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o\Documents\2025\2025 PhD\"/>
    </mc:Choice>
  </mc:AlternateContent>
  <xr:revisionPtr revIDLastSave="0" documentId="13_ncr:1_{2A3757F3-3806-4868-A80A-9BF0A4A5E63F}" xr6:coauthVersionLast="47" xr6:coauthVersionMax="47" xr10:uidLastSave="{00000000-0000-0000-0000-000000000000}"/>
  <bookViews>
    <workbookView xWindow="-103" yWindow="-103" windowWidth="22149" windowHeight="13200" xr2:uid="{193925BC-2F13-4F61-B35B-61CAC6BDFCA3}"/>
  </bookViews>
  <sheets>
    <sheet name="Aggregated by Student" sheetId="1" r:id="rId1"/>
    <sheet name="Selected Quiz Leve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26" i="2" l="1"/>
  <c r="F1320" i="2"/>
  <c r="W1319" i="2"/>
  <c r="T1319" i="2"/>
  <c r="Q1319" i="2"/>
  <c r="P1319" i="2"/>
  <c r="O1319" i="2"/>
  <c r="L1319" i="2"/>
  <c r="C1316" i="2" s="1"/>
  <c r="C1318" i="2" s="1"/>
  <c r="F1319" i="2"/>
  <c r="C1319" i="2"/>
  <c r="F1318" i="2"/>
  <c r="C1320" i="2" s="1"/>
  <c r="F1317" i="2"/>
  <c r="C1317" i="2"/>
  <c r="F1316" i="2"/>
  <c r="F1314" i="2"/>
  <c r="V1313" i="2"/>
  <c r="Q1313" i="2"/>
  <c r="N1313" i="2"/>
  <c r="M1313" i="2"/>
  <c r="J1313" i="2"/>
  <c r="I1313" i="2"/>
  <c r="F1313" i="2"/>
  <c r="C1313" i="2"/>
  <c r="F1312" i="2"/>
  <c r="F1311" i="2"/>
  <c r="C1311" i="2"/>
  <c r="F1310" i="2"/>
  <c r="C1307" i="2"/>
  <c r="F1306" i="2"/>
  <c r="C1306" i="2"/>
  <c r="F1304" i="2"/>
  <c r="C1304" i="2"/>
  <c r="F1303" i="2"/>
  <c r="C1303" i="2"/>
  <c r="F1300" i="2"/>
  <c r="C1300" i="2"/>
  <c r="W1299" i="2"/>
  <c r="T1299" i="2"/>
  <c r="R1299" i="2"/>
  <c r="P1299" i="2"/>
  <c r="O1299" i="2"/>
  <c r="C1299" i="2"/>
  <c r="F1298" i="2"/>
  <c r="F1297" i="2"/>
  <c r="C1297" i="2"/>
  <c r="F1296" i="2"/>
  <c r="F1294" i="2"/>
  <c r="Y1293" i="2"/>
  <c r="W1293" i="2"/>
  <c r="Q1293" i="2"/>
  <c r="N1293" i="2"/>
  <c r="M1293" i="2"/>
  <c r="J1293" i="2"/>
  <c r="C1293" i="2"/>
  <c r="F1292" i="2"/>
  <c r="C1294" i="2" s="1"/>
  <c r="F1291" i="2"/>
  <c r="C1291" i="2"/>
  <c r="F1290" i="2"/>
  <c r="C1287" i="2"/>
  <c r="F1286" i="2"/>
  <c r="C1286" i="2"/>
  <c r="F1285" i="2"/>
  <c r="C1285" i="2"/>
  <c r="F1284" i="2"/>
  <c r="C1284" i="2"/>
  <c r="F1283" i="2"/>
  <c r="C1283" i="2"/>
  <c r="F1280" i="2"/>
  <c r="W1279" i="2"/>
  <c r="V1279" i="2"/>
  <c r="U1279" i="2"/>
  <c r="R1279" i="2"/>
  <c r="P1279" i="2"/>
  <c r="N1279" i="2"/>
  <c r="L1279" i="2"/>
  <c r="K1279" i="2"/>
  <c r="I1279" i="2"/>
  <c r="H1279" i="2"/>
  <c r="C1279" i="2"/>
  <c r="F1278" i="2"/>
  <c r="C1280" i="2" s="1"/>
  <c r="F1277" i="2"/>
  <c r="C1277" i="2"/>
  <c r="F1276" i="2"/>
  <c r="F1274" i="2"/>
  <c r="C1274" i="2"/>
  <c r="T1273" i="2"/>
  <c r="Q1273" i="2"/>
  <c r="N1273" i="2"/>
  <c r="M1273" i="2"/>
  <c r="L1273" i="2"/>
  <c r="K1273" i="2"/>
  <c r="J1273" i="2"/>
  <c r="I1273" i="2"/>
  <c r="C1270" i="2" s="1"/>
  <c r="C1272" i="2" s="1"/>
  <c r="F1273" i="2"/>
  <c r="C1273" i="2"/>
  <c r="F1272" i="2"/>
  <c r="F1271" i="2"/>
  <c r="C1271" i="2"/>
  <c r="F1270" i="2"/>
  <c r="C1267" i="2"/>
  <c r="C1266" i="2"/>
  <c r="F1264" i="2"/>
  <c r="C1264" i="2"/>
  <c r="F1263" i="2"/>
  <c r="C1263" i="2"/>
  <c r="F1260" i="2"/>
  <c r="C1260" i="2"/>
  <c r="X1259" i="2"/>
  <c r="F1259" i="2" s="1"/>
  <c r="V1259" i="2"/>
  <c r="O1259" i="2"/>
  <c r="M1259" i="2"/>
  <c r="K1259" i="2"/>
  <c r="I1259" i="2"/>
  <c r="C1259" i="2"/>
  <c r="F1258" i="2"/>
  <c r="F1257" i="2"/>
  <c r="C1257" i="2"/>
  <c r="F1256" i="2"/>
  <c r="F1254" i="2"/>
  <c r="C1254" i="2"/>
  <c r="U1253" i="2"/>
  <c r="T1253" i="2"/>
  <c r="Q1253" i="2"/>
  <c r="N1253" i="2"/>
  <c r="L1253" i="2"/>
  <c r="C1253" i="2"/>
  <c r="F1252" i="2"/>
  <c r="F1251" i="2"/>
  <c r="C1251" i="2"/>
  <c r="F1250" i="2"/>
  <c r="C1247" i="2"/>
  <c r="C1246" i="2"/>
  <c r="F1244" i="2"/>
  <c r="C1244" i="2"/>
  <c r="F1243" i="2"/>
  <c r="C1243" i="2"/>
  <c r="F1238" i="2"/>
  <c r="F1234" i="2"/>
  <c r="C1222" i="2"/>
  <c r="F1221" i="2"/>
  <c r="C1218" i="2"/>
  <c r="F1216" i="2"/>
  <c r="C1204" i="2"/>
  <c r="F1202" i="2"/>
  <c r="C1202" i="2"/>
  <c r="F1201" i="2"/>
  <c r="F1198" i="2"/>
  <c r="X1197" i="2"/>
  <c r="W1197" i="2"/>
  <c r="V1197" i="2"/>
  <c r="S1197" i="2"/>
  <c r="R1197" i="2"/>
  <c r="O1197" i="2"/>
  <c r="M1197" i="2"/>
  <c r="C1197" i="2"/>
  <c r="F1196" i="2"/>
  <c r="F1195" i="2"/>
  <c r="C1195" i="2"/>
  <c r="C1196" i="2" s="1"/>
  <c r="F1194" i="2"/>
  <c r="C1194" i="2"/>
  <c r="F1192" i="2"/>
  <c r="V1191" i="2"/>
  <c r="U1191" i="2"/>
  <c r="T1191" i="2"/>
  <c r="S1191" i="2"/>
  <c r="P1191" i="2"/>
  <c r="O1191" i="2"/>
  <c r="N1191" i="2"/>
  <c r="M1191" i="2"/>
  <c r="L1191" i="2"/>
  <c r="F1191" i="2" s="1"/>
  <c r="K1191" i="2"/>
  <c r="C1191" i="2"/>
  <c r="F1190" i="2"/>
  <c r="C1192" i="2" s="1"/>
  <c r="F1189" i="2"/>
  <c r="C1189" i="2"/>
  <c r="F1188" i="2"/>
  <c r="C1185" i="2"/>
  <c r="C1184" i="2"/>
  <c r="F1182" i="2"/>
  <c r="C1182" i="2"/>
  <c r="F1181" i="2"/>
  <c r="C1181" i="2"/>
  <c r="F1178" i="2"/>
  <c r="C1178" i="2"/>
  <c r="X1177" i="2"/>
  <c r="W1177" i="2"/>
  <c r="V1177" i="2"/>
  <c r="S1177" i="2"/>
  <c r="P1177" i="2"/>
  <c r="O1177" i="2"/>
  <c r="M1177" i="2"/>
  <c r="C1177" i="2"/>
  <c r="F1176" i="2"/>
  <c r="F1175" i="2"/>
  <c r="C1175" i="2"/>
  <c r="F1174" i="2"/>
  <c r="F1214" i="2" s="1"/>
  <c r="F1172" i="2"/>
  <c r="C1172" i="2"/>
  <c r="T1171" i="2"/>
  <c r="S1171" i="2"/>
  <c r="P1171" i="2"/>
  <c r="O1171" i="2"/>
  <c r="N1171" i="2"/>
  <c r="L1171" i="2"/>
  <c r="C1171" i="2"/>
  <c r="F1170" i="2"/>
  <c r="F1169" i="2"/>
  <c r="C1169" i="2"/>
  <c r="F1168" i="2"/>
  <c r="C1168" i="2"/>
  <c r="C1170" i="2" s="1"/>
  <c r="C1165" i="2"/>
  <c r="C1164" i="2"/>
  <c r="C1224" i="2" s="1"/>
  <c r="F1162" i="2"/>
  <c r="C1162" i="2"/>
  <c r="F1161" i="2"/>
  <c r="C1161" i="2"/>
  <c r="F1158" i="2"/>
  <c r="F1218" i="2" s="1"/>
  <c r="C1158" i="2"/>
  <c r="X1157" i="2"/>
  <c r="W1157" i="2"/>
  <c r="V1157" i="2"/>
  <c r="S1157" i="2"/>
  <c r="R1157" i="2"/>
  <c r="P1157" i="2"/>
  <c r="O1157" i="2"/>
  <c r="M1157" i="2"/>
  <c r="K1157" i="2"/>
  <c r="C1157" i="2"/>
  <c r="F1156" i="2"/>
  <c r="F1155" i="2"/>
  <c r="C1155" i="2"/>
  <c r="F1154" i="2"/>
  <c r="F1152" i="2"/>
  <c r="V1151" i="2"/>
  <c r="U1151" i="2"/>
  <c r="S1151" i="2"/>
  <c r="P1151" i="2"/>
  <c r="O1151" i="2"/>
  <c r="C1148" i="2" s="1"/>
  <c r="C1150" i="2" s="1"/>
  <c r="N1151" i="2"/>
  <c r="M1151" i="2"/>
  <c r="L1151" i="2"/>
  <c r="K1151" i="2"/>
  <c r="C1151" i="2"/>
  <c r="F1150" i="2"/>
  <c r="F1149" i="2"/>
  <c r="C1149" i="2"/>
  <c r="F1148" i="2"/>
  <c r="C1145" i="2"/>
  <c r="C1144" i="2"/>
  <c r="F1142" i="2"/>
  <c r="C1142" i="2"/>
  <c r="F1141" i="2"/>
  <c r="C1141" i="2"/>
  <c r="F1138" i="2"/>
  <c r="X1137" i="2"/>
  <c r="S1137" i="2"/>
  <c r="R1137" i="2"/>
  <c r="P1137" i="2"/>
  <c r="M1137" i="2"/>
  <c r="C1137" i="2"/>
  <c r="F1136" i="2"/>
  <c r="F1135" i="2"/>
  <c r="C1135" i="2"/>
  <c r="F1134" i="2"/>
  <c r="F1132" i="2"/>
  <c r="W1131" i="2"/>
  <c r="V1131" i="2"/>
  <c r="U1131" i="2"/>
  <c r="T1131" i="2"/>
  <c r="S1131" i="2"/>
  <c r="P1131" i="2"/>
  <c r="O1131" i="2"/>
  <c r="N1131" i="2"/>
  <c r="L1131" i="2"/>
  <c r="K1131" i="2"/>
  <c r="C1131" i="2"/>
  <c r="F1130" i="2"/>
  <c r="C1132" i="2" s="1"/>
  <c r="F1129" i="2"/>
  <c r="C1129" i="2"/>
  <c r="F1128" i="2"/>
  <c r="C1125" i="2"/>
  <c r="C1124" i="2"/>
  <c r="F1122" i="2"/>
  <c r="C1122" i="2"/>
  <c r="F1121" i="2"/>
  <c r="C1121" i="2"/>
  <c r="F1118" i="2"/>
  <c r="X1117" i="2"/>
  <c r="W1117" i="2"/>
  <c r="V1117" i="2"/>
  <c r="S1117" i="2"/>
  <c r="R1117" i="2"/>
  <c r="I1117" i="2"/>
  <c r="F1117" i="2"/>
  <c r="C1117" i="2"/>
  <c r="F1116" i="2"/>
  <c r="C1118" i="2" s="1"/>
  <c r="F1115" i="2"/>
  <c r="C1115" i="2"/>
  <c r="F1114" i="2"/>
  <c r="C1114" i="2"/>
  <c r="C1116" i="2" s="1"/>
  <c r="F1112" i="2"/>
  <c r="C1112" i="2"/>
  <c r="V1111" i="2"/>
  <c r="U1111" i="2"/>
  <c r="S1111" i="2"/>
  <c r="R1111" i="2"/>
  <c r="O1111" i="2"/>
  <c r="N1111" i="2"/>
  <c r="M1111" i="2"/>
  <c r="J1111" i="2"/>
  <c r="H1111" i="2"/>
  <c r="C1111" i="2"/>
  <c r="F1110" i="2"/>
  <c r="F1109" i="2"/>
  <c r="C1109" i="2"/>
  <c r="F1108" i="2"/>
  <c r="C1105" i="2"/>
  <c r="C1104" i="2"/>
  <c r="F1102" i="2"/>
  <c r="C1102" i="2"/>
  <c r="F1101" i="2"/>
  <c r="C1101" i="2"/>
  <c r="F1098" i="2"/>
  <c r="C1098" i="2"/>
  <c r="X1097" i="2"/>
  <c r="V1097" i="2"/>
  <c r="S1097" i="2"/>
  <c r="R1097" i="2"/>
  <c r="I1097" i="2"/>
  <c r="F1097" i="2"/>
  <c r="C1097" i="2"/>
  <c r="F1096" i="2"/>
  <c r="F1095" i="2"/>
  <c r="C1095" i="2"/>
  <c r="F1094" i="2"/>
  <c r="F1092" i="2"/>
  <c r="W1091" i="2"/>
  <c r="V1091" i="2"/>
  <c r="U1091" i="2"/>
  <c r="T1091" i="2"/>
  <c r="S1091" i="2"/>
  <c r="R1091" i="2"/>
  <c r="Q1091" i="2"/>
  <c r="P1091" i="2"/>
  <c r="O1091" i="2"/>
  <c r="N1091" i="2"/>
  <c r="C1088" i="2" s="1"/>
  <c r="C1090" i="2" s="1"/>
  <c r="M1091" i="2"/>
  <c r="L1091" i="2"/>
  <c r="K1091" i="2"/>
  <c r="I1091" i="2"/>
  <c r="C1091" i="2"/>
  <c r="F1090" i="2"/>
  <c r="F1089" i="2"/>
  <c r="C1089" i="2"/>
  <c r="F1088" i="2"/>
  <c r="C1085" i="2"/>
  <c r="C1084" i="2"/>
  <c r="F1082" i="2"/>
  <c r="C1082" i="2"/>
  <c r="F1081" i="2"/>
  <c r="C1081" i="2"/>
  <c r="F1078" i="2"/>
  <c r="C1078" i="2"/>
  <c r="X1077" i="2"/>
  <c r="W1077" i="2"/>
  <c r="V1077" i="2"/>
  <c r="R1077" i="2"/>
  <c r="P1077" i="2"/>
  <c r="F1077" i="2" s="1"/>
  <c r="M1077" i="2"/>
  <c r="I1077" i="2"/>
  <c r="F1064" i="2" s="1"/>
  <c r="C1077" i="2"/>
  <c r="F1076" i="2"/>
  <c r="F1075" i="2"/>
  <c r="C1075" i="2"/>
  <c r="C1235" i="2" s="1"/>
  <c r="F1074" i="2"/>
  <c r="F1072" i="2"/>
  <c r="W1071" i="2"/>
  <c r="V1071" i="2"/>
  <c r="U1071" i="2"/>
  <c r="T1071" i="2"/>
  <c r="S1071" i="2"/>
  <c r="R1071" i="2"/>
  <c r="P1071" i="2"/>
  <c r="L1071" i="2"/>
  <c r="K1071" i="2"/>
  <c r="I1071" i="2"/>
  <c r="F1071" i="2"/>
  <c r="C1071" i="2"/>
  <c r="F1070" i="2"/>
  <c r="C1072" i="2" s="1"/>
  <c r="F1069" i="2"/>
  <c r="C1069" i="2"/>
  <c r="F1068" i="2"/>
  <c r="C1065" i="2"/>
  <c r="C1064" i="2"/>
  <c r="F1062" i="2"/>
  <c r="C1062" i="2"/>
  <c r="F1061" i="2"/>
  <c r="C1061" i="2"/>
  <c r="F1058" i="2"/>
  <c r="S1057" i="2"/>
  <c r="R1057" i="2"/>
  <c r="O1057" i="2"/>
  <c r="N1057" i="2"/>
  <c r="I1057" i="2"/>
  <c r="F1057" i="2"/>
  <c r="C1057" i="2"/>
  <c r="F1056" i="2"/>
  <c r="F1055" i="2"/>
  <c r="C1058" i="2" s="1"/>
  <c r="C1055" i="2"/>
  <c r="F1054" i="2"/>
  <c r="F1052" i="2"/>
  <c r="F1212" i="2" s="1"/>
  <c r="C1052" i="2"/>
  <c r="Z1051" i="2"/>
  <c r="X1051" i="2"/>
  <c r="V1051" i="2"/>
  <c r="U1051" i="2"/>
  <c r="C1043" i="2" s="1"/>
  <c r="T1051" i="2"/>
  <c r="R1051" i="2"/>
  <c r="Q1051" i="2"/>
  <c r="P1051" i="2"/>
  <c r="O1051" i="2"/>
  <c r="N1051" i="2"/>
  <c r="K1051" i="2"/>
  <c r="I1051" i="2"/>
  <c r="C1051" i="2"/>
  <c r="F1050" i="2"/>
  <c r="F1049" i="2"/>
  <c r="C1049" i="2"/>
  <c r="F1048" i="2"/>
  <c r="C1045" i="2"/>
  <c r="C1044" i="2"/>
  <c r="F1042" i="2"/>
  <c r="F1222" i="2" s="1"/>
  <c r="C1042" i="2"/>
  <c r="F1041" i="2"/>
  <c r="C1041" i="2"/>
  <c r="F1038" i="2"/>
  <c r="C1038" i="2"/>
  <c r="X1037" i="2"/>
  <c r="W1037" i="2"/>
  <c r="V1037" i="2"/>
  <c r="R1037" i="2"/>
  <c r="Q1037" i="2"/>
  <c r="F1037" i="2" s="1"/>
  <c r="P1037" i="2"/>
  <c r="N1037" i="2"/>
  <c r="I1037" i="2"/>
  <c r="C1037" i="2"/>
  <c r="F1036" i="2"/>
  <c r="F1035" i="2"/>
  <c r="C1035" i="2"/>
  <c r="F1034" i="2"/>
  <c r="C1034" i="2"/>
  <c r="C1036" i="2" s="1"/>
  <c r="F1032" i="2"/>
  <c r="Z1031" i="2"/>
  <c r="X1031" i="2"/>
  <c r="V1031" i="2"/>
  <c r="U1031" i="2"/>
  <c r="T1031" i="2"/>
  <c r="S1031" i="2"/>
  <c r="R1031" i="2"/>
  <c r="Q1031" i="2"/>
  <c r="P1031" i="2"/>
  <c r="O1031" i="2"/>
  <c r="N1031" i="2"/>
  <c r="L1031" i="2"/>
  <c r="K1031" i="2"/>
  <c r="I1031" i="2"/>
  <c r="F1031" i="2"/>
  <c r="C1031" i="2"/>
  <c r="F1030" i="2"/>
  <c r="F1029" i="2"/>
  <c r="C1029" i="2"/>
  <c r="F1028" i="2"/>
  <c r="C1025" i="2"/>
  <c r="C1024" i="2"/>
  <c r="F1022" i="2"/>
  <c r="C1022" i="2"/>
  <c r="F1021" i="2"/>
  <c r="C1021" i="2"/>
  <c r="F1018" i="2"/>
  <c r="C1018" i="2"/>
  <c r="X1017" i="2"/>
  <c r="F1017" i="2" s="1"/>
  <c r="V1017" i="2"/>
  <c r="R1017" i="2"/>
  <c r="Q1017" i="2"/>
  <c r="N1017" i="2"/>
  <c r="M1017" i="2"/>
  <c r="K1017" i="2"/>
  <c r="I1017" i="2"/>
  <c r="C1017" i="2"/>
  <c r="F1016" i="2"/>
  <c r="F1015" i="2"/>
  <c r="C1015" i="2"/>
  <c r="F1014" i="2"/>
  <c r="F1012" i="2"/>
  <c r="Z1011" i="2"/>
  <c r="X1011" i="2"/>
  <c r="F1011" i="2" s="1"/>
  <c r="W1011" i="2"/>
  <c r="V1011" i="2"/>
  <c r="U1011" i="2"/>
  <c r="T1011" i="2"/>
  <c r="S1011" i="2"/>
  <c r="R1011" i="2"/>
  <c r="P1011" i="2"/>
  <c r="O1011" i="2"/>
  <c r="N1011" i="2"/>
  <c r="I1011" i="2"/>
  <c r="C1011" i="2"/>
  <c r="F1010" i="2"/>
  <c r="C1012" i="2" s="1"/>
  <c r="F1009" i="2"/>
  <c r="C1009" i="2"/>
  <c r="F1008" i="2"/>
  <c r="C1005" i="2"/>
  <c r="C1004" i="2"/>
  <c r="F1002" i="2"/>
  <c r="C1002" i="2"/>
  <c r="F1001" i="2"/>
  <c r="C1001" i="2"/>
  <c r="F998" i="2"/>
  <c r="C998" i="2"/>
  <c r="X997" i="2"/>
  <c r="R997" i="2"/>
  <c r="Q997" i="2"/>
  <c r="P997" i="2"/>
  <c r="N997" i="2"/>
  <c r="K997" i="2"/>
  <c r="I997" i="2"/>
  <c r="C997" i="2"/>
  <c r="F996" i="2"/>
  <c r="F995" i="2"/>
  <c r="C995" i="2"/>
  <c r="F994" i="2"/>
  <c r="F992" i="2"/>
  <c r="Y991" i="2"/>
  <c r="V991" i="2"/>
  <c r="U991" i="2"/>
  <c r="T991" i="2"/>
  <c r="F991" i="2" s="1"/>
  <c r="R991" i="2"/>
  <c r="P991" i="2"/>
  <c r="M991" i="2"/>
  <c r="K991" i="2"/>
  <c r="J991" i="2"/>
  <c r="I991" i="2"/>
  <c r="C991" i="2"/>
  <c r="F990" i="2"/>
  <c r="C992" i="2" s="1"/>
  <c r="F989" i="2"/>
  <c r="C989" i="2"/>
  <c r="F988" i="2"/>
  <c r="C985" i="2"/>
  <c r="C984" i="2"/>
  <c r="F982" i="2"/>
  <c r="C982" i="2"/>
  <c r="F981" i="2"/>
  <c r="C981" i="2"/>
  <c r="F978" i="2"/>
  <c r="W977" i="2"/>
  <c r="U977" i="2"/>
  <c r="T977" i="2"/>
  <c r="Q977" i="2"/>
  <c r="P977" i="2"/>
  <c r="N977" i="2"/>
  <c r="M977" i="2"/>
  <c r="K977" i="2"/>
  <c r="J977" i="2"/>
  <c r="I977" i="2"/>
  <c r="F977" i="2" s="1"/>
  <c r="H977" i="2"/>
  <c r="C977" i="2"/>
  <c r="F976" i="2"/>
  <c r="F975" i="2"/>
  <c r="C975" i="2"/>
  <c r="F974" i="2"/>
  <c r="F972" i="2"/>
  <c r="C972" i="2"/>
  <c r="X971" i="2"/>
  <c r="V971" i="2"/>
  <c r="U971" i="2"/>
  <c r="S971" i="2"/>
  <c r="R971" i="2"/>
  <c r="F963" i="2" s="1"/>
  <c r="F965" i="2" s="1"/>
  <c r="Q971" i="2"/>
  <c r="P971" i="2"/>
  <c r="J971" i="2"/>
  <c r="I971" i="2"/>
  <c r="C971" i="2"/>
  <c r="F970" i="2"/>
  <c r="F969" i="2"/>
  <c r="C969" i="2"/>
  <c r="F968" i="2"/>
  <c r="C965" i="2"/>
  <c r="F964" i="2"/>
  <c r="C964" i="2"/>
  <c r="F962" i="2"/>
  <c r="C962" i="2"/>
  <c r="F961" i="2"/>
  <c r="C961" i="2"/>
  <c r="F958" i="2"/>
  <c r="U957" i="2"/>
  <c r="T957" i="2"/>
  <c r="S957" i="2"/>
  <c r="R957" i="2"/>
  <c r="Q957" i="2"/>
  <c r="I957" i="2"/>
  <c r="H957" i="2"/>
  <c r="F957" i="2"/>
  <c r="C957" i="2"/>
  <c r="F956" i="2"/>
  <c r="C958" i="2" s="1"/>
  <c r="F955" i="2"/>
  <c r="C955" i="2"/>
  <c r="F954" i="2"/>
  <c r="F952" i="2"/>
  <c r="Y951" i="2"/>
  <c r="W951" i="2"/>
  <c r="V951" i="2"/>
  <c r="U951" i="2"/>
  <c r="S951" i="2"/>
  <c r="R951" i="2"/>
  <c r="Q951" i="2"/>
  <c r="N951" i="2"/>
  <c r="L951" i="2"/>
  <c r="J951" i="2"/>
  <c r="C948" i="2" s="1"/>
  <c r="C950" i="2" s="1"/>
  <c r="I951" i="2"/>
  <c r="H951" i="2"/>
  <c r="C951" i="2"/>
  <c r="F950" i="2"/>
  <c r="F949" i="2"/>
  <c r="C952" i="2" s="1"/>
  <c r="C949" i="2"/>
  <c r="F948" i="2"/>
  <c r="C945" i="2"/>
  <c r="C944" i="2"/>
  <c r="F942" i="2"/>
  <c r="C942" i="2"/>
  <c r="F941" i="2"/>
  <c r="C941" i="2"/>
  <c r="F936" i="2"/>
  <c r="C936" i="2"/>
  <c r="U935" i="2"/>
  <c r="T935" i="2"/>
  <c r="Q935" i="2"/>
  <c r="P935" i="2"/>
  <c r="O935" i="2"/>
  <c r="N935" i="2"/>
  <c r="M935" i="2"/>
  <c r="L935" i="2"/>
  <c r="I935" i="2"/>
  <c r="F935" i="2"/>
  <c r="C935" i="2"/>
  <c r="F934" i="2"/>
  <c r="F933" i="2"/>
  <c r="C933" i="2"/>
  <c r="F932" i="2"/>
  <c r="F930" i="2"/>
  <c r="T929" i="2"/>
  <c r="S929" i="2"/>
  <c r="Q929" i="2"/>
  <c r="P929" i="2"/>
  <c r="F929" i="2" s="1"/>
  <c r="O929" i="2"/>
  <c r="N929" i="2"/>
  <c r="M929" i="2"/>
  <c r="J929" i="2"/>
  <c r="I929" i="2"/>
  <c r="H929" i="2"/>
  <c r="C929" i="2"/>
  <c r="F928" i="2"/>
  <c r="C930" i="2" s="1"/>
  <c r="F927" i="2"/>
  <c r="C927" i="2"/>
  <c r="F926" i="2"/>
  <c r="C923" i="2"/>
  <c r="C922" i="2"/>
  <c r="F920" i="2"/>
  <c r="C920" i="2"/>
  <c r="F919" i="2"/>
  <c r="C919" i="2"/>
  <c r="F916" i="2"/>
  <c r="C916" i="2"/>
  <c r="U915" i="2"/>
  <c r="T915" i="2"/>
  <c r="Q915" i="2"/>
  <c r="O915" i="2"/>
  <c r="N915" i="2"/>
  <c r="M915" i="2"/>
  <c r="L915" i="2"/>
  <c r="C915" i="2"/>
  <c r="F914" i="2"/>
  <c r="F913" i="2"/>
  <c r="C913" i="2"/>
  <c r="F912" i="2"/>
  <c r="F910" i="2"/>
  <c r="C910" i="2"/>
  <c r="T909" i="2"/>
  <c r="S909" i="2"/>
  <c r="P909" i="2"/>
  <c r="O909" i="2"/>
  <c r="M909" i="2"/>
  <c r="I909" i="2"/>
  <c r="C906" i="2" s="1"/>
  <c r="C908" i="2" s="1"/>
  <c r="F909" i="2"/>
  <c r="C909" i="2"/>
  <c r="F908" i="2"/>
  <c r="F907" i="2"/>
  <c r="C907" i="2"/>
  <c r="F906" i="2"/>
  <c r="C903" i="2"/>
  <c r="C902" i="2"/>
  <c r="F901" i="2"/>
  <c r="C901" i="2"/>
  <c r="F900" i="2"/>
  <c r="C900" i="2"/>
  <c r="F899" i="2"/>
  <c r="C899" i="2"/>
  <c r="F896" i="2"/>
  <c r="U895" i="2"/>
  <c r="T895" i="2"/>
  <c r="S895" i="2"/>
  <c r="Q895" i="2"/>
  <c r="F882" i="2" s="1"/>
  <c r="O895" i="2"/>
  <c r="N895" i="2"/>
  <c r="M895" i="2"/>
  <c r="L895" i="2"/>
  <c r="J895" i="2"/>
  <c r="I895" i="2"/>
  <c r="C895" i="2"/>
  <c r="F894" i="2"/>
  <c r="C896" i="2" s="1"/>
  <c r="F893" i="2"/>
  <c r="C893" i="2"/>
  <c r="F892" i="2"/>
  <c r="F890" i="2"/>
  <c r="T889" i="2"/>
  <c r="S889" i="2"/>
  <c r="Q889" i="2"/>
  <c r="P889" i="2"/>
  <c r="O889" i="2"/>
  <c r="N889" i="2"/>
  <c r="I889" i="2"/>
  <c r="H889" i="2"/>
  <c r="C889" i="2"/>
  <c r="F888" i="2"/>
  <c r="C890" i="2" s="1"/>
  <c r="F887" i="2"/>
  <c r="C887" i="2"/>
  <c r="F886" i="2"/>
  <c r="C886" i="2"/>
  <c r="C888" i="2" s="1"/>
  <c r="C883" i="2"/>
  <c r="C882" i="2"/>
  <c r="F880" i="2"/>
  <c r="C880" i="2"/>
  <c r="F879" i="2"/>
  <c r="C879" i="2"/>
  <c r="F876" i="2"/>
  <c r="U875" i="2"/>
  <c r="T875" i="2"/>
  <c r="S875" i="2"/>
  <c r="O875" i="2"/>
  <c r="N875" i="2"/>
  <c r="M875" i="2"/>
  <c r="L875" i="2"/>
  <c r="J875" i="2"/>
  <c r="I875" i="2"/>
  <c r="H875" i="2"/>
  <c r="C875" i="2"/>
  <c r="F874" i="2"/>
  <c r="F873" i="2"/>
  <c r="C873" i="2"/>
  <c r="F872" i="2"/>
  <c r="F870" i="2"/>
  <c r="C870" i="2"/>
  <c r="T869" i="2"/>
  <c r="S869" i="2"/>
  <c r="P869" i="2"/>
  <c r="F861" i="2" s="1"/>
  <c r="O869" i="2"/>
  <c r="M869" i="2"/>
  <c r="I869" i="2"/>
  <c r="C861" i="2" s="1"/>
  <c r="H869" i="2"/>
  <c r="C869" i="2"/>
  <c r="F868" i="2"/>
  <c r="F867" i="2"/>
  <c r="C867" i="2"/>
  <c r="F866" i="2"/>
  <c r="C863" i="2"/>
  <c r="F862" i="2"/>
  <c r="C862" i="2"/>
  <c r="F860" i="2"/>
  <c r="C860" i="2"/>
  <c r="F859" i="2"/>
  <c r="C859" i="2"/>
  <c r="F856" i="2"/>
  <c r="U855" i="2"/>
  <c r="T855" i="2"/>
  <c r="P855" i="2"/>
  <c r="O855" i="2"/>
  <c r="N855" i="2"/>
  <c r="M855" i="2"/>
  <c r="L855" i="2"/>
  <c r="I855" i="2"/>
  <c r="H855" i="2"/>
  <c r="F855" i="2"/>
  <c r="C855" i="2"/>
  <c r="F854" i="2"/>
  <c r="C856" i="2" s="1"/>
  <c r="F853" i="2"/>
  <c r="C853" i="2"/>
  <c r="F852" i="2"/>
  <c r="F850" i="2"/>
  <c r="T849" i="2"/>
  <c r="P849" i="2"/>
  <c r="M849" i="2"/>
  <c r="J849" i="2"/>
  <c r="H849" i="2"/>
  <c r="C846" i="2" s="1"/>
  <c r="C848" i="2" s="1"/>
  <c r="F849" i="2"/>
  <c r="C849" i="2"/>
  <c r="F848" i="2"/>
  <c r="F847" i="2"/>
  <c r="C850" i="2" s="1"/>
  <c r="C847" i="2"/>
  <c r="F846" i="2"/>
  <c r="C843" i="2"/>
  <c r="C842" i="2"/>
  <c r="F840" i="2"/>
  <c r="C840" i="2"/>
  <c r="F839" i="2"/>
  <c r="C839" i="2"/>
  <c r="F836" i="2"/>
  <c r="C836" i="2"/>
  <c r="U835" i="2"/>
  <c r="T835" i="2"/>
  <c r="Q835" i="2"/>
  <c r="P835" i="2"/>
  <c r="F835" i="2" s="1"/>
  <c r="O835" i="2"/>
  <c r="M835" i="2"/>
  <c r="L835" i="2"/>
  <c r="J835" i="2"/>
  <c r="I835" i="2"/>
  <c r="H835" i="2"/>
  <c r="C835" i="2"/>
  <c r="F834" i="2"/>
  <c r="F833" i="2"/>
  <c r="C833" i="2"/>
  <c r="F832" i="2"/>
  <c r="F830" i="2"/>
  <c r="T829" i="2"/>
  <c r="P829" i="2"/>
  <c r="F829" i="2" s="1"/>
  <c r="O829" i="2"/>
  <c r="N829" i="2"/>
  <c r="M829" i="2"/>
  <c r="J829" i="2"/>
  <c r="I829" i="2"/>
  <c r="H829" i="2"/>
  <c r="C829" i="2"/>
  <c r="F828" i="2"/>
  <c r="C830" i="2" s="1"/>
  <c r="F827" i="2"/>
  <c r="C827" i="2"/>
  <c r="F826" i="2"/>
  <c r="C823" i="2"/>
  <c r="C822" i="2"/>
  <c r="F820" i="2"/>
  <c r="C820" i="2"/>
  <c r="F819" i="2"/>
  <c r="C819" i="2"/>
  <c r="F816" i="2"/>
  <c r="U815" i="2"/>
  <c r="T815" i="2"/>
  <c r="Q815" i="2"/>
  <c r="P815" i="2"/>
  <c r="N815" i="2"/>
  <c r="M815" i="2"/>
  <c r="L815" i="2"/>
  <c r="J815" i="2"/>
  <c r="I815" i="2"/>
  <c r="F815" i="2" s="1"/>
  <c r="H815" i="2"/>
  <c r="C815" i="2"/>
  <c r="F814" i="2"/>
  <c r="C816" i="2" s="1"/>
  <c r="F813" i="2"/>
  <c r="C813" i="2"/>
  <c r="F812" i="2"/>
  <c r="F810" i="2"/>
  <c r="C810" i="2"/>
  <c r="T809" i="2"/>
  <c r="P809" i="2"/>
  <c r="O809" i="2"/>
  <c r="J809" i="2"/>
  <c r="I809" i="2"/>
  <c r="H809" i="2"/>
  <c r="C809" i="2"/>
  <c r="F808" i="2"/>
  <c r="F807" i="2"/>
  <c r="C807" i="2"/>
  <c r="F806" i="2"/>
  <c r="C803" i="2"/>
  <c r="F802" i="2"/>
  <c r="C802" i="2"/>
  <c r="F800" i="2"/>
  <c r="C800" i="2"/>
  <c r="F799" i="2"/>
  <c r="C799" i="2"/>
  <c r="F796" i="2"/>
  <c r="U795" i="2"/>
  <c r="Q795" i="2"/>
  <c r="O795" i="2"/>
  <c r="M795" i="2"/>
  <c r="L795" i="2"/>
  <c r="F795" i="2"/>
  <c r="C795" i="2"/>
  <c r="F794" i="2"/>
  <c r="C796" i="2" s="1"/>
  <c r="F793" i="2"/>
  <c r="C793" i="2"/>
  <c r="F792" i="2"/>
  <c r="F790" i="2"/>
  <c r="R789" i="2"/>
  <c r="P789" i="2"/>
  <c r="O789" i="2"/>
  <c r="N789" i="2"/>
  <c r="M789" i="2"/>
  <c r="J789" i="2"/>
  <c r="I789" i="2"/>
  <c r="H789" i="2"/>
  <c r="C786" i="2" s="1"/>
  <c r="C788" i="2" s="1"/>
  <c r="F789" i="2"/>
  <c r="C789" i="2"/>
  <c r="F788" i="2"/>
  <c r="F787" i="2"/>
  <c r="C787" i="2"/>
  <c r="F786" i="2"/>
  <c r="C783" i="2"/>
  <c r="C782" i="2"/>
  <c r="F781" i="2"/>
  <c r="F780" i="2"/>
  <c r="C780" i="2"/>
  <c r="F779" i="2"/>
  <c r="C779" i="2"/>
  <c r="F776" i="2"/>
  <c r="C776" i="2"/>
  <c r="U775" i="2"/>
  <c r="T775" i="2"/>
  <c r="P775" i="2"/>
  <c r="O775" i="2"/>
  <c r="N775" i="2"/>
  <c r="M775" i="2"/>
  <c r="L775" i="2"/>
  <c r="H775" i="2"/>
  <c r="C775" i="2"/>
  <c r="F774" i="2"/>
  <c r="F773" i="2"/>
  <c r="C773" i="2"/>
  <c r="F772" i="2"/>
  <c r="F770" i="2"/>
  <c r="S769" i="2"/>
  <c r="Q769" i="2"/>
  <c r="P769" i="2"/>
  <c r="N769" i="2"/>
  <c r="J769" i="2"/>
  <c r="I769" i="2"/>
  <c r="H769" i="2"/>
  <c r="C766" i="2" s="1"/>
  <c r="C768" i="2" s="1"/>
  <c r="F769" i="2"/>
  <c r="C769" i="2"/>
  <c r="F768" i="2"/>
  <c r="C770" i="2" s="1"/>
  <c r="F767" i="2"/>
  <c r="C767" i="2"/>
  <c r="F766" i="2"/>
  <c r="C763" i="2"/>
  <c r="C762" i="2"/>
  <c r="F760" i="2"/>
  <c r="C760" i="2"/>
  <c r="F759" i="2"/>
  <c r="C759" i="2"/>
  <c r="F756" i="2"/>
  <c r="T755" i="2"/>
  <c r="P755" i="2"/>
  <c r="O755" i="2"/>
  <c r="F742" i="2" s="1"/>
  <c r="N755" i="2"/>
  <c r="M755" i="2"/>
  <c r="L755" i="2"/>
  <c r="H755" i="2"/>
  <c r="C755" i="2"/>
  <c r="F754" i="2"/>
  <c r="C756" i="2" s="1"/>
  <c r="F753" i="2"/>
  <c r="C753" i="2"/>
  <c r="F752" i="2"/>
  <c r="C752" i="2"/>
  <c r="C754" i="2" s="1"/>
  <c r="F750" i="2"/>
  <c r="C750" i="2"/>
  <c r="T749" i="2"/>
  <c r="S749" i="2"/>
  <c r="R749" i="2"/>
  <c r="Q749" i="2"/>
  <c r="N749" i="2"/>
  <c r="J749" i="2"/>
  <c r="H749" i="2"/>
  <c r="C749" i="2"/>
  <c r="F748" i="2"/>
  <c r="F747" i="2"/>
  <c r="C747" i="2"/>
  <c r="F746" i="2"/>
  <c r="C743" i="2"/>
  <c r="C742" i="2"/>
  <c r="F740" i="2"/>
  <c r="C740" i="2"/>
  <c r="F739" i="2"/>
  <c r="C739" i="2"/>
  <c r="F736" i="2"/>
  <c r="U735" i="2"/>
  <c r="Q735" i="2"/>
  <c r="P735" i="2"/>
  <c r="O735" i="2"/>
  <c r="N735" i="2"/>
  <c r="L735" i="2"/>
  <c r="C735" i="2"/>
  <c r="F734" i="2"/>
  <c r="F733" i="2"/>
  <c r="C736" i="2" s="1"/>
  <c r="C733" i="2"/>
  <c r="F732" i="2"/>
  <c r="F730" i="2"/>
  <c r="C730" i="2"/>
  <c r="T729" i="2"/>
  <c r="S729" i="2"/>
  <c r="R729" i="2"/>
  <c r="Q729" i="2"/>
  <c r="P729" i="2"/>
  <c r="C726" i="2" s="1"/>
  <c r="C728" i="2" s="1"/>
  <c r="O729" i="2"/>
  <c r="M729" i="2"/>
  <c r="I729" i="2"/>
  <c r="H729" i="2"/>
  <c r="C729" i="2"/>
  <c r="F728" i="2"/>
  <c r="F727" i="2"/>
  <c r="C727" i="2"/>
  <c r="F726" i="2"/>
  <c r="C723" i="2"/>
  <c r="C722" i="2"/>
  <c r="F720" i="2"/>
  <c r="C720" i="2"/>
  <c r="F719" i="2"/>
  <c r="C719" i="2"/>
  <c r="F716" i="2"/>
  <c r="T715" i="2"/>
  <c r="R715" i="2"/>
  <c r="Q715" i="2"/>
  <c r="P715" i="2"/>
  <c r="O715" i="2"/>
  <c r="N715" i="2"/>
  <c r="M715" i="2"/>
  <c r="L715" i="2"/>
  <c r="C715" i="2"/>
  <c r="F714" i="2"/>
  <c r="C716" i="2" s="1"/>
  <c r="F713" i="2"/>
  <c r="C713" i="2"/>
  <c r="F712" i="2"/>
  <c r="F710" i="2"/>
  <c r="T709" i="2"/>
  <c r="S709" i="2"/>
  <c r="Q709" i="2"/>
  <c r="P709" i="2"/>
  <c r="N709" i="2"/>
  <c r="I709" i="2"/>
  <c r="C709" i="2"/>
  <c r="F708" i="2"/>
  <c r="C710" i="2" s="1"/>
  <c r="F707" i="2"/>
  <c r="C707" i="2"/>
  <c r="F706" i="2"/>
  <c r="C703" i="2"/>
  <c r="C702" i="2"/>
  <c r="F700" i="2"/>
  <c r="C700" i="2"/>
  <c r="F699" i="2"/>
  <c r="C699" i="2"/>
  <c r="F696" i="2"/>
  <c r="R695" i="2"/>
  <c r="O695" i="2"/>
  <c r="N695" i="2"/>
  <c r="M695" i="2"/>
  <c r="F695" i="2" s="1"/>
  <c r="K695" i="2"/>
  <c r="C695" i="2"/>
  <c r="F694" i="2"/>
  <c r="F693" i="2"/>
  <c r="C693" i="2"/>
  <c r="F692" i="2"/>
  <c r="F690" i="2"/>
  <c r="T689" i="2"/>
  <c r="S689" i="2"/>
  <c r="Q689" i="2"/>
  <c r="M689" i="2"/>
  <c r="I689" i="2"/>
  <c r="C689" i="2"/>
  <c r="F688" i="2"/>
  <c r="C690" i="2" s="1"/>
  <c r="F687" i="2"/>
  <c r="C687" i="2"/>
  <c r="F686" i="2"/>
  <c r="C683" i="2"/>
  <c r="C682" i="2"/>
  <c r="F680" i="2"/>
  <c r="C680" i="2"/>
  <c r="F679" i="2"/>
  <c r="C679" i="2"/>
  <c r="F674" i="2"/>
  <c r="Q673" i="2"/>
  <c r="P673" i="2"/>
  <c r="L673" i="2"/>
  <c r="K673" i="2"/>
  <c r="I673" i="2"/>
  <c r="H673" i="2"/>
  <c r="F660" i="2" s="1"/>
  <c r="F673" i="2"/>
  <c r="C673" i="2"/>
  <c r="F672" i="2"/>
  <c r="F671" i="2"/>
  <c r="C671" i="2"/>
  <c r="F670" i="2"/>
  <c r="F668" i="2"/>
  <c r="C668" i="2"/>
  <c r="R667" i="2"/>
  <c r="Q667" i="2"/>
  <c r="P667" i="2"/>
  <c r="O667" i="2"/>
  <c r="K667" i="2"/>
  <c r="J667" i="2"/>
  <c r="H667" i="2"/>
  <c r="C667" i="2"/>
  <c r="F666" i="2"/>
  <c r="F665" i="2"/>
  <c r="C665" i="2"/>
  <c r="F664" i="2"/>
  <c r="C661" i="2"/>
  <c r="C660" i="2"/>
  <c r="F658" i="2"/>
  <c r="C658" i="2"/>
  <c r="F657" i="2"/>
  <c r="C657" i="2"/>
  <c r="F653" i="2"/>
  <c r="Q652" i="2"/>
  <c r="P652" i="2"/>
  <c r="O652" i="2"/>
  <c r="N652" i="2"/>
  <c r="M652" i="2"/>
  <c r="F652" i="2" s="1"/>
  <c r="L652" i="2"/>
  <c r="K652" i="2"/>
  <c r="J652" i="2"/>
  <c r="C652" i="2"/>
  <c r="F651" i="2"/>
  <c r="F650" i="2"/>
  <c r="C650" i="2"/>
  <c r="F649" i="2"/>
  <c r="F647" i="2"/>
  <c r="C647" i="2"/>
  <c r="R646" i="2"/>
  <c r="O646" i="2"/>
  <c r="L646" i="2"/>
  <c r="K646" i="2"/>
  <c r="I646" i="2"/>
  <c r="H646" i="2"/>
  <c r="F646" i="2"/>
  <c r="C646" i="2"/>
  <c r="F645" i="2"/>
  <c r="F644" i="2"/>
  <c r="C644" i="2"/>
  <c r="F643" i="2"/>
  <c r="C640" i="2"/>
  <c r="C639" i="2"/>
  <c r="F638" i="2"/>
  <c r="F637" i="2"/>
  <c r="C637" i="2"/>
  <c r="F636" i="2"/>
  <c r="C636" i="2"/>
  <c r="F632" i="2"/>
  <c r="C632" i="2"/>
  <c r="Q631" i="2"/>
  <c r="C617" i="2" s="1"/>
  <c r="P631" i="2"/>
  <c r="O631" i="2"/>
  <c r="M631" i="2"/>
  <c r="L631" i="2"/>
  <c r="K631" i="2"/>
  <c r="C631" i="2"/>
  <c r="F630" i="2"/>
  <c r="F629" i="2"/>
  <c r="C629" i="2"/>
  <c r="F628" i="2"/>
  <c r="F626" i="2"/>
  <c r="R625" i="2"/>
  <c r="Q625" i="2"/>
  <c r="O625" i="2"/>
  <c r="N625" i="2"/>
  <c r="L625" i="2"/>
  <c r="K625" i="2"/>
  <c r="I625" i="2"/>
  <c r="C622" i="2" s="1"/>
  <c r="C624" i="2" s="1"/>
  <c r="F625" i="2"/>
  <c r="C625" i="2"/>
  <c r="F624" i="2"/>
  <c r="C626" i="2" s="1"/>
  <c r="F623" i="2"/>
  <c r="C623" i="2"/>
  <c r="F622" i="2"/>
  <c r="C619" i="2"/>
  <c r="C618" i="2"/>
  <c r="C1370" i="2" s="1"/>
  <c r="F617" i="2"/>
  <c r="F616" i="2"/>
  <c r="C616" i="2"/>
  <c r="F615" i="2"/>
  <c r="C615" i="2"/>
  <c r="F611" i="2"/>
  <c r="Q610" i="2"/>
  <c r="O610" i="2"/>
  <c r="N610" i="2"/>
  <c r="F610" i="2" s="1"/>
  <c r="M610" i="2"/>
  <c r="K610" i="2"/>
  <c r="C610" i="2"/>
  <c r="F609" i="2"/>
  <c r="F608" i="2"/>
  <c r="C608" i="2"/>
  <c r="F607" i="2"/>
  <c r="C607" i="2"/>
  <c r="C609" i="2" s="1"/>
  <c r="F605" i="2"/>
  <c r="R604" i="2"/>
  <c r="Q604" i="2"/>
  <c r="P604" i="2"/>
  <c r="M604" i="2"/>
  <c r="L604" i="2"/>
  <c r="K604" i="2"/>
  <c r="F604" i="2" s="1"/>
  <c r="J604" i="2"/>
  <c r="H604" i="2"/>
  <c r="C604" i="2"/>
  <c r="C1377" i="2" s="1"/>
  <c r="F603" i="2"/>
  <c r="F602" i="2"/>
  <c r="F1375" i="2" s="1"/>
  <c r="C602" i="2"/>
  <c r="F601" i="2"/>
  <c r="C598" i="2"/>
  <c r="C1371" i="2" s="1"/>
  <c r="F597" i="2"/>
  <c r="C597" i="2"/>
  <c r="F595" i="2"/>
  <c r="C595" i="2"/>
  <c r="F594" i="2"/>
  <c r="C594" i="2"/>
  <c r="F588" i="2"/>
  <c r="C588" i="2"/>
  <c r="C576" i="2"/>
  <c r="C575" i="2"/>
  <c r="F573" i="2"/>
  <c r="C573" i="2"/>
  <c r="F572" i="2"/>
  <c r="C555" i="2"/>
  <c r="F547" i="2"/>
  <c r="C547" i="2"/>
  <c r="AF546" i="2"/>
  <c r="AD546" i="2"/>
  <c r="AC546" i="2"/>
  <c r="AB546" i="2"/>
  <c r="AA546" i="2"/>
  <c r="C543" i="2" s="1"/>
  <c r="C545" i="2" s="1"/>
  <c r="X546" i="2"/>
  <c r="W546" i="2"/>
  <c r="V546" i="2"/>
  <c r="O546" i="2"/>
  <c r="N546" i="2"/>
  <c r="M546" i="2"/>
  <c r="L546" i="2"/>
  <c r="K546" i="2"/>
  <c r="J546" i="2"/>
  <c r="I546" i="2"/>
  <c r="C546" i="2"/>
  <c r="F545" i="2"/>
  <c r="F544" i="2"/>
  <c r="C544" i="2"/>
  <c r="F543" i="2"/>
  <c r="F541" i="2"/>
  <c r="AF540" i="2"/>
  <c r="AE540" i="2"/>
  <c r="AD540" i="2"/>
  <c r="AC540" i="2"/>
  <c r="AA540" i="2"/>
  <c r="Z540" i="2"/>
  <c r="V540" i="2"/>
  <c r="U540" i="2"/>
  <c r="S540" i="2"/>
  <c r="Q540" i="2"/>
  <c r="P540" i="2"/>
  <c r="O540" i="2"/>
  <c r="L540" i="2"/>
  <c r="C532" i="2" s="1"/>
  <c r="J540" i="2"/>
  <c r="H540" i="2"/>
  <c r="C540" i="2"/>
  <c r="F539" i="2"/>
  <c r="C541" i="2" s="1"/>
  <c r="F538" i="2"/>
  <c r="C538" i="2"/>
  <c r="F537" i="2"/>
  <c r="C534" i="2"/>
  <c r="C533" i="2"/>
  <c r="F531" i="2"/>
  <c r="C531" i="2"/>
  <c r="F530" i="2"/>
  <c r="C530" i="2"/>
  <c r="F526" i="2"/>
  <c r="AP525" i="2"/>
  <c r="AO525" i="2"/>
  <c r="AN525" i="2"/>
  <c r="AM525" i="2"/>
  <c r="AK525" i="2"/>
  <c r="AJ525" i="2"/>
  <c r="AF525" i="2"/>
  <c r="AD525" i="2"/>
  <c r="AC525" i="2"/>
  <c r="AB525" i="2"/>
  <c r="AA525" i="2"/>
  <c r="X525" i="2"/>
  <c r="W525" i="2"/>
  <c r="V525" i="2"/>
  <c r="O525" i="2"/>
  <c r="N525" i="2"/>
  <c r="C522" i="2" s="1"/>
  <c r="C524" i="2" s="1"/>
  <c r="M525" i="2"/>
  <c r="L525" i="2"/>
  <c r="K525" i="2"/>
  <c r="J525" i="2"/>
  <c r="I525" i="2"/>
  <c r="C525" i="2"/>
  <c r="F524" i="2"/>
  <c r="F523" i="2"/>
  <c r="C526" i="2" s="1"/>
  <c r="C523" i="2"/>
  <c r="F522" i="2"/>
  <c r="F520" i="2"/>
  <c r="AS519" i="2"/>
  <c r="AR519" i="2"/>
  <c r="AQ519" i="2"/>
  <c r="AP519" i="2"/>
  <c r="AN519" i="2"/>
  <c r="AM519" i="2"/>
  <c r="AH519" i="2"/>
  <c r="AF519" i="2"/>
  <c r="AE519" i="2"/>
  <c r="AD519" i="2"/>
  <c r="AC519" i="2"/>
  <c r="AA519" i="2"/>
  <c r="Z519" i="2"/>
  <c r="V519" i="2"/>
  <c r="U519" i="2"/>
  <c r="S519" i="2"/>
  <c r="Q519" i="2"/>
  <c r="P519" i="2"/>
  <c r="F511" i="2" s="1"/>
  <c r="O519" i="2"/>
  <c r="L519" i="2"/>
  <c r="J519" i="2"/>
  <c r="H519" i="2"/>
  <c r="C519" i="2"/>
  <c r="F518" i="2"/>
  <c r="F517" i="2"/>
  <c r="C520" i="2" s="1"/>
  <c r="C517" i="2"/>
  <c r="F516" i="2"/>
  <c r="C513" i="2"/>
  <c r="C512" i="2"/>
  <c r="F510" i="2"/>
  <c r="C510" i="2"/>
  <c r="F509" i="2"/>
  <c r="C509" i="2"/>
  <c r="F505" i="2"/>
  <c r="P504" i="2"/>
  <c r="O504" i="2"/>
  <c r="N504" i="2"/>
  <c r="M504" i="2"/>
  <c r="K504" i="2"/>
  <c r="J504" i="2"/>
  <c r="C501" i="2" s="1"/>
  <c r="C503" i="2" s="1"/>
  <c r="F504" i="2"/>
  <c r="C504" i="2"/>
  <c r="F503" i="2"/>
  <c r="C505" i="2" s="1"/>
  <c r="F502" i="2"/>
  <c r="C502" i="2"/>
  <c r="F501" i="2"/>
  <c r="F499" i="2"/>
  <c r="S498" i="2"/>
  <c r="R498" i="2"/>
  <c r="Q498" i="2"/>
  <c r="C495" i="2" s="1"/>
  <c r="C497" i="2" s="1"/>
  <c r="P498" i="2"/>
  <c r="N498" i="2"/>
  <c r="M498" i="2"/>
  <c r="H498" i="2"/>
  <c r="C498" i="2"/>
  <c r="F497" i="2"/>
  <c r="C499" i="2" s="1"/>
  <c r="F496" i="2"/>
  <c r="C496" i="2"/>
  <c r="F495" i="2"/>
  <c r="C492" i="2"/>
  <c r="F491" i="2"/>
  <c r="C491" i="2"/>
  <c r="F489" i="2"/>
  <c r="C489" i="2"/>
  <c r="F488" i="2"/>
  <c r="C488" i="2"/>
  <c r="F484" i="2"/>
  <c r="S483" i="2"/>
  <c r="Q483" i="2"/>
  <c r="P483" i="2"/>
  <c r="O483" i="2"/>
  <c r="N483" i="2"/>
  <c r="K483" i="2"/>
  <c r="J483" i="2"/>
  <c r="I483" i="2"/>
  <c r="F470" i="2" s="1"/>
  <c r="F483" i="2"/>
  <c r="C483" i="2"/>
  <c r="C567" i="2" s="1"/>
  <c r="F482" i="2"/>
  <c r="C484" i="2" s="1"/>
  <c r="F481" i="2"/>
  <c r="C481" i="2"/>
  <c r="F480" i="2"/>
  <c r="F478" i="2"/>
  <c r="S477" i="2"/>
  <c r="R477" i="2"/>
  <c r="Q477" i="2"/>
  <c r="P477" i="2"/>
  <c r="N477" i="2"/>
  <c r="M477" i="2"/>
  <c r="I477" i="2"/>
  <c r="H477" i="2"/>
  <c r="C477" i="2"/>
  <c r="C561" i="2" s="1"/>
  <c r="F476" i="2"/>
  <c r="F475" i="2"/>
  <c r="C475" i="2"/>
  <c r="F474" i="2"/>
  <c r="C471" i="2"/>
  <c r="C470" i="2"/>
  <c r="F468" i="2"/>
  <c r="C468" i="2"/>
  <c r="F467" i="2"/>
  <c r="C467" i="2"/>
  <c r="F463" i="2"/>
  <c r="O462" i="2"/>
  <c r="N462" i="2"/>
  <c r="F462" i="2" s="1"/>
  <c r="F567" i="2" s="1"/>
  <c r="M462" i="2"/>
  <c r="L462" i="2"/>
  <c r="K462" i="2"/>
  <c r="J462" i="2"/>
  <c r="I462" i="2"/>
  <c r="C462" i="2"/>
  <c r="F461" i="2"/>
  <c r="F460" i="2"/>
  <c r="C460" i="2"/>
  <c r="F459" i="2"/>
  <c r="C459" i="2"/>
  <c r="F457" i="2"/>
  <c r="C457" i="2"/>
  <c r="S456" i="2"/>
  <c r="Q456" i="2"/>
  <c r="P456" i="2"/>
  <c r="O456" i="2"/>
  <c r="F456" i="2" s="1"/>
  <c r="L456" i="2"/>
  <c r="J456" i="2"/>
  <c r="H456" i="2"/>
  <c r="C456" i="2"/>
  <c r="C582" i="2" s="1"/>
  <c r="F455" i="2"/>
  <c r="F581" i="2" s="1"/>
  <c r="F454" i="2"/>
  <c r="C454" i="2"/>
  <c r="F453" i="2"/>
  <c r="F579" i="2" s="1"/>
  <c r="C453" i="2"/>
  <c r="C450" i="2"/>
  <c r="C449" i="2"/>
  <c r="F447" i="2"/>
  <c r="F552" i="2" s="1"/>
  <c r="C447" i="2"/>
  <c r="C552" i="2" s="1"/>
  <c r="F446" i="2"/>
  <c r="C446" i="2"/>
  <c r="F424" i="2"/>
  <c r="C412" i="2"/>
  <c r="C405" i="2"/>
  <c r="F400" i="2"/>
  <c r="DM399" i="2"/>
  <c r="DL399" i="2"/>
  <c r="DK399" i="2"/>
  <c r="DG399" i="2"/>
  <c r="DF399" i="2"/>
  <c r="DE399" i="2"/>
  <c r="DC399" i="2"/>
  <c r="DB399" i="2"/>
  <c r="CY399" i="2"/>
  <c r="CX399" i="2"/>
  <c r="CW399" i="2"/>
  <c r="CV399" i="2"/>
  <c r="CT399" i="2"/>
  <c r="CR399" i="2"/>
  <c r="CQ399" i="2"/>
  <c r="CP399" i="2"/>
  <c r="CO399" i="2"/>
  <c r="CN399" i="2"/>
  <c r="CK399" i="2"/>
  <c r="CJ399" i="2"/>
  <c r="CH399" i="2"/>
  <c r="CG399" i="2"/>
  <c r="CF399" i="2"/>
  <c r="CE399" i="2"/>
  <c r="CD399" i="2"/>
  <c r="CC399" i="2"/>
  <c r="CB399" i="2"/>
  <c r="CA399" i="2"/>
  <c r="BZ399" i="2"/>
  <c r="AU399" i="2"/>
  <c r="AT399" i="2"/>
  <c r="AS399" i="2"/>
  <c r="AQ399" i="2"/>
  <c r="AO399" i="2"/>
  <c r="AN399" i="2"/>
  <c r="AM399" i="2"/>
  <c r="AL399" i="2"/>
  <c r="AK399" i="2"/>
  <c r="AJ399" i="2"/>
  <c r="AG399" i="2"/>
  <c r="AE399" i="2"/>
  <c r="AC399" i="2"/>
  <c r="AA399" i="2"/>
  <c r="Z399" i="2"/>
  <c r="Y399" i="2"/>
  <c r="X399" i="2"/>
  <c r="W399" i="2"/>
  <c r="V399" i="2"/>
  <c r="C399" i="2"/>
  <c r="F398" i="2"/>
  <c r="F397" i="2"/>
  <c r="C397" i="2"/>
  <c r="F396" i="2"/>
  <c r="F394" i="2"/>
  <c r="DM393" i="2"/>
  <c r="DL393" i="2"/>
  <c r="DJ393" i="2"/>
  <c r="DG393" i="2"/>
  <c r="DF393" i="2"/>
  <c r="DD393" i="2"/>
  <c r="DC393" i="2"/>
  <c r="CY393" i="2"/>
  <c r="CX393" i="2"/>
  <c r="CW393" i="2"/>
  <c r="CV393" i="2"/>
  <c r="CU393" i="2"/>
  <c r="CS393" i="2"/>
  <c r="CQ393" i="2"/>
  <c r="CP393" i="2"/>
  <c r="CO393" i="2"/>
  <c r="CL393" i="2"/>
  <c r="CK393" i="2"/>
  <c r="CJ393" i="2"/>
  <c r="CH393" i="2"/>
  <c r="CG393" i="2"/>
  <c r="CE393" i="2"/>
  <c r="CC393" i="2"/>
  <c r="CB393" i="2"/>
  <c r="CA393" i="2"/>
  <c r="AV393" i="2"/>
  <c r="AU393" i="2"/>
  <c r="AS393" i="2"/>
  <c r="AP393" i="2"/>
  <c r="AN393" i="2"/>
  <c r="AM393" i="2"/>
  <c r="AL393" i="2"/>
  <c r="AJ393" i="2"/>
  <c r="AH393" i="2"/>
  <c r="AG393" i="2"/>
  <c r="AF393" i="2"/>
  <c r="AE393" i="2"/>
  <c r="AB393" i="2"/>
  <c r="AA393" i="2"/>
  <c r="Z393" i="2"/>
  <c r="Y393" i="2"/>
  <c r="V393" i="2"/>
  <c r="C393" i="2"/>
  <c r="F392" i="2"/>
  <c r="F391" i="2"/>
  <c r="C394" i="2" s="1"/>
  <c r="C391" i="2"/>
  <c r="F390" i="2"/>
  <c r="C387" i="2"/>
  <c r="C386" i="2"/>
  <c r="F384" i="2"/>
  <c r="C384" i="2"/>
  <c r="F383" i="2"/>
  <c r="C383" i="2"/>
  <c r="F380" i="2"/>
  <c r="EO379" i="2"/>
  <c r="EL379" i="2"/>
  <c r="EI379" i="2"/>
  <c r="EH379" i="2"/>
  <c r="EG379" i="2"/>
  <c r="EA379" i="2"/>
  <c r="DY379" i="2"/>
  <c r="DU379" i="2"/>
  <c r="DT379" i="2"/>
  <c r="DS379" i="2"/>
  <c r="DQ379" i="2"/>
  <c r="DM379" i="2"/>
  <c r="DL379" i="2"/>
  <c r="DK379" i="2"/>
  <c r="DG379" i="2"/>
  <c r="DF379" i="2"/>
  <c r="DE379" i="2"/>
  <c r="DC379" i="2"/>
  <c r="DB379" i="2"/>
  <c r="CY379" i="2"/>
  <c r="CX379" i="2"/>
  <c r="CW379" i="2"/>
  <c r="CV379" i="2"/>
  <c r="CT379" i="2"/>
  <c r="CR379" i="2"/>
  <c r="CQ379" i="2"/>
  <c r="CP379" i="2"/>
  <c r="CO379" i="2"/>
  <c r="CN379" i="2"/>
  <c r="CK379" i="2"/>
  <c r="CJ379" i="2"/>
  <c r="CH379" i="2"/>
  <c r="CG379" i="2"/>
  <c r="CF379" i="2"/>
  <c r="CE379" i="2"/>
  <c r="CD379" i="2"/>
  <c r="CC379" i="2"/>
  <c r="CB379" i="2"/>
  <c r="CA379" i="2"/>
  <c r="BZ379" i="2"/>
  <c r="BU379" i="2"/>
  <c r="BT379" i="2"/>
  <c r="BS379" i="2"/>
  <c r="BR379" i="2"/>
  <c r="BQ379" i="2"/>
  <c r="BN379" i="2"/>
  <c r="BI379" i="2"/>
  <c r="BH379" i="2"/>
  <c r="BG379" i="2"/>
  <c r="BC379" i="2"/>
  <c r="BB379" i="2"/>
  <c r="BA379" i="2"/>
  <c r="AZ379" i="2"/>
  <c r="AU379" i="2"/>
  <c r="AT379" i="2"/>
  <c r="AS379" i="2"/>
  <c r="AQ379" i="2"/>
  <c r="AO379" i="2"/>
  <c r="AN379" i="2"/>
  <c r="AM379" i="2"/>
  <c r="AL379" i="2"/>
  <c r="AK379" i="2"/>
  <c r="AJ379" i="2"/>
  <c r="AG379" i="2"/>
  <c r="AE379" i="2"/>
  <c r="AC379" i="2"/>
  <c r="AA379" i="2"/>
  <c r="Z379" i="2"/>
  <c r="Y379" i="2"/>
  <c r="X379" i="2"/>
  <c r="W379" i="2"/>
  <c r="V379" i="2"/>
  <c r="Q379" i="2"/>
  <c r="L379" i="2"/>
  <c r="K379" i="2"/>
  <c r="J379" i="2"/>
  <c r="I379" i="2"/>
  <c r="H379" i="2"/>
  <c r="C379" i="2"/>
  <c r="F378" i="2"/>
  <c r="F377" i="2"/>
  <c r="C377" i="2"/>
  <c r="F376" i="2"/>
  <c r="F374" i="2"/>
  <c r="EO373" i="2"/>
  <c r="EL373" i="2"/>
  <c r="EK373" i="2"/>
  <c r="EI373" i="2"/>
  <c r="EG373" i="2"/>
  <c r="EF373" i="2"/>
  <c r="EA373" i="2"/>
  <c r="DX373" i="2"/>
  <c r="DW373" i="2"/>
  <c r="DU373" i="2"/>
  <c r="DT373" i="2"/>
  <c r="DS373" i="2"/>
  <c r="DR373" i="2"/>
  <c r="DQ373" i="2"/>
  <c r="DM373" i="2"/>
  <c r="DL373" i="2"/>
  <c r="DJ373" i="2"/>
  <c r="DG373" i="2"/>
  <c r="DF373" i="2"/>
  <c r="DD373" i="2"/>
  <c r="DC373" i="2"/>
  <c r="CY373" i="2"/>
  <c r="CX373" i="2"/>
  <c r="CW373" i="2"/>
  <c r="CV373" i="2"/>
  <c r="CU373" i="2"/>
  <c r="CS373" i="2"/>
  <c r="CQ373" i="2"/>
  <c r="CP373" i="2"/>
  <c r="CO373" i="2"/>
  <c r="CL373" i="2"/>
  <c r="CK373" i="2"/>
  <c r="CJ373" i="2"/>
  <c r="CH373" i="2"/>
  <c r="CG373" i="2"/>
  <c r="CE373" i="2"/>
  <c r="CC373" i="2"/>
  <c r="CB373" i="2"/>
  <c r="CA373" i="2"/>
  <c r="BV373" i="2"/>
  <c r="BS373" i="2"/>
  <c r="BO373" i="2"/>
  <c r="BN373" i="2"/>
  <c r="BL373" i="2"/>
  <c r="BI373" i="2"/>
  <c r="BF373" i="2"/>
  <c r="BD373" i="2"/>
  <c r="BC373" i="2"/>
  <c r="AZ373" i="2"/>
  <c r="AX373" i="2"/>
  <c r="AV373" i="2"/>
  <c r="AU373" i="2"/>
  <c r="AS373" i="2"/>
  <c r="AP373" i="2"/>
  <c r="AN373" i="2"/>
  <c r="AM373" i="2"/>
  <c r="AL373" i="2"/>
  <c r="AJ373" i="2"/>
  <c r="C365" i="2" s="1"/>
  <c r="AH373" i="2"/>
  <c r="AG373" i="2"/>
  <c r="AF373" i="2"/>
  <c r="AE373" i="2"/>
  <c r="AB373" i="2"/>
  <c r="AA373" i="2"/>
  <c r="Z373" i="2"/>
  <c r="Y373" i="2"/>
  <c r="V373" i="2"/>
  <c r="T373" i="2"/>
  <c r="S373" i="2"/>
  <c r="R373" i="2"/>
  <c r="Q373" i="2"/>
  <c r="N373" i="2"/>
  <c r="M373" i="2"/>
  <c r="L373" i="2"/>
  <c r="K373" i="2"/>
  <c r="J373" i="2"/>
  <c r="I373" i="2"/>
  <c r="H373" i="2"/>
  <c r="C373" i="2"/>
  <c r="F372" i="2"/>
  <c r="C374" i="2" s="1"/>
  <c r="F371" i="2"/>
  <c r="C371" i="2"/>
  <c r="F370" i="2"/>
  <c r="C367" i="2"/>
  <c r="C366" i="2"/>
  <c r="F364" i="2"/>
  <c r="C364" i="2"/>
  <c r="F363" i="2"/>
  <c r="C363" i="2"/>
  <c r="F360" i="2"/>
  <c r="S359" i="2"/>
  <c r="P359" i="2"/>
  <c r="M359" i="2"/>
  <c r="L359" i="2"/>
  <c r="K359" i="2"/>
  <c r="C359" i="2"/>
  <c r="F358" i="2"/>
  <c r="C360" i="2" s="1"/>
  <c r="F357" i="2"/>
  <c r="C357" i="2"/>
  <c r="F356" i="2"/>
  <c r="C356" i="2"/>
  <c r="C358" i="2" s="1"/>
  <c r="F354" i="2"/>
  <c r="C354" i="2"/>
  <c r="S353" i="2"/>
  <c r="P353" i="2"/>
  <c r="O353" i="2"/>
  <c r="M353" i="2"/>
  <c r="K353" i="2"/>
  <c r="J353" i="2"/>
  <c r="C353" i="2"/>
  <c r="F352" i="2"/>
  <c r="F351" i="2"/>
  <c r="C351" i="2"/>
  <c r="F350" i="2"/>
  <c r="C350" i="2"/>
  <c r="C352" i="2" s="1"/>
  <c r="C347" i="2"/>
  <c r="F346" i="2"/>
  <c r="C346" i="2"/>
  <c r="F344" i="2"/>
  <c r="C344" i="2"/>
  <c r="F343" i="2"/>
  <c r="C343" i="2"/>
  <c r="F339" i="2"/>
  <c r="S338" i="2"/>
  <c r="Q338" i="2"/>
  <c r="M338" i="2"/>
  <c r="L338" i="2"/>
  <c r="K338" i="2"/>
  <c r="I338" i="2"/>
  <c r="F338" i="2"/>
  <c r="C338" i="2"/>
  <c r="F337" i="2"/>
  <c r="F336" i="2"/>
  <c r="C339" i="2" s="1"/>
  <c r="C336" i="2"/>
  <c r="F335" i="2"/>
  <c r="F333" i="2"/>
  <c r="S332" i="2"/>
  <c r="P332" i="2"/>
  <c r="O332" i="2"/>
  <c r="M332" i="2"/>
  <c r="L332" i="2"/>
  <c r="K332" i="2"/>
  <c r="J332" i="2"/>
  <c r="I332" i="2"/>
  <c r="C329" i="2" s="1"/>
  <c r="C331" i="2" s="1"/>
  <c r="F332" i="2"/>
  <c r="C332" i="2"/>
  <c r="F331" i="2"/>
  <c r="C333" i="2" s="1"/>
  <c r="F330" i="2"/>
  <c r="C330" i="2"/>
  <c r="F329" i="2"/>
  <c r="F411" i="2" s="1"/>
  <c r="C326" i="2"/>
  <c r="F325" i="2"/>
  <c r="C325" i="2"/>
  <c r="F323" i="2"/>
  <c r="C323" i="2"/>
  <c r="F322" i="2"/>
  <c r="C322" i="2"/>
  <c r="F318" i="2"/>
  <c r="C318" i="2"/>
  <c r="S317" i="2"/>
  <c r="R317" i="2"/>
  <c r="Q317" i="2"/>
  <c r="M317" i="2"/>
  <c r="L317" i="2"/>
  <c r="K317" i="2"/>
  <c r="I317" i="2"/>
  <c r="H317" i="2"/>
  <c r="C317" i="2"/>
  <c r="F316" i="2"/>
  <c r="F315" i="2"/>
  <c r="C315" i="2"/>
  <c r="F314" i="2"/>
  <c r="F312" i="2"/>
  <c r="S311" i="2"/>
  <c r="R311" i="2"/>
  <c r="P311" i="2"/>
  <c r="M311" i="2"/>
  <c r="L311" i="2"/>
  <c r="J311" i="2"/>
  <c r="I311" i="2"/>
  <c r="C311" i="2"/>
  <c r="F310" i="2"/>
  <c r="F309" i="2"/>
  <c r="C312" i="2" s="1"/>
  <c r="C309" i="2"/>
  <c r="F308" i="2"/>
  <c r="C305" i="2"/>
  <c r="C304" i="2"/>
  <c r="F302" i="2"/>
  <c r="C302" i="2"/>
  <c r="F301" i="2"/>
  <c r="C301" i="2"/>
  <c r="F297" i="2"/>
  <c r="S296" i="2"/>
  <c r="R296" i="2"/>
  <c r="Q296" i="2"/>
  <c r="P296" i="2"/>
  <c r="N296" i="2"/>
  <c r="L296" i="2"/>
  <c r="K296" i="2"/>
  <c r="J296" i="2"/>
  <c r="I296" i="2"/>
  <c r="H296" i="2"/>
  <c r="F283" i="2" s="1"/>
  <c r="F296" i="2"/>
  <c r="F285" i="2" s="1"/>
  <c r="C296" i="2"/>
  <c r="C440" i="2" s="1"/>
  <c r="F295" i="2"/>
  <c r="F294" i="2"/>
  <c r="C294" i="2"/>
  <c r="F293" i="2"/>
  <c r="C293" i="2"/>
  <c r="C295" i="2" s="1"/>
  <c r="F291" i="2"/>
  <c r="F1357" i="2" s="1"/>
  <c r="C291" i="2"/>
  <c r="S290" i="2"/>
  <c r="R290" i="2"/>
  <c r="Q290" i="2"/>
  <c r="P290" i="2"/>
  <c r="O290" i="2"/>
  <c r="F290" i="2" s="1"/>
  <c r="M290" i="2"/>
  <c r="K290" i="2"/>
  <c r="J290" i="2"/>
  <c r="I290" i="2"/>
  <c r="C290" i="2"/>
  <c r="F289" i="2"/>
  <c r="F288" i="2"/>
  <c r="C288" i="2"/>
  <c r="F287" i="2"/>
  <c r="C287" i="2"/>
  <c r="C289" i="2" s="1"/>
  <c r="C284" i="2"/>
  <c r="C283" i="2"/>
  <c r="F281" i="2"/>
  <c r="C281" i="2"/>
  <c r="F280" i="2"/>
  <c r="C280" i="2"/>
  <c r="F276" i="2"/>
  <c r="C276" i="2"/>
  <c r="S275" i="2"/>
  <c r="R275" i="2"/>
  <c r="P275" i="2"/>
  <c r="O275" i="2"/>
  <c r="C272" i="2" s="1"/>
  <c r="C274" i="2" s="1"/>
  <c r="N275" i="2"/>
  <c r="M275" i="2"/>
  <c r="L275" i="2"/>
  <c r="K275" i="2"/>
  <c r="J275" i="2"/>
  <c r="I275" i="2"/>
  <c r="H275" i="2"/>
  <c r="C275" i="2"/>
  <c r="F274" i="2"/>
  <c r="F273" i="2"/>
  <c r="C273" i="2"/>
  <c r="F272" i="2"/>
  <c r="F270" i="2"/>
  <c r="F435" i="2" s="1"/>
  <c r="T269" i="2"/>
  <c r="S269" i="2"/>
  <c r="R269" i="2"/>
  <c r="P269" i="2"/>
  <c r="O269" i="2"/>
  <c r="M269" i="2"/>
  <c r="K269" i="2"/>
  <c r="J269" i="2"/>
  <c r="I269" i="2"/>
  <c r="F269" i="2"/>
  <c r="C269" i="2"/>
  <c r="C434" i="2" s="1"/>
  <c r="F268" i="2"/>
  <c r="F267" i="2"/>
  <c r="C267" i="2"/>
  <c r="F266" i="2"/>
  <c r="F431" i="2" s="1"/>
  <c r="C263" i="2"/>
  <c r="C428" i="2" s="1"/>
  <c r="F262" i="2"/>
  <c r="C262" i="2"/>
  <c r="F260" i="2"/>
  <c r="C260" i="2"/>
  <c r="F259" i="2"/>
  <c r="C259" i="2"/>
  <c r="F255" i="2"/>
  <c r="C255" i="2"/>
  <c r="Q254" i="2"/>
  <c r="P254" i="2"/>
  <c r="O254" i="2"/>
  <c r="N254" i="2"/>
  <c r="C251" i="2" s="1"/>
  <c r="C253" i="2" s="1"/>
  <c r="M254" i="2"/>
  <c r="J254" i="2"/>
  <c r="C254" i="2"/>
  <c r="F253" i="2"/>
  <c r="F252" i="2"/>
  <c r="C252" i="2"/>
  <c r="F251" i="2"/>
  <c r="F249" i="2"/>
  <c r="R248" i="2"/>
  <c r="O248" i="2"/>
  <c r="K248" i="2"/>
  <c r="J248" i="2"/>
  <c r="H248" i="2"/>
  <c r="F248" i="2"/>
  <c r="C248" i="2"/>
  <c r="C414" i="2" s="1"/>
  <c r="F247" i="2"/>
  <c r="C249" i="2" s="1"/>
  <c r="F246" i="2"/>
  <c r="C246" i="2"/>
  <c r="F245" i="2"/>
  <c r="C242" i="2"/>
  <c r="C241" i="2"/>
  <c r="F239" i="2"/>
  <c r="C239" i="2"/>
  <c r="F238" i="2"/>
  <c r="C238" i="2"/>
  <c r="F234" i="2"/>
  <c r="S233" i="2"/>
  <c r="R233" i="2"/>
  <c r="Q233" i="2"/>
  <c r="M233" i="2"/>
  <c r="L233" i="2"/>
  <c r="K233" i="2"/>
  <c r="J233" i="2"/>
  <c r="C233" i="2"/>
  <c r="F232" i="2"/>
  <c r="C234" i="2" s="1"/>
  <c r="F231" i="2"/>
  <c r="C231" i="2"/>
  <c r="F230" i="2"/>
  <c r="F228" i="2"/>
  <c r="C228" i="2"/>
  <c r="S227" i="2"/>
  <c r="P227" i="2"/>
  <c r="N227" i="2"/>
  <c r="M227" i="2"/>
  <c r="J227" i="2"/>
  <c r="H227" i="2"/>
  <c r="C224" i="2" s="1"/>
  <c r="F227" i="2"/>
  <c r="C227" i="2"/>
  <c r="F226" i="2"/>
  <c r="F225" i="2"/>
  <c r="C225" i="2"/>
  <c r="C226" i="2" s="1"/>
  <c r="F224" i="2"/>
  <c r="C221" i="2"/>
  <c r="C220" i="2"/>
  <c r="F219" i="2"/>
  <c r="F218" i="2"/>
  <c r="C218" i="2"/>
  <c r="F217" i="2"/>
  <c r="C217" i="2"/>
  <c r="F213" i="2"/>
  <c r="F441" i="2" s="1"/>
  <c r="C213" i="2"/>
  <c r="S212" i="2"/>
  <c r="R212" i="2"/>
  <c r="Q212" i="2"/>
  <c r="O212" i="2"/>
  <c r="M212" i="2"/>
  <c r="L212" i="2"/>
  <c r="K212" i="2"/>
  <c r="J212" i="2"/>
  <c r="I212" i="2"/>
  <c r="H212" i="2"/>
  <c r="C212" i="2"/>
  <c r="F211" i="2"/>
  <c r="F210" i="2"/>
  <c r="C210" i="2"/>
  <c r="F209" i="2"/>
  <c r="F207" i="2"/>
  <c r="T206" i="2"/>
  <c r="S206" i="2"/>
  <c r="Q206" i="2"/>
  <c r="N206" i="2"/>
  <c r="L206" i="2"/>
  <c r="K206" i="2"/>
  <c r="J206" i="2"/>
  <c r="H206" i="2"/>
  <c r="C203" i="2" s="1"/>
  <c r="F206" i="2"/>
  <c r="C206" i="2"/>
  <c r="F205" i="2"/>
  <c r="F204" i="2"/>
  <c r="C204" i="2"/>
  <c r="F203" i="2"/>
  <c r="C200" i="2"/>
  <c r="C199" i="2"/>
  <c r="F198" i="2"/>
  <c r="F197" i="2"/>
  <c r="C197" i="2"/>
  <c r="C425" i="2" s="1"/>
  <c r="F196" i="2"/>
  <c r="C196" i="2"/>
  <c r="F192" i="2"/>
  <c r="S191" i="2"/>
  <c r="Q191" i="2"/>
  <c r="O191" i="2"/>
  <c r="M191" i="2"/>
  <c r="L191" i="2"/>
  <c r="K191" i="2"/>
  <c r="J191" i="2"/>
  <c r="I191" i="2"/>
  <c r="H191" i="2"/>
  <c r="C191" i="2"/>
  <c r="F190" i="2"/>
  <c r="F189" i="2"/>
  <c r="C189" i="2"/>
  <c r="F188" i="2"/>
  <c r="F186" i="2"/>
  <c r="T185" i="2"/>
  <c r="S185" i="2"/>
  <c r="R185" i="2"/>
  <c r="Q185" i="2"/>
  <c r="N185" i="2"/>
  <c r="M185" i="2"/>
  <c r="L185" i="2"/>
  <c r="K185" i="2"/>
  <c r="H185" i="2"/>
  <c r="F185" i="2"/>
  <c r="C185" i="2"/>
  <c r="F184" i="2"/>
  <c r="F183" i="2"/>
  <c r="C183" i="2"/>
  <c r="F182" i="2"/>
  <c r="C179" i="2"/>
  <c r="F178" i="2"/>
  <c r="C178" i="2"/>
  <c r="F176" i="2"/>
  <c r="C176" i="2"/>
  <c r="F175" i="2"/>
  <c r="C175" i="2"/>
  <c r="C424" i="2" s="1"/>
  <c r="F171" i="2"/>
  <c r="F421" i="2" s="1"/>
  <c r="Q170" i="2"/>
  <c r="L170" i="2"/>
  <c r="K170" i="2"/>
  <c r="J170" i="2"/>
  <c r="I170" i="2"/>
  <c r="H170" i="2"/>
  <c r="C167" i="2" s="1"/>
  <c r="F170" i="2"/>
  <c r="C170" i="2"/>
  <c r="F169" i="2"/>
  <c r="F168" i="2"/>
  <c r="C168" i="2"/>
  <c r="F167" i="2"/>
  <c r="F165" i="2"/>
  <c r="T164" i="2"/>
  <c r="S164" i="2"/>
  <c r="R164" i="2"/>
  <c r="Q164" i="2"/>
  <c r="N164" i="2"/>
  <c r="M164" i="2"/>
  <c r="L164" i="2"/>
  <c r="K164" i="2"/>
  <c r="J164" i="2"/>
  <c r="I164" i="2"/>
  <c r="H164" i="2"/>
  <c r="C164" i="2"/>
  <c r="F163" i="2"/>
  <c r="F162" i="2"/>
  <c r="C162" i="2"/>
  <c r="F161" i="2"/>
  <c r="C158" i="2"/>
  <c r="C157" i="2"/>
  <c r="F155" i="2"/>
  <c r="C155" i="2"/>
  <c r="F154" i="2"/>
  <c r="C154" i="2"/>
  <c r="F149" i="2"/>
  <c r="C149" i="2"/>
  <c r="Q148" i="2"/>
  <c r="P148" i="2"/>
  <c r="N148" i="2"/>
  <c r="M148" i="2"/>
  <c r="L148" i="2"/>
  <c r="K148" i="2"/>
  <c r="F135" i="2" s="1"/>
  <c r="J148" i="2"/>
  <c r="H148" i="2"/>
  <c r="F148" i="2"/>
  <c r="C148" i="2"/>
  <c r="F147" i="2"/>
  <c r="C147" i="2"/>
  <c r="F146" i="2"/>
  <c r="C146" i="2"/>
  <c r="F145" i="2"/>
  <c r="C145" i="2"/>
  <c r="F143" i="2"/>
  <c r="Q142" i="2"/>
  <c r="P142" i="2"/>
  <c r="O142" i="2"/>
  <c r="M142" i="2"/>
  <c r="L142" i="2"/>
  <c r="K142" i="2"/>
  <c r="J142" i="2"/>
  <c r="H142" i="2"/>
  <c r="C142" i="2"/>
  <c r="F141" i="2"/>
  <c r="F140" i="2"/>
  <c r="C140" i="2"/>
  <c r="F139" i="2"/>
  <c r="C136" i="2"/>
  <c r="C135" i="2"/>
  <c r="F133" i="2"/>
  <c r="C133" i="2"/>
  <c r="F132" i="2"/>
  <c r="C132" i="2"/>
  <c r="F123" i="2"/>
  <c r="C113" i="2"/>
  <c r="F111" i="2"/>
  <c r="F107" i="2"/>
  <c r="Y106" i="2"/>
  <c r="W106" i="2"/>
  <c r="V106" i="2"/>
  <c r="U106" i="2"/>
  <c r="T106" i="2"/>
  <c r="S106" i="2"/>
  <c r="R106" i="2"/>
  <c r="O106" i="2"/>
  <c r="M106" i="2"/>
  <c r="L106" i="2"/>
  <c r="K106" i="2"/>
  <c r="J106" i="2"/>
  <c r="I106" i="2"/>
  <c r="H106" i="2"/>
  <c r="F106" i="2"/>
  <c r="C106" i="2"/>
  <c r="F105" i="2"/>
  <c r="C107" i="2" s="1"/>
  <c r="F104" i="2"/>
  <c r="C104" i="2"/>
  <c r="F103" i="2"/>
  <c r="F101" i="2"/>
  <c r="C101" i="2"/>
  <c r="Y100" i="2"/>
  <c r="X100" i="2"/>
  <c r="W100" i="2"/>
  <c r="V100" i="2"/>
  <c r="U100" i="2"/>
  <c r="T100" i="2"/>
  <c r="R100" i="2"/>
  <c r="P100" i="2"/>
  <c r="O100" i="2"/>
  <c r="N100" i="2"/>
  <c r="M100" i="2"/>
  <c r="L100" i="2"/>
  <c r="K100" i="2"/>
  <c r="J100" i="2"/>
  <c r="I100" i="2"/>
  <c r="H100" i="2"/>
  <c r="C100" i="2"/>
  <c r="F99" i="2"/>
  <c r="F98" i="2"/>
  <c r="C98" i="2"/>
  <c r="F97" i="2"/>
  <c r="C97" i="2"/>
  <c r="C99" i="2" s="1"/>
  <c r="C94" i="2"/>
  <c r="C93" i="2"/>
  <c r="F91" i="2"/>
  <c r="C91" i="2"/>
  <c r="F90" i="2"/>
  <c r="C90" i="2"/>
  <c r="F87" i="2"/>
  <c r="AI86" i="2"/>
  <c r="AG86" i="2"/>
  <c r="AF86" i="2"/>
  <c r="AD86" i="2"/>
  <c r="AB86" i="2"/>
  <c r="Y86" i="2"/>
  <c r="W86" i="2"/>
  <c r="V86" i="2"/>
  <c r="U86" i="2"/>
  <c r="T86" i="2"/>
  <c r="S86" i="2"/>
  <c r="R86" i="2"/>
  <c r="O86" i="2"/>
  <c r="M86" i="2"/>
  <c r="L86" i="2"/>
  <c r="K86" i="2"/>
  <c r="J86" i="2"/>
  <c r="I86" i="2"/>
  <c r="H86" i="2"/>
  <c r="C83" i="2" s="1"/>
  <c r="C85" i="2" s="1"/>
  <c r="F86" i="2"/>
  <c r="C86" i="2"/>
  <c r="F85" i="2"/>
  <c r="F84" i="2"/>
  <c r="C87" i="2" s="1"/>
  <c r="C84" i="2"/>
  <c r="F83" i="2"/>
  <c r="F81" i="2"/>
  <c r="AI80" i="2"/>
  <c r="AH80" i="2"/>
  <c r="AG80" i="2"/>
  <c r="AF80" i="2"/>
  <c r="AE80" i="2"/>
  <c r="AC80" i="2"/>
  <c r="Y80" i="2"/>
  <c r="X80" i="2"/>
  <c r="W80" i="2"/>
  <c r="V80" i="2"/>
  <c r="U80" i="2"/>
  <c r="T80" i="2"/>
  <c r="R80" i="2"/>
  <c r="P80" i="2"/>
  <c r="O80" i="2"/>
  <c r="N80" i="2"/>
  <c r="M80" i="2"/>
  <c r="L80" i="2"/>
  <c r="K80" i="2"/>
  <c r="J80" i="2"/>
  <c r="I80" i="2"/>
  <c r="H80" i="2"/>
  <c r="C80" i="2"/>
  <c r="F79" i="2"/>
  <c r="F78" i="2"/>
  <c r="C81" i="2" s="1"/>
  <c r="C78" i="2"/>
  <c r="F77" i="2"/>
  <c r="C74" i="2"/>
  <c r="F73" i="2"/>
  <c r="C73" i="2"/>
  <c r="F71" i="2"/>
  <c r="C71" i="2"/>
  <c r="F70" i="2"/>
  <c r="C70" i="2"/>
  <c r="F66" i="2"/>
  <c r="O65" i="2"/>
  <c r="M65" i="2"/>
  <c r="L65" i="2"/>
  <c r="J65" i="2"/>
  <c r="H65" i="2"/>
  <c r="F65" i="2"/>
  <c r="C65" i="2"/>
  <c r="F64" i="2"/>
  <c r="C66" i="2" s="1"/>
  <c r="F63" i="2"/>
  <c r="C63" i="2"/>
  <c r="F62" i="2"/>
  <c r="F60" i="2"/>
  <c r="O59" i="2"/>
  <c r="N59" i="2"/>
  <c r="M59" i="2"/>
  <c r="L59" i="2"/>
  <c r="K59" i="2"/>
  <c r="F59" i="2" s="1"/>
  <c r="I59" i="2"/>
  <c r="C59" i="2"/>
  <c r="F58" i="2"/>
  <c r="F57" i="2"/>
  <c r="C57" i="2"/>
  <c r="F56" i="2"/>
  <c r="F117" i="2" s="1"/>
  <c r="C53" i="2"/>
  <c r="C52" i="2"/>
  <c r="F50" i="2"/>
  <c r="C50" i="2"/>
  <c r="F49" i="2"/>
  <c r="C49" i="2"/>
  <c r="F45" i="2"/>
  <c r="O44" i="2"/>
  <c r="M44" i="2"/>
  <c r="L44" i="2"/>
  <c r="K44" i="2"/>
  <c r="J44" i="2"/>
  <c r="I44" i="2"/>
  <c r="H44" i="2"/>
  <c r="F44" i="2"/>
  <c r="C44" i="2"/>
  <c r="F43" i="2"/>
  <c r="F42" i="2"/>
  <c r="C42" i="2"/>
  <c r="F41" i="2"/>
  <c r="F39" i="2"/>
  <c r="C39" i="2"/>
  <c r="O38" i="2"/>
  <c r="N38" i="2"/>
  <c r="M38" i="2"/>
  <c r="L38" i="2"/>
  <c r="K38" i="2"/>
  <c r="F30" i="2" s="1"/>
  <c r="J38" i="2"/>
  <c r="H38" i="2"/>
  <c r="C38" i="2"/>
  <c r="F37" i="2"/>
  <c r="F36" i="2"/>
  <c r="C36" i="2"/>
  <c r="F35" i="2"/>
  <c r="C35" i="2"/>
  <c r="C37" i="2" s="1"/>
  <c r="C32" i="2"/>
  <c r="C114" i="2" s="1"/>
  <c r="C31" i="2"/>
  <c r="F29" i="2"/>
  <c r="C29" i="2"/>
  <c r="C111" i="2" s="1"/>
  <c r="F28" i="2"/>
  <c r="C28" i="2"/>
  <c r="F24" i="2"/>
  <c r="C24" i="2"/>
  <c r="O23" i="2"/>
  <c r="M23" i="2"/>
  <c r="L23" i="2"/>
  <c r="F10" i="2" s="1"/>
  <c r="K23" i="2"/>
  <c r="J23" i="2"/>
  <c r="I23" i="2"/>
  <c r="H23" i="2"/>
  <c r="C23" i="2"/>
  <c r="F22" i="2"/>
  <c r="F21" i="2"/>
  <c r="C21" i="2"/>
  <c r="F20" i="2"/>
  <c r="F18" i="2"/>
  <c r="P17" i="2"/>
  <c r="O17" i="2"/>
  <c r="N17" i="2"/>
  <c r="M17" i="2"/>
  <c r="L17" i="2"/>
  <c r="K17" i="2"/>
  <c r="J17" i="2"/>
  <c r="I17" i="2"/>
  <c r="H17" i="2"/>
  <c r="F17" i="2"/>
  <c r="C17" i="2"/>
  <c r="F16" i="2"/>
  <c r="C18" i="2" s="1"/>
  <c r="F15" i="2"/>
  <c r="C15" i="2"/>
  <c r="F14" i="2"/>
  <c r="C14" i="2"/>
  <c r="C11" i="2"/>
  <c r="C10" i="2"/>
  <c r="F9" i="2"/>
  <c r="F8" i="2"/>
  <c r="C8" i="2"/>
  <c r="F7" i="2"/>
  <c r="C7" i="2"/>
  <c r="C6" i="1"/>
  <c r="F6" i="1"/>
  <c r="I6" i="1"/>
  <c r="C7" i="1"/>
  <c r="F7" i="1"/>
  <c r="I7" i="1"/>
  <c r="C8" i="1"/>
  <c r="F8" i="1"/>
  <c r="I8" i="1"/>
  <c r="C9" i="1"/>
  <c r="C15" i="1" s="1"/>
  <c r="F9" i="1"/>
  <c r="I9" i="1"/>
  <c r="C10" i="1"/>
  <c r="F10" i="1"/>
  <c r="I10" i="1"/>
  <c r="C11" i="1"/>
  <c r="I11" i="1"/>
  <c r="C12" i="1"/>
  <c r="C13" i="1"/>
  <c r="F13" i="1"/>
  <c r="F15" i="1" s="1"/>
  <c r="I13" i="1"/>
  <c r="C14" i="1"/>
  <c r="F14" i="1"/>
  <c r="I14" i="1"/>
  <c r="I15" i="1"/>
  <c r="F16" i="1"/>
  <c r="I16" i="1"/>
  <c r="C16" i="1" s="1"/>
  <c r="F17" i="1"/>
  <c r="I17" i="1"/>
  <c r="I18" i="1"/>
  <c r="C22" i="1"/>
  <c r="F22" i="1"/>
  <c r="I22" i="1"/>
  <c r="C23" i="1"/>
  <c r="F23" i="1"/>
  <c r="I23" i="1"/>
  <c r="C24" i="1"/>
  <c r="F24" i="1"/>
  <c r="I24" i="1"/>
  <c r="C25" i="1"/>
  <c r="C31" i="1" s="1"/>
  <c r="F25" i="1"/>
  <c r="I25" i="1"/>
  <c r="C26" i="1"/>
  <c r="F26" i="1"/>
  <c r="I26" i="1"/>
  <c r="C27" i="1"/>
  <c r="I27" i="1"/>
  <c r="C28" i="1"/>
  <c r="C29" i="1"/>
  <c r="F29" i="1"/>
  <c r="I29" i="1"/>
  <c r="C30" i="1"/>
  <c r="F30" i="1"/>
  <c r="I30" i="1"/>
  <c r="F31" i="1"/>
  <c r="I31" i="1"/>
  <c r="F32" i="1"/>
  <c r="I32" i="1"/>
  <c r="C32" i="1" s="1"/>
  <c r="F33" i="1"/>
  <c r="I33" i="1"/>
  <c r="I34" i="1"/>
  <c r="C38" i="1"/>
  <c r="F38" i="1"/>
  <c r="I38" i="1"/>
  <c r="C39" i="1"/>
  <c r="F39" i="1"/>
  <c r="I39" i="1"/>
  <c r="C40" i="1"/>
  <c r="F40" i="1"/>
  <c r="I40" i="1"/>
  <c r="C41" i="1"/>
  <c r="C47" i="1" s="1"/>
  <c r="F41" i="1"/>
  <c r="I41" i="1"/>
  <c r="C42" i="1"/>
  <c r="F42" i="1"/>
  <c r="I42" i="1"/>
  <c r="C43" i="1"/>
  <c r="I43" i="1"/>
  <c r="C44" i="1"/>
  <c r="C45" i="1"/>
  <c r="F45" i="1"/>
  <c r="I45" i="1"/>
  <c r="C46" i="1"/>
  <c r="F46" i="1"/>
  <c r="I46" i="1"/>
  <c r="F47" i="1"/>
  <c r="I47" i="1"/>
  <c r="F49" i="1" s="1"/>
  <c r="F48" i="1"/>
  <c r="I48" i="1"/>
  <c r="C48" i="1" s="1"/>
  <c r="I49" i="1"/>
  <c r="I50" i="1"/>
  <c r="C54" i="1"/>
  <c r="F54" i="1"/>
  <c r="I54" i="1"/>
  <c r="C55" i="1"/>
  <c r="F55" i="1"/>
  <c r="I55" i="1"/>
  <c r="C56" i="1"/>
  <c r="F56" i="1"/>
  <c r="I56" i="1"/>
  <c r="C57" i="1"/>
  <c r="C63" i="1" s="1"/>
  <c r="F57" i="1"/>
  <c r="I57" i="1"/>
  <c r="C64" i="1" s="1"/>
  <c r="C58" i="1"/>
  <c r="F58" i="1"/>
  <c r="I58" i="1"/>
  <c r="C59" i="1"/>
  <c r="I59" i="1"/>
  <c r="C60" i="1"/>
  <c r="C61" i="1"/>
  <c r="F61" i="1"/>
  <c r="I61" i="1"/>
  <c r="C62" i="1"/>
  <c r="F62" i="1"/>
  <c r="I62" i="1"/>
  <c r="F63" i="1"/>
  <c r="I63" i="1"/>
  <c r="F65" i="1" s="1"/>
  <c r="F64" i="1"/>
  <c r="I64" i="1"/>
  <c r="I65" i="1"/>
  <c r="I66" i="1"/>
  <c r="C70" i="1"/>
  <c r="F70" i="1"/>
  <c r="I70" i="1"/>
  <c r="C71" i="1"/>
  <c r="F71" i="1"/>
  <c r="I71" i="1"/>
  <c r="C72" i="1"/>
  <c r="F72" i="1"/>
  <c r="I72" i="1"/>
  <c r="C73" i="1"/>
  <c r="C79" i="1" s="1"/>
  <c r="F73" i="1"/>
  <c r="I73" i="1"/>
  <c r="C80" i="1" s="1"/>
  <c r="C74" i="1"/>
  <c r="F74" i="1"/>
  <c r="I74" i="1"/>
  <c r="C75" i="1"/>
  <c r="I75" i="1"/>
  <c r="C76" i="1"/>
  <c r="C77" i="1"/>
  <c r="F77" i="1"/>
  <c r="I77" i="1"/>
  <c r="C78" i="1"/>
  <c r="F78" i="1"/>
  <c r="I78" i="1"/>
  <c r="F79" i="1"/>
  <c r="I79" i="1"/>
  <c r="F81" i="1" s="1"/>
  <c r="F80" i="1"/>
  <c r="I80" i="1"/>
  <c r="I81" i="1"/>
  <c r="I82" i="1"/>
  <c r="C86" i="1"/>
  <c r="F86" i="1"/>
  <c r="I86" i="1"/>
  <c r="C87" i="1"/>
  <c r="F87" i="1"/>
  <c r="I87" i="1"/>
  <c r="C88" i="1"/>
  <c r="F88" i="1"/>
  <c r="I88" i="1"/>
  <c r="C89" i="1"/>
  <c r="C95" i="1" s="1"/>
  <c r="F89" i="1"/>
  <c r="I89" i="1"/>
  <c r="C90" i="1"/>
  <c r="F90" i="1"/>
  <c r="I90" i="1"/>
  <c r="C91" i="1"/>
  <c r="I91" i="1"/>
  <c r="C92" i="1"/>
  <c r="C93" i="1"/>
  <c r="F93" i="1"/>
  <c r="I93" i="1"/>
  <c r="C94" i="1"/>
  <c r="F94" i="1"/>
  <c r="I94" i="1"/>
  <c r="F95" i="1"/>
  <c r="I95" i="1"/>
  <c r="F97" i="1" s="1"/>
  <c r="F96" i="1"/>
  <c r="I96" i="1"/>
  <c r="C96" i="1" s="1"/>
  <c r="I97" i="1"/>
  <c r="I98" i="1"/>
  <c r="C102" i="1"/>
  <c r="F102" i="1"/>
  <c r="I102" i="1"/>
  <c r="C103" i="1"/>
  <c r="F103" i="1"/>
  <c r="I103" i="1"/>
  <c r="C104" i="1"/>
  <c r="F104" i="1"/>
  <c r="I104" i="1"/>
  <c r="C105" i="1"/>
  <c r="C111" i="1" s="1"/>
  <c r="F105" i="1"/>
  <c r="I105" i="1"/>
  <c r="C112" i="1" s="1"/>
  <c r="C106" i="1"/>
  <c r="F106" i="1"/>
  <c r="I106" i="1"/>
  <c r="C107" i="1"/>
  <c r="I107" i="1"/>
  <c r="C108" i="1"/>
  <c r="C109" i="1"/>
  <c r="F109" i="1"/>
  <c r="I109" i="1"/>
  <c r="C110" i="1"/>
  <c r="F110" i="1"/>
  <c r="I110" i="1"/>
  <c r="F113" i="1" s="1"/>
  <c r="F111" i="1"/>
  <c r="I111" i="1"/>
  <c r="F112" i="1"/>
  <c r="I112" i="1"/>
  <c r="I113" i="1"/>
  <c r="I114" i="1"/>
  <c r="C118" i="1"/>
  <c r="F118" i="1"/>
  <c r="I118" i="1"/>
  <c r="C119" i="1"/>
  <c r="F119" i="1"/>
  <c r="I119" i="1"/>
  <c r="C120" i="1"/>
  <c r="F120" i="1"/>
  <c r="I120" i="1"/>
  <c r="F122" i="1" s="1"/>
  <c r="C121" i="1"/>
  <c r="C127" i="1" s="1"/>
  <c r="F121" i="1"/>
  <c r="I121" i="1"/>
  <c r="C128" i="1" s="1"/>
  <c r="C122" i="1"/>
  <c r="I122" i="1"/>
  <c r="C123" i="1"/>
  <c r="I123" i="1"/>
  <c r="C124" i="1"/>
  <c r="C125" i="1"/>
  <c r="F125" i="1"/>
  <c r="F127" i="1" s="1"/>
  <c r="I125" i="1"/>
  <c r="C126" i="1"/>
  <c r="F126" i="1"/>
  <c r="I126" i="1"/>
  <c r="I127" i="1"/>
  <c r="F129" i="1" s="1"/>
  <c r="F128" i="1"/>
  <c r="I128" i="1"/>
  <c r="I129" i="1"/>
  <c r="I130" i="1"/>
  <c r="C134" i="1"/>
  <c r="F134" i="1"/>
  <c r="I134" i="1"/>
  <c r="C135" i="1"/>
  <c r="F135" i="1"/>
  <c r="I135" i="1"/>
  <c r="C136" i="1"/>
  <c r="F136" i="1"/>
  <c r="I136" i="1"/>
  <c r="F138" i="1" s="1"/>
  <c r="C137" i="1"/>
  <c r="C143" i="1" s="1"/>
  <c r="F137" i="1"/>
  <c r="I137" i="1"/>
  <c r="C144" i="1" s="1"/>
  <c r="C138" i="1"/>
  <c r="I138" i="1"/>
  <c r="C139" i="1"/>
  <c r="I139" i="1"/>
  <c r="C140" i="1"/>
  <c r="C141" i="1"/>
  <c r="F141" i="1"/>
  <c r="F143" i="1" s="1"/>
  <c r="I141" i="1"/>
  <c r="C142" i="1"/>
  <c r="F142" i="1"/>
  <c r="I142" i="1"/>
  <c r="I143" i="1"/>
  <c r="F145" i="1" s="1"/>
  <c r="F144" i="1"/>
  <c r="I144" i="1"/>
  <c r="I145" i="1"/>
  <c r="I146" i="1"/>
  <c r="C150" i="1"/>
  <c r="F150" i="1"/>
  <c r="I150" i="1"/>
  <c r="C151" i="1"/>
  <c r="F151" i="1"/>
  <c r="I151" i="1"/>
  <c r="C152" i="1"/>
  <c r="F152" i="1"/>
  <c r="I152" i="1"/>
  <c r="F154" i="1" s="1"/>
  <c r="C153" i="1"/>
  <c r="C159" i="1" s="1"/>
  <c r="F153" i="1"/>
  <c r="I153" i="1"/>
  <c r="C154" i="1"/>
  <c r="I154" i="1"/>
  <c r="C155" i="1"/>
  <c r="I155" i="1"/>
  <c r="C156" i="1"/>
  <c r="C157" i="1"/>
  <c r="F157" i="1"/>
  <c r="F159" i="1" s="1"/>
  <c r="I157" i="1"/>
  <c r="C158" i="1"/>
  <c r="C160" i="1" s="1"/>
  <c r="F158" i="1"/>
  <c r="I158" i="1"/>
  <c r="I159" i="1"/>
  <c r="F160" i="1"/>
  <c r="I160" i="1"/>
  <c r="F161" i="1"/>
  <c r="I161" i="1"/>
  <c r="I162" i="1"/>
  <c r="C166" i="1"/>
  <c r="F166" i="1"/>
  <c r="I166" i="1"/>
  <c r="C167" i="1"/>
  <c r="F167" i="1"/>
  <c r="I167" i="1"/>
  <c r="C168" i="1"/>
  <c r="F168" i="1"/>
  <c r="I168" i="1"/>
  <c r="F170" i="1" s="1"/>
  <c r="C169" i="1"/>
  <c r="C175" i="1" s="1"/>
  <c r="F169" i="1"/>
  <c r="I169" i="1"/>
  <c r="C170" i="1"/>
  <c r="I170" i="1"/>
  <c r="C171" i="1"/>
  <c r="I171" i="1"/>
  <c r="C172" i="1"/>
  <c r="C173" i="1"/>
  <c r="F173" i="1"/>
  <c r="F175" i="1" s="1"/>
  <c r="I173" i="1"/>
  <c r="C174" i="1"/>
  <c r="F174" i="1"/>
  <c r="I174" i="1"/>
  <c r="I175" i="1"/>
  <c r="F176" i="1"/>
  <c r="I176" i="1"/>
  <c r="C176" i="1" s="1"/>
  <c r="F177" i="1"/>
  <c r="I177" i="1"/>
  <c r="I178" i="1"/>
  <c r="C182" i="1"/>
  <c r="F182" i="1"/>
  <c r="I182" i="1"/>
  <c r="C183" i="1"/>
  <c r="F183" i="1"/>
  <c r="I183" i="1"/>
  <c r="C184" i="1"/>
  <c r="F184" i="1"/>
  <c r="I184" i="1"/>
  <c r="F186" i="1" s="1"/>
  <c r="C185" i="1"/>
  <c r="F185" i="1"/>
  <c r="I185" i="1"/>
  <c r="C186" i="1"/>
  <c r="I186" i="1"/>
  <c r="C187" i="1"/>
  <c r="I187" i="1"/>
  <c r="C188" i="1"/>
  <c r="C189" i="1"/>
  <c r="C191" i="1" s="1"/>
  <c r="F189" i="1"/>
  <c r="F191" i="1" s="1"/>
  <c r="I189" i="1"/>
  <c r="C190" i="1"/>
  <c r="F190" i="1"/>
  <c r="I190" i="1"/>
  <c r="I191" i="1"/>
  <c r="F192" i="1"/>
  <c r="I192" i="1"/>
  <c r="C192" i="1" s="1"/>
  <c r="F193" i="1"/>
  <c r="I193" i="1"/>
  <c r="I194" i="1"/>
  <c r="C198" i="1"/>
  <c r="F198" i="1"/>
  <c r="I198" i="1"/>
  <c r="C199" i="1"/>
  <c r="F199" i="1"/>
  <c r="I199" i="1"/>
  <c r="F202" i="1" s="1"/>
  <c r="C200" i="1"/>
  <c r="F200" i="1"/>
  <c r="I200" i="1"/>
  <c r="C201" i="1"/>
  <c r="F201" i="1"/>
  <c r="I201" i="1"/>
  <c r="C202" i="1"/>
  <c r="I202" i="1"/>
  <c r="C203" i="1"/>
  <c r="I203" i="1"/>
  <c r="C204" i="1"/>
  <c r="C205" i="1"/>
  <c r="C207" i="1" s="1"/>
  <c r="F205" i="1"/>
  <c r="F207" i="1" s="1"/>
  <c r="I205" i="1"/>
  <c r="C206" i="1"/>
  <c r="F206" i="1"/>
  <c r="I206" i="1"/>
  <c r="I207" i="1"/>
  <c r="F208" i="1"/>
  <c r="I208" i="1"/>
  <c r="C208" i="1" s="1"/>
  <c r="F209" i="1"/>
  <c r="I209" i="1"/>
  <c r="I210" i="1"/>
  <c r="C214" i="1"/>
  <c r="F214" i="1"/>
  <c r="F216" i="1" s="1"/>
  <c r="I214" i="1"/>
  <c r="C215" i="1"/>
  <c r="F215" i="1"/>
  <c r="I215" i="1"/>
  <c r="F218" i="1" s="1"/>
  <c r="C216" i="1"/>
  <c r="I216" i="1"/>
  <c r="C217" i="1"/>
  <c r="C223" i="1" s="1"/>
  <c r="F217" i="1"/>
  <c r="I217" i="1"/>
  <c r="C218" i="1"/>
  <c r="I218" i="1"/>
  <c r="C219" i="1"/>
  <c r="I219" i="1"/>
  <c r="C220" i="1"/>
  <c r="C221" i="1"/>
  <c r="F221" i="1"/>
  <c r="I221" i="1"/>
  <c r="C222" i="1"/>
  <c r="F222" i="1"/>
  <c r="I222" i="1"/>
  <c r="F223" i="1"/>
  <c r="I223" i="1"/>
  <c r="F224" i="1"/>
  <c r="I224" i="1"/>
  <c r="C224" i="1" s="1"/>
  <c r="F225" i="1"/>
  <c r="I225" i="1"/>
  <c r="I226" i="1"/>
  <c r="C230" i="1"/>
  <c r="F230" i="1"/>
  <c r="F232" i="1" s="1"/>
  <c r="I230" i="1"/>
  <c r="C231" i="1"/>
  <c r="F231" i="1"/>
  <c r="I231" i="1"/>
  <c r="F234" i="1" s="1"/>
  <c r="C232" i="1"/>
  <c r="I232" i="1"/>
  <c r="C233" i="1"/>
  <c r="C239" i="1" s="1"/>
  <c r="F233" i="1"/>
  <c r="I233" i="1"/>
  <c r="C234" i="1"/>
  <c r="I234" i="1"/>
  <c r="C235" i="1"/>
  <c r="I235" i="1"/>
  <c r="C236" i="1"/>
  <c r="C237" i="1"/>
  <c r="F237" i="1"/>
  <c r="F239" i="1" s="1"/>
  <c r="I237" i="1"/>
  <c r="C238" i="1"/>
  <c r="F238" i="1"/>
  <c r="I238" i="1"/>
  <c r="I239" i="1"/>
  <c r="F240" i="1"/>
  <c r="I240" i="1"/>
  <c r="C240" i="1" s="1"/>
  <c r="F241" i="1"/>
  <c r="I241" i="1"/>
  <c r="I242" i="1"/>
  <c r="F120" i="2" l="1"/>
  <c r="F640" i="2"/>
  <c r="F434" i="2"/>
  <c r="F113" i="2"/>
  <c r="F641" i="2"/>
  <c r="F11" i="2"/>
  <c r="F125" i="2"/>
  <c r="F1361" i="2"/>
  <c r="F1340" i="2"/>
  <c r="F317" i="2"/>
  <c r="F304" i="2"/>
  <c r="F863" i="2"/>
  <c r="F1044" i="2"/>
  <c r="C1054" i="2"/>
  <c r="F136" i="2"/>
  <c r="F303" i="2"/>
  <c r="F305" i="2" s="1"/>
  <c r="C303" i="2"/>
  <c r="C308" i="2"/>
  <c r="C310" i="2" s="1"/>
  <c r="F93" i="2"/>
  <c r="C103" i="2"/>
  <c r="C105" i="2" s="1"/>
  <c r="F365" i="2"/>
  <c r="F1217" i="2"/>
  <c r="F1237" i="2"/>
  <c r="F52" i="2"/>
  <c r="C62" i="2"/>
  <c r="C64" i="2" s="1"/>
  <c r="F137" i="2"/>
  <c r="C455" i="2"/>
  <c r="C761" i="2"/>
  <c r="C418" i="2"/>
  <c r="C1339" i="2"/>
  <c r="F559" i="2"/>
  <c r="F580" i="2"/>
  <c r="F997" i="2"/>
  <c r="F984" i="2"/>
  <c r="C1198" i="2"/>
  <c r="F418" i="2"/>
  <c r="F1353" i="2"/>
  <c r="F1332" i="2"/>
  <c r="F631" i="2"/>
  <c r="F620" i="2" s="1"/>
  <c r="F1103" i="2"/>
  <c r="F1105" i="2" s="1"/>
  <c r="C1103" i="2"/>
  <c r="F1111" i="2"/>
  <c r="F1106" i="2" s="1"/>
  <c r="F1229" i="2"/>
  <c r="C1333" i="2"/>
  <c r="C1354" i="2"/>
  <c r="C118" i="2"/>
  <c r="C45" i="2"/>
  <c r="F419" i="2"/>
  <c r="C171" i="2"/>
  <c r="C1342" i="2" s="1"/>
  <c r="F1378" i="2"/>
  <c r="F1354" i="2"/>
  <c r="F1333" i="2"/>
  <c r="F118" i="2"/>
  <c r="C420" i="2"/>
  <c r="C1152" i="2"/>
  <c r="C1212" i="2" s="1"/>
  <c r="C1383" i="2"/>
  <c r="F844" i="2"/>
  <c r="F589" i="2"/>
  <c r="F568" i="2"/>
  <c r="C126" i="2"/>
  <c r="C1362" i="2"/>
  <c r="C1341" i="2"/>
  <c r="F233" i="2"/>
  <c r="F220" i="2"/>
  <c r="F221" i="2" s="1"/>
  <c r="F327" i="2"/>
  <c r="C182" i="2"/>
  <c r="F177" i="2"/>
  <c r="C177" i="2"/>
  <c r="F709" i="2"/>
  <c r="F701" i="2"/>
  <c r="F703" i="2" s="1"/>
  <c r="C706" i="2"/>
  <c r="C708" i="2" s="1"/>
  <c r="C701" i="2"/>
  <c r="C1349" i="2"/>
  <c r="C1328" i="2"/>
  <c r="F31" i="2"/>
  <c r="F32" i="2" s="1"/>
  <c r="C41" i="2"/>
  <c r="C43" i="2" s="1"/>
  <c r="F54" i="2"/>
  <c r="F782" i="2"/>
  <c r="F784" i="2" s="1"/>
  <c r="C792" i="2"/>
  <c r="C794" i="2" s="1"/>
  <c r="C832" i="2"/>
  <c r="C834" i="2" s="1"/>
  <c r="C432" i="2"/>
  <c r="C1329" i="2"/>
  <c r="C1350" i="2"/>
  <c r="C127" i="2"/>
  <c r="F689" i="2"/>
  <c r="F684" i="2" s="1"/>
  <c r="C686" i="2"/>
  <c r="C688" i="2" s="1"/>
  <c r="F681" i="2"/>
  <c r="F683" i="2" s="1"/>
  <c r="C681" i="2"/>
  <c r="F761" i="2"/>
  <c r="F1308" i="2"/>
  <c r="F1342" i="2"/>
  <c r="F1363" i="2"/>
  <c r="F127" i="2"/>
  <c r="C205" i="2"/>
  <c r="C559" i="2"/>
  <c r="C580" i="2"/>
  <c r="C1201" i="2"/>
  <c r="C1221" i="2"/>
  <c r="F1247" i="2"/>
  <c r="C117" i="2"/>
  <c r="C16" i="2"/>
  <c r="F1246" i="2"/>
  <c r="C169" i="2"/>
  <c r="F1381" i="2"/>
  <c r="C653" i="2"/>
  <c r="F159" i="2"/>
  <c r="F1338" i="2"/>
  <c r="F311" i="2"/>
  <c r="C380" i="2"/>
  <c r="C407" i="2"/>
  <c r="C474" i="2"/>
  <c r="C476" i="2" s="1"/>
  <c r="F469" i="2"/>
  <c r="F471" i="2" s="1"/>
  <c r="C469" i="2"/>
  <c r="F477" i="2"/>
  <c r="F1131" i="2"/>
  <c r="F1123" i="2"/>
  <c r="C1123" i="2"/>
  <c r="C1128" i="2"/>
  <c r="C1130" i="2" s="1"/>
  <c r="C674" i="2"/>
  <c r="F1382" i="2"/>
  <c r="C1265" i="2"/>
  <c r="F1265" i="2"/>
  <c r="F1267" i="2" s="1"/>
  <c r="C1375" i="2"/>
  <c r="F1084" i="2"/>
  <c r="C1094" i="2"/>
  <c r="C1096" i="2" s="1"/>
  <c r="F413" i="2"/>
  <c r="F583" i="2"/>
  <c r="F562" i="2"/>
  <c r="F618" i="2"/>
  <c r="F1370" i="2" s="1"/>
  <c r="C297" i="2"/>
  <c r="C1363" i="2" s="1"/>
  <c r="F439" i="2"/>
  <c r="F324" i="2"/>
  <c r="C324" i="2"/>
  <c r="C461" i="2"/>
  <c r="C408" i="2"/>
  <c r="C605" i="2"/>
  <c r="F619" i="2"/>
  <c r="C30" i="2"/>
  <c r="F38" i="2"/>
  <c r="F33" i="2" s="1"/>
  <c r="C1356" i="2"/>
  <c r="C270" i="2"/>
  <c r="C954" i="2"/>
  <c r="C956" i="2" s="1"/>
  <c r="F944" i="2"/>
  <c r="F1063" i="2"/>
  <c r="F1065" i="2" s="1"/>
  <c r="C1068" i="2"/>
  <c r="C1070" i="2" s="1"/>
  <c r="F385" i="2"/>
  <c r="F387" i="2" s="1"/>
  <c r="C385" i="2"/>
  <c r="C390" i="2"/>
  <c r="C392" i="2" s="1"/>
  <c r="F824" i="2"/>
  <c r="C649" i="2"/>
  <c r="C651" i="2" s="1"/>
  <c r="F639" i="2"/>
  <c r="F1287" i="2"/>
  <c r="F366" i="2"/>
  <c r="C376" i="2"/>
  <c r="C378" i="2" s="1"/>
  <c r="F564" i="2"/>
  <c r="F585" i="2"/>
  <c r="F540" i="2"/>
  <c r="C537" i="2"/>
  <c r="C539" i="2" s="1"/>
  <c r="F532" i="2"/>
  <c r="F534" i="2" s="1"/>
  <c r="C490" i="2"/>
  <c r="F490" i="2"/>
  <c r="F498" i="2"/>
  <c r="C1048" i="2"/>
  <c r="F1043" i="2"/>
  <c r="F433" i="2"/>
  <c r="F519" i="2"/>
  <c r="C516" i="2"/>
  <c r="C518" i="2" s="1"/>
  <c r="F212" i="2"/>
  <c r="C209" i="2"/>
  <c r="C211" i="2" s="1"/>
  <c r="F199" i="2"/>
  <c r="F1349" i="2" s="1"/>
  <c r="F415" i="2"/>
  <c r="F100" i="2"/>
  <c r="F95" i="2" s="1"/>
  <c r="C282" i="2"/>
  <c r="C558" i="2"/>
  <c r="F841" i="2"/>
  <c r="F843" i="2" s="1"/>
  <c r="F945" i="2"/>
  <c r="F1003" i="2"/>
  <c r="F1005" i="2" s="1"/>
  <c r="C1003" i="2"/>
  <c r="C1008" i="2"/>
  <c r="C1010" i="2" s="1"/>
  <c r="F1026" i="2"/>
  <c r="F1293" i="2"/>
  <c r="C1290" i="2"/>
  <c r="C1292" i="2" s="1"/>
  <c r="F72" i="2"/>
  <c r="C72" i="2"/>
  <c r="F80" i="2"/>
  <c r="F75" i="2" s="1"/>
  <c r="F558" i="2"/>
  <c r="C156" i="2"/>
  <c r="F156" i="2"/>
  <c r="C551" i="2"/>
  <c r="F566" i="2"/>
  <c r="C1238" i="2"/>
  <c r="F1376" i="2"/>
  <c r="F1347" i="2"/>
  <c r="F551" i="2"/>
  <c r="F493" i="2"/>
  <c r="F1232" i="2"/>
  <c r="F412" i="2"/>
  <c r="F240" i="2"/>
  <c r="C240" i="2"/>
  <c r="C230" i="2"/>
  <c r="C232" i="2" s="1"/>
  <c r="C266" i="2"/>
  <c r="C268" i="2" s="1"/>
  <c r="C261" i="2"/>
  <c r="F261" i="2"/>
  <c r="F263" i="2" s="1"/>
  <c r="C396" i="2"/>
  <c r="C398" i="2" s="1"/>
  <c r="F386" i="2"/>
  <c r="F399" i="2"/>
  <c r="F388" i="2" s="1"/>
  <c r="C841" i="2"/>
  <c r="F821" i="2"/>
  <c r="F823" i="2" s="1"/>
  <c r="C821" i="2"/>
  <c r="C826" i="2"/>
  <c r="C828" i="2" s="1"/>
  <c r="C198" i="2"/>
  <c r="C572" i="2"/>
  <c r="F775" i="2"/>
  <c r="F921" i="2"/>
  <c r="C921" i="2"/>
  <c r="C1108" i="2"/>
  <c r="C1110" i="2" s="1"/>
  <c r="C404" i="2"/>
  <c r="C565" i="2"/>
  <c r="C586" i="2"/>
  <c r="F842" i="2"/>
  <c r="C852" i="2"/>
  <c r="C854" i="2" s="1"/>
  <c r="F404" i="2"/>
  <c r="C438" i="2"/>
  <c r="F437" i="2"/>
  <c r="F586" i="2"/>
  <c r="F565" i="2"/>
  <c r="F903" i="2"/>
  <c r="C932" i="2"/>
  <c r="C934" i="2" s="1"/>
  <c r="F922" i="2"/>
  <c r="F924" i="2" s="1"/>
  <c r="C77" i="2"/>
  <c r="C79" i="2" s="1"/>
  <c r="F438" i="2"/>
  <c r="F1380" i="2"/>
  <c r="C1205" i="2"/>
  <c r="C1225" i="2"/>
  <c r="C1217" i="2"/>
  <c r="C1237" i="2"/>
  <c r="C1388" i="2"/>
  <c r="C110" i="2"/>
  <c r="C1325" i="2"/>
  <c r="F23" i="2"/>
  <c r="C20" i="2"/>
  <c r="F92" i="2"/>
  <c r="F94" i="2" s="1"/>
  <c r="C92" i="2"/>
  <c r="C143" i="2"/>
  <c r="C463" i="2"/>
  <c r="C1381" i="2"/>
  <c r="F889" i="2"/>
  <c r="F881" i="2"/>
  <c r="F883" i="2" s="1"/>
  <c r="C881" i="2"/>
  <c r="F1346" i="2"/>
  <c r="F1325" i="2"/>
  <c r="F110" i="2"/>
  <c r="C192" i="2"/>
  <c r="F546" i="2"/>
  <c r="F1339" i="2"/>
  <c r="F158" i="2"/>
  <c r="C806" i="2"/>
  <c r="C808" i="2" s="1"/>
  <c r="C1014" i="2"/>
  <c r="C1016" i="2" s="1"/>
  <c r="F1004" i="2"/>
  <c r="F1006" i="2" s="1"/>
  <c r="F1177" i="2"/>
  <c r="C1174" i="2"/>
  <c r="C1176" i="2" s="1"/>
  <c r="C1346" i="2"/>
  <c r="F142" i="2"/>
  <c r="F157" i="2"/>
  <c r="F191" i="2"/>
  <c r="C188" i="2"/>
  <c r="F326" i="2"/>
  <c r="F587" i="2"/>
  <c r="C876" i="2"/>
  <c r="F1209" i="2"/>
  <c r="F373" i="2"/>
  <c r="C478" i="2"/>
  <c r="C583" i="2" s="1"/>
  <c r="F560" i="2"/>
  <c r="C601" i="2"/>
  <c r="C596" i="2"/>
  <c r="F596" i="2"/>
  <c r="F1374" i="2"/>
  <c r="C712" i="2"/>
  <c r="C714" i="2" s="1"/>
  <c r="F702" i="2"/>
  <c r="F715" i="2"/>
  <c r="C400" i="2"/>
  <c r="F783" i="2"/>
  <c r="F915" i="2"/>
  <c r="F904" i="2" s="1"/>
  <c r="F902" i="2"/>
  <c r="C912" i="2"/>
  <c r="C914" i="2" s="1"/>
  <c r="C345" i="2"/>
  <c r="F345" i="2"/>
  <c r="F347" i="2" s="1"/>
  <c r="F74" i="2"/>
  <c r="F417" i="2"/>
  <c r="C219" i="2"/>
  <c r="F492" i="2"/>
  <c r="C554" i="2"/>
  <c r="C866" i="2"/>
  <c r="C868" i="2" s="1"/>
  <c r="F869" i="2"/>
  <c r="C1032" i="2"/>
  <c r="F1163" i="2"/>
  <c r="C1163" i="2"/>
  <c r="F1171" i="2"/>
  <c r="F1183" i="2"/>
  <c r="C1183" i="2"/>
  <c r="C1188" i="2"/>
  <c r="C1190" i="2" s="1"/>
  <c r="F1245" i="2"/>
  <c r="C1245" i="2"/>
  <c r="F1253" i="2"/>
  <c r="F1248" i="2" s="1"/>
  <c r="C1250" i="2"/>
  <c r="C1252" i="2" s="1"/>
  <c r="C335" i="2"/>
  <c r="C337" i="2" s="1"/>
  <c r="F1367" i="2"/>
  <c r="C638" i="2"/>
  <c r="C643" i="2"/>
  <c r="C645" i="2" s="1"/>
  <c r="C1229" i="2"/>
  <c r="F1157" i="2"/>
  <c r="C1154" i="2"/>
  <c r="C1156" i="2" s="1"/>
  <c r="C1209" i="2"/>
  <c r="F1359" i="2"/>
  <c r="C60" i="2"/>
  <c r="C165" i="2"/>
  <c r="C1368" i="2"/>
  <c r="F599" i="2"/>
  <c r="F895" i="2"/>
  <c r="F884" i="2" s="1"/>
  <c r="F275" i="2"/>
  <c r="F264" i="2" s="1"/>
  <c r="F1368" i="2"/>
  <c r="F735" i="2"/>
  <c r="F724" i="2" s="1"/>
  <c r="C732" i="2"/>
  <c r="C734" i="2" s="1"/>
  <c r="F722" i="2"/>
  <c r="F1066" i="2"/>
  <c r="F124" i="2"/>
  <c r="F1360" i="2"/>
  <c r="F119" i="2"/>
  <c r="F561" i="2"/>
  <c r="F667" i="2"/>
  <c r="F1377" i="2" s="1"/>
  <c r="C664" i="2"/>
  <c r="C666" i="2" s="1"/>
  <c r="F659" i="2"/>
  <c r="F661" i="2" s="1"/>
  <c r="C659" i="2"/>
  <c r="F1230" i="2"/>
  <c r="F1210" i="2"/>
  <c r="C124" i="2"/>
  <c r="C1360" i="2"/>
  <c r="C56" i="2"/>
  <c r="C58" i="2" s="1"/>
  <c r="F51" i="2"/>
  <c r="F53" i="2" s="1"/>
  <c r="C51" i="2"/>
  <c r="C120" i="2"/>
  <c r="F164" i="2"/>
  <c r="F359" i="2"/>
  <c r="C427" i="2"/>
  <c r="C628" i="2"/>
  <c r="C630" i="2" s="1"/>
  <c r="F822" i="2"/>
  <c r="C926" i="2"/>
  <c r="C928" i="2" s="1"/>
  <c r="C1231" i="2"/>
  <c r="F1144" i="2"/>
  <c r="C1211" i="2"/>
  <c r="F1299" i="2"/>
  <c r="C1296" i="2"/>
  <c r="C1298" i="2" s="1"/>
  <c r="F971" i="2"/>
  <c r="F966" i="2" s="1"/>
  <c r="C963" i="2"/>
  <c r="C968" i="2"/>
  <c r="C970" i="2" s="1"/>
  <c r="F1023" i="2"/>
  <c r="F1025" i="2" s="1"/>
  <c r="C1023" i="2"/>
  <c r="C1028" i="2"/>
  <c r="C1030" i="2" s="1"/>
  <c r="F1215" i="2"/>
  <c r="F1235" i="2"/>
  <c r="C1092" i="2"/>
  <c r="C1314" i="2"/>
  <c r="C9" i="2"/>
  <c r="F405" i="2"/>
  <c r="C207" i="2"/>
  <c r="F741" i="2"/>
  <c r="F743" i="2" s="1"/>
  <c r="F749" i="2"/>
  <c r="C746" i="2"/>
  <c r="C748" i="2" s="1"/>
  <c r="C1138" i="2"/>
  <c r="C1256" i="2"/>
  <c r="C1258" i="2" s="1"/>
  <c r="C139" i="2"/>
  <c r="C141" i="2" s="1"/>
  <c r="F134" i="2"/>
  <c r="C134" i="2"/>
  <c r="F254" i="2"/>
  <c r="F241" i="2"/>
  <c r="F242" i="2" s="1"/>
  <c r="C370" i="2"/>
  <c r="C372" i="2" s="1"/>
  <c r="F512" i="2"/>
  <c r="F513" i="2" s="1"/>
  <c r="F525" i="2"/>
  <c r="C781" i="2"/>
  <c r="C812" i="2"/>
  <c r="C814" i="2" s="1"/>
  <c r="F1236" i="2"/>
  <c r="F1279" i="2"/>
  <c r="F1268" i="2" s="1"/>
  <c r="F367" i="2"/>
  <c r="F1384" i="2"/>
  <c r="F393" i="2"/>
  <c r="F1124" i="2"/>
  <c r="F1137" i="2"/>
  <c r="F1126" i="2" s="1"/>
  <c r="F1185" i="2"/>
  <c r="F1305" i="2"/>
  <c r="F1307" i="2" s="1"/>
  <c r="C1305" i="2"/>
  <c r="C314" i="2"/>
  <c r="C316" i="2" s="1"/>
  <c r="C1367" i="2"/>
  <c r="C611" i="2"/>
  <c r="C1384" i="2" s="1"/>
  <c r="F1184" i="2"/>
  <c r="F1197" i="2"/>
  <c r="F432" i="2"/>
  <c r="F282" i="2"/>
  <c r="F284" i="2" s="1"/>
  <c r="C511" i="2"/>
  <c r="F533" i="2"/>
  <c r="F721" i="2"/>
  <c r="C721" i="2"/>
  <c r="F729" i="2"/>
  <c r="F1266" i="2"/>
  <c r="C696" i="2"/>
  <c r="C772" i="2"/>
  <c r="C774" i="2" s="1"/>
  <c r="F762" i="2"/>
  <c r="F801" i="2"/>
  <c r="F803" i="2" s="1"/>
  <c r="F1024" i="2"/>
  <c r="F121" i="2"/>
  <c r="C186" i="2"/>
  <c r="C435" i="2" s="1"/>
  <c r="F353" i="2"/>
  <c r="C801" i="2"/>
  <c r="F809" i="2"/>
  <c r="F804" i="2" s="1"/>
  <c r="C892" i="2"/>
  <c r="C894" i="2" s="1"/>
  <c r="F1336" i="2"/>
  <c r="C1347" i="2"/>
  <c r="F1104" i="2"/>
  <c r="F1151" i="2"/>
  <c r="F1334" i="2"/>
  <c r="C480" i="2"/>
  <c r="C482" i="2" s="1"/>
  <c r="C670" i="2"/>
  <c r="C672" i="2" s="1"/>
  <c r="F875" i="2"/>
  <c r="F864" i="2" s="1"/>
  <c r="C872" i="2"/>
  <c r="C874" i="2" s="1"/>
  <c r="C1074" i="2"/>
  <c r="C1076" i="2" s="1"/>
  <c r="F1091" i="2"/>
  <c r="F1086" i="2" s="1"/>
  <c r="F1083" i="2"/>
  <c r="C1083" i="2"/>
  <c r="C1276" i="2"/>
  <c r="C1278" i="2" s="1"/>
  <c r="C1335" i="2"/>
  <c r="C161" i="2"/>
  <c r="F425" i="2"/>
  <c r="F449" i="2"/>
  <c r="F951" i="2"/>
  <c r="F946" i="2" s="1"/>
  <c r="C974" i="2"/>
  <c r="C976" i="2" s="1"/>
  <c r="F1208" i="2"/>
  <c r="F1228" i="2"/>
  <c r="C1134" i="2"/>
  <c r="C1136" i="2" s="1"/>
  <c r="C1310" i="2"/>
  <c r="C1312" i="2" s="1"/>
  <c r="C1326" i="2"/>
  <c r="F1355" i="2"/>
  <c r="F448" i="2"/>
  <c r="C448" i="2"/>
  <c r="F763" i="2"/>
  <c r="C978" i="2"/>
  <c r="C988" i="2"/>
  <c r="C990" i="2" s="1"/>
  <c r="C1063" i="2"/>
  <c r="C741" i="2"/>
  <c r="C943" i="2"/>
  <c r="C1215" i="2"/>
  <c r="F755" i="2"/>
  <c r="F744" i="2" s="1"/>
  <c r="C245" i="2"/>
  <c r="C247" i="2" s="1"/>
  <c r="C983" i="2"/>
  <c r="C994" i="2"/>
  <c r="C996" i="2" s="1"/>
  <c r="F1051" i="2"/>
  <c r="F1164" i="2"/>
  <c r="F379" i="2"/>
  <c r="F368" i="2" s="1"/>
  <c r="C692" i="2"/>
  <c r="C694" i="2" s="1"/>
  <c r="F682" i="2"/>
  <c r="C790" i="2"/>
  <c r="F943" i="2"/>
  <c r="F983" i="2"/>
  <c r="F1143" i="2"/>
  <c r="F1145" i="2" s="1"/>
  <c r="C1143" i="2"/>
  <c r="C1223" i="2" s="1"/>
  <c r="C562" i="2" l="1"/>
  <c r="C190" i="2"/>
  <c r="C439" i="2" s="1"/>
  <c r="C437" i="2"/>
  <c r="F1335" i="2"/>
  <c r="F1165" i="2"/>
  <c r="F440" i="2"/>
  <c r="F180" i="2"/>
  <c r="C417" i="2"/>
  <c r="F222" i="2"/>
  <c r="F923" i="2"/>
  <c r="F407" i="2"/>
  <c r="F427" i="2"/>
  <c r="F200" i="2"/>
  <c r="F986" i="2"/>
  <c r="F1356" i="2"/>
  <c r="F1288" i="2"/>
  <c r="F1125" i="2"/>
  <c r="F114" i="2"/>
  <c r="C574" i="2"/>
  <c r="C553" i="2"/>
  <c r="F1166" i="2"/>
  <c r="F201" i="2"/>
  <c r="F409" i="2" s="1"/>
  <c r="C1378" i="2"/>
  <c r="F472" i="2"/>
  <c r="F582" i="2"/>
  <c r="F112" i="2"/>
  <c r="C1214" i="2"/>
  <c r="C1056" i="2"/>
  <c r="C1234" i="2"/>
  <c r="F426" i="2"/>
  <c r="F574" i="2"/>
  <c r="F553" i="2"/>
  <c r="F450" i="2"/>
  <c r="F514" i="2"/>
  <c r="F1383" i="2"/>
  <c r="F662" i="2"/>
  <c r="C1374" i="2"/>
  <c r="C603" i="2"/>
  <c r="F306" i="2"/>
  <c r="C566" i="2"/>
  <c r="C587" i="2"/>
  <c r="C579" i="2"/>
  <c r="F243" i="2"/>
  <c r="F348" i="2"/>
  <c r="C415" i="2"/>
  <c r="F535" i="2"/>
  <c r="F1327" i="2"/>
  <c r="F1328" i="2"/>
  <c r="F1223" i="2"/>
  <c r="F1203" i="2"/>
  <c r="F1045" i="2"/>
  <c r="C585" i="2"/>
  <c r="C1208" i="2"/>
  <c r="C1050" i="2"/>
  <c r="C1228" i="2"/>
  <c r="C564" i="2"/>
  <c r="F179" i="2"/>
  <c r="F428" i="2" s="1"/>
  <c r="C1357" i="2"/>
  <c r="C121" i="2"/>
  <c r="C441" i="2"/>
  <c r="F1348" i="2"/>
  <c r="C581" i="2"/>
  <c r="C560" i="2"/>
  <c r="F414" i="2"/>
  <c r="F420" i="2"/>
  <c r="C426" i="2"/>
  <c r="F1231" i="2"/>
  <c r="F1211" i="2"/>
  <c r="C1336" i="2"/>
  <c r="F554" i="2"/>
  <c r="F575" i="2"/>
  <c r="F451" i="2"/>
  <c r="F723" i="2"/>
  <c r="F1146" i="2"/>
  <c r="F406" i="2"/>
  <c r="F1046" i="2"/>
  <c r="C163" i="2"/>
  <c r="C413" i="2" s="1"/>
  <c r="C411" i="2"/>
  <c r="C419" i="2"/>
  <c r="C1232" i="2"/>
  <c r="C1203" i="2"/>
  <c r="F704" i="2"/>
  <c r="F1372" i="2" s="1"/>
  <c r="F985" i="2"/>
  <c r="C589" i="2"/>
  <c r="C568" i="2"/>
  <c r="C1355" i="2"/>
  <c r="C1334" i="2"/>
  <c r="C119" i="2"/>
  <c r="C22" i="2"/>
  <c r="C123" i="2"/>
  <c r="C1338" i="2"/>
  <c r="C1359" i="2"/>
  <c r="F1362" i="2"/>
  <c r="F1341" i="2"/>
  <c r="F126" i="2"/>
  <c r="F12" i="2"/>
  <c r="F1186" i="2"/>
  <c r="F1369" i="2"/>
  <c r="F598" i="2"/>
  <c r="C1353" i="2"/>
  <c r="F1224" i="2"/>
  <c r="F1204" i="2"/>
  <c r="C431" i="2"/>
  <c r="C184" i="2"/>
  <c r="C433" i="2" s="1"/>
  <c r="C406" i="2"/>
  <c r="C421" i="2"/>
  <c r="F1085" i="2"/>
  <c r="C112" i="2"/>
  <c r="C1348" i="2"/>
  <c r="C1327" i="2"/>
  <c r="C1380" i="2"/>
  <c r="C1369" i="2"/>
  <c r="F764" i="2"/>
  <c r="C1332" i="2"/>
  <c r="C125" i="2" l="1"/>
  <c r="C1361" i="2"/>
  <c r="C1340" i="2"/>
  <c r="C1376" i="2"/>
  <c r="F429" i="2"/>
  <c r="F408" i="2"/>
  <c r="C1210" i="2"/>
  <c r="C1230" i="2"/>
  <c r="F1350" i="2"/>
  <c r="F556" i="2"/>
  <c r="F577" i="2"/>
  <c r="F1371" i="2"/>
  <c r="C1387" i="2"/>
  <c r="F115" i="2"/>
  <c r="F1330" i="2"/>
  <c r="F1351" i="2"/>
  <c r="C1216" i="2"/>
  <c r="C1236" i="2"/>
  <c r="F1205" i="2"/>
  <c r="F1225" i="2"/>
  <c r="F1329" i="2"/>
  <c r="F1206" i="2"/>
  <c r="F1226" i="2"/>
  <c r="F555" i="2"/>
  <c r="F576" i="2"/>
  <c r="C1382" i="2"/>
</calcChain>
</file>

<file path=xl/sharedStrings.xml><?xml version="1.0" encoding="utf-8"?>
<sst xmlns="http://schemas.openxmlformats.org/spreadsheetml/2006/main" count="6846" uniqueCount="434">
  <si>
    <t>Std. Dev. of No. of Quiz Taken</t>
  </si>
  <si>
    <t>Post-Quiz Scores Std. Dev.</t>
  </si>
  <si>
    <t>Hake's Normalized Gain g</t>
  </si>
  <si>
    <t>Delta Score, Uplift</t>
  </si>
  <si>
    <t>T-Test, 1-Tail, Pre vs Post Quiz</t>
  </si>
  <si>
    <t>Cohen's Number d</t>
  </si>
  <si>
    <t>Ave. Post-Quiz Score</t>
  </si>
  <si>
    <t>Group B Sigma</t>
  </si>
  <si>
    <t>Pooled Std Deviation of Delta A&amp;B</t>
  </si>
  <si>
    <t>Ave. Pre-Quiz Score</t>
  </si>
  <si>
    <t>Pre-Quiz Scores Std. Deviation</t>
  </si>
  <si>
    <t>Std Deviation of Delta Scores B</t>
  </si>
  <si>
    <t>Quiz Modules Taken, Min 3</t>
  </si>
  <si>
    <t>Ave. Delta Score Uplift</t>
  </si>
  <si>
    <t>Std Deviation of Delta  Scores A</t>
  </si>
  <si>
    <t>10B17</t>
  </si>
  <si>
    <t>10B16</t>
  </si>
  <si>
    <t>10B15</t>
  </si>
  <si>
    <t>10B14</t>
  </si>
  <si>
    <t>10B13</t>
  </si>
  <si>
    <t>10B12</t>
  </si>
  <si>
    <t>10B11</t>
  </si>
  <si>
    <t>10B10</t>
  </si>
  <si>
    <t>10B09</t>
  </si>
  <si>
    <t>10B08</t>
  </si>
  <si>
    <t>10B07</t>
  </si>
  <si>
    <t>10B06</t>
  </si>
  <si>
    <t>10B05</t>
  </si>
  <si>
    <t>10B04</t>
  </si>
  <si>
    <t>10B03</t>
  </si>
  <si>
    <t>10B02</t>
  </si>
  <si>
    <t>10B01</t>
  </si>
  <si>
    <t>Group AI Students</t>
  </si>
  <si>
    <t>Ave. of Ave.</t>
  </si>
  <si>
    <t>Grade 10, Group B</t>
  </si>
  <si>
    <t>Grade 10, Group B, Statistics</t>
  </si>
  <si>
    <t>Total Valid Quizzes Group B</t>
  </si>
  <si>
    <t>GRADE 10</t>
  </si>
  <si>
    <t>Total Valid Takers Group B</t>
  </si>
  <si>
    <t>Total Valid Quizzes Group A</t>
  </si>
  <si>
    <t>Total Valid Takers Group A</t>
  </si>
  <si>
    <t>Group A Sigma</t>
  </si>
  <si>
    <t>T-Test, 1-Tail, A-Delta vs B-Delta</t>
  </si>
  <si>
    <t>T-Test, 1-Tail, A-Post vs B-Post</t>
  </si>
  <si>
    <t>T-Test, 1-Tail, A-Pre vs B-Pre</t>
  </si>
  <si>
    <t>10A16</t>
  </si>
  <si>
    <t>10A15</t>
  </si>
  <si>
    <t>10A14</t>
  </si>
  <si>
    <t>10A13</t>
  </si>
  <si>
    <t>10A12</t>
  </si>
  <si>
    <t>10A11</t>
  </si>
  <si>
    <t>10A10</t>
  </si>
  <si>
    <t>10A09</t>
  </si>
  <si>
    <t>10A08</t>
  </si>
  <si>
    <t>10A07</t>
  </si>
  <si>
    <t>10A06</t>
  </si>
  <si>
    <t>10A05</t>
  </si>
  <si>
    <t>10A04</t>
  </si>
  <si>
    <t>10A03</t>
  </si>
  <si>
    <t>10A02</t>
  </si>
  <si>
    <t>10A01</t>
  </si>
  <si>
    <t>Group R/W Students</t>
  </si>
  <si>
    <t>Grade 10, Group A</t>
  </si>
  <si>
    <t>Grade 10, Group A, Statistics</t>
  </si>
  <si>
    <t>Grade 10, Group A vs B Statistics</t>
  </si>
  <si>
    <t>09B18</t>
  </si>
  <si>
    <t>09B17</t>
  </si>
  <si>
    <t>09B16</t>
  </si>
  <si>
    <t>09B15</t>
  </si>
  <si>
    <t>09B14</t>
  </si>
  <si>
    <t>09B13</t>
  </si>
  <si>
    <t>09B12</t>
  </si>
  <si>
    <t>09B11</t>
  </si>
  <si>
    <t>09B10</t>
  </si>
  <si>
    <t>09B09</t>
  </si>
  <si>
    <t>09B08</t>
  </si>
  <si>
    <t>09B07</t>
  </si>
  <si>
    <t>09B06</t>
  </si>
  <si>
    <t>09B05</t>
  </si>
  <si>
    <t>09B04</t>
  </si>
  <si>
    <t>09B03</t>
  </si>
  <si>
    <t>09B02</t>
  </si>
  <si>
    <t>09B01</t>
  </si>
  <si>
    <t>Grade 9, Group B</t>
  </si>
  <si>
    <t>Grade 9, Group B, Statistics</t>
  </si>
  <si>
    <t>GRADE 9</t>
  </si>
  <si>
    <t>09A19</t>
  </si>
  <si>
    <t>09A18</t>
  </si>
  <si>
    <t>09A17</t>
  </si>
  <si>
    <t>09A16</t>
  </si>
  <si>
    <t>09A15</t>
  </si>
  <si>
    <t>09A14</t>
  </si>
  <si>
    <t>09A13</t>
  </si>
  <si>
    <t>09A12</t>
  </si>
  <si>
    <t>09A11</t>
  </si>
  <si>
    <t>09A10</t>
  </si>
  <si>
    <t>09A09</t>
  </si>
  <si>
    <t>09A08</t>
  </si>
  <si>
    <t>09A07</t>
  </si>
  <si>
    <t>09A06</t>
  </si>
  <si>
    <t>09A05</t>
  </si>
  <si>
    <t>09A04</t>
  </si>
  <si>
    <t>09A03</t>
  </si>
  <si>
    <t>09A02</t>
  </si>
  <si>
    <t>09A01</t>
  </si>
  <si>
    <t>Grade 9, Group A</t>
  </si>
  <si>
    <t>Grade 9, Group A, Statistics</t>
  </si>
  <si>
    <t>Grade 9, Group A vs B Statistics</t>
  </si>
  <si>
    <t>08B14</t>
  </si>
  <si>
    <t>08B13</t>
  </si>
  <si>
    <t>08B12</t>
  </si>
  <si>
    <t>08B11</t>
  </si>
  <si>
    <t>08B10</t>
  </si>
  <si>
    <t>08B09</t>
  </si>
  <si>
    <t>08B08</t>
  </si>
  <si>
    <t>08B07</t>
  </si>
  <si>
    <t>08B06</t>
  </si>
  <si>
    <t>08B05</t>
  </si>
  <si>
    <t>08B04</t>
  </si>
  <si>
    <t>08B03</t>
  </si>
  <si>
    <t>08B02</t>
  </si>
  <si>
    <t>08B01</t>
  </si>
  <si>
    <t>Grade 8, Group B</t>
  </si>
  <si>
    <t>Grade 8, Group B, Statistics</t>
  </si>
  <si>
    <t>GRADE 8</t>
  </si>
  <si>
    <t>08A13</t>
  </si>
  <si>
    <t>08A12</t>
  </si>
  <si>
    <t>08A11</t>
  </si>
  <si>
    <t>08A10</t>
  </si>
  <si>
    <t>08A09</t>
  </si>
  <si>
    <t>08A08</t>
  </si>
  <si>
    <t>08A07</t>
  </si>
  <si>
    <t>08A06</t>
  </si>
  <si>
    <t>08A05</t>
  </si>
  <si>
    <t>08A04</t>
  </si>
  <si>
    <t>08A03</t>
  </si>
  <si>
    <t>08A02</t>
  </si>
  <si>
    <t>08A01</t>
  </si>
  <si>
    <t>Grade 8, Group A</t>
  </si>
  <si>
    <t>Grade 8, Group A, Statistics</t>
  </si>
  <si>
    <t>Grade 8, Group A vs B Statistics</t>
  </si>
  <si>
    <t>07B10</t>
  </si>
  <si>
    <t>07B09</t>
  </si>
  <si>
    <t>07B08</t>
  </si>
  <si>
    <t>07B07</t>
  </si>
  <si>
    <t>07B06</t>
  </si>
  <si>
    <t>07B05</t>
  </si>
  <si>
    <t>07B04</t>
  </si>
  <si>
    <t>07B03</t>
  </si>
  <si>
    <t>07B02</t>
  </si>
  <si>
    <t>07B01</t>
  </si>
  <si>
    <t>Grade 7, Group B</t>
  </si>
  <si>
    <t>Grade 7, Group B, Statistics</t>
  </si>
  <si>
    <t>GRADE 7</t>
  </si>
  <si>
    <t>07A11</t>
  </si>
  <si>
    <t>07A10</t>
  </si>
  <si>
    <t>07A09</t>
  </si>
  <si>
    <t>07A08</t>
  </si>
  <si>
    <t>07A07</t>
  </si>
  <si>
    <t>07A06</t>
  </si>
  <si>
    <t>07A05</t>
  </si>
  <si>
    <t>07A04</t>
  </si>
  <si>
    <t>07A03</t>
  </si>
  <si>
    <t>07A02</t>
  </si>
  <si>
    <t>07A01</t>
  </si>
  <si>
    <t>Grade 7, Group A</t>
  </si>
  <si>
    <t>Grade 7, Group A, Statistics</t>
  </si>
  <si>
    <t>Grade 7, Group A vs B Statistics</t>
  </si>
  <si>
    <t>06B12</t>
  </si>
  <si>
    <t>06B11</t>
  </si>
  <si>
    <t>06B10</t>
  </si>
  <si>
    <t>06B09</t>
  </si>
  <si>
    <t>06B08</t>
  </si>
  <si>
    <t>06B07</t>
  </si>
  <si>
    <t>06B06</t>
  </si>
  <si>
    <t>06B05</t>
  </si>
  <si>
    <t>06B04</t>
  </si>
  <si>
    <t>06B03</t>
  </si>
  <si>
    <t>06B02</t>
  </si>
  <si>
    <t>06B01</t>
  </si>
  <si>
    <t>Grade 6, Group B</t>
  </si>
  <si>
    <t>Grade 6, Group B, Statistics</t>
  </si>
  <si>
    <t>GRADE 6</t>
  </si>
  <si>
    <t>06A12</t>
  </si>
  <si>
    <t>06A11</t>
  </si>
  <si>
    <t>06A10</t>
  </si>
  <si>
    <t>06A09</t>
  </si>
  <si>
    <t>06A08</t>
  </si>
  <si>
    <t>06A07</t>
  </si>
  <si>
    <t>06A06</t>
  </si>
  <si>
    <t>06A05</t>
  </si>
  <si>
    <t>06A04</t>
  </si>
  <si>
    <t>06A03</t>
  </si>
  <si>
    <t>06A02</t>
  </si>
  <si>
    <t>06A01</t>
  </si>
  <si>
    <t>Grade 6, Group A</t>
  </si>
  <si>
    <t>Grade 6, Group A, Statistics</t>
  </si>
  <si>
    <t>Grade 6, Group A vs B Statistics</t>
  </si>
  <si>
    <t>05B12</t>
  </si>
  <si>
    <t>05B11</t>
  </si>
  <si>
    <t>05B10</t>
  </si>
  <si>
    <t>05B09</t>
  </si>
  <si>
    <t>05B08</t>
  </si>
  <si>
    <t>05B07</t>
  </si>
  <si>
    <t>05B06</t>
  </si>
  <si>
    <t>05B05</t>
  </si>
  <si>
    <t>05B04</t>
  </si>
  <si>
    <t>05B03</t>
  </si>
  <si>
    <t>05B02</t>
  </si>
  <si>
    <t>05B01</t>
  </si>
  <si>
    <t>Grade 5, Group B</t>
  </si>
  <si>
    <t>Grade 5, Group B, Statistics</t>
  </si>
  <si>
    <t>GRADE 5</t>
  </si>
  <si>
    <t>05A13</t>
  </si>
  <si>
    <t>05A12</t>
  </si>
  <si>
    <t>05A11</t>
  </si>
  <si>
    <t>05A10</t>
  </si>
  <si>
    <t>05A09</t>
  </si>
  <si>
    <t>05A08</t>
  </si>
  <si>
    <t>05A07</t>
  </si>
  <si>
    <t>05A06</t>
  </si>
  <si>
    <t>05A05</t>
  </si>
  <si>
    <t>05A04</t>
  </si>
  <si>
    <t>05A03</t>
  </si>
  <si>
    <t>05A02</t>
  </si>
  <si>
    <t>05A01</t>
  </si>
  <si>
    <t>Grade 5, Group A</t>
  </si>
  <si>
    <t>Grade 5, Group A, Statistics</t>
  </si>
  <si>
    <t>Grade 5, Group A vs B Statistics</t>
  </si>
  <si>
    <t>04B10</t>
  </si>
  <si>
    <t>04B09</t>
  </si>
  <si>
    <t>04B08</t>
  </si>
  <si>
    <t>04B07</t>
  </si>
  <si>
    <t>04B06</t>
  </si>
  <si>
    <t>04B05</t>
  </si>
  <si>
    <t>04B04</t>
  </si>
  <si>
    <t>04B03</t>
  </si>
  <si>
    <t>04B02</t>
  </si>
  <si>
    <t>04B01</t>
  </si>
  <si>
    <t>Grade 4, Group B</t>
  </si>
  <si>
    <t>Grade 4, Group B, Statistics</t>
  </si>
  <si>
    <t>GRADE 4</t>
  </si>
  <si>
    <t>04A10</t>
  </si>
  <si>
    <t>04A09</t>
  </si>
  <si>
    <t>04A08</t>
  </si>
  <si>
    <t>04A07</t>
  </si>
  <si>
    <t>04A06</t>
  </si>
  <si>
    <t>04A05</t>
  </si>
  <si>
    <t>04A04</t>
  </si>
  <si>
    <t>04A03</t>
  </si>
  <si>
    <t>04A02</t>
  </si>
  <si>
    <t>04A01</t>
  </si>
  <si>
    <t>Grade 4, Group A</t>
  </si>
  <si>
    <t>Grade 4, Group A, Statistics</t>
  </si>
  <si>
    <t>Grade 4, Group A vs B Statistics</t>
  </si>
  <si>
    <t>03B12</t>
  </si>
  <si>
    <t>03B11</t>
  </si>
  <si>
    <t>03B10</t>
  </si>
  <si>
    <t>03B09</t>
  </si>
  <si>
    <t>03B08</t>
  </si>
  <si>
    <t>03B07</t>
  </si>
  <si>
    <t>03B06</t>
  </si>
  <si>
    <t>03B05</t>
  </si>
  <si>
    <t>03B04</t>
  </si>
  <si>
    <t>03B03</t>
  </si>
  <si>
    <t>03B02</t>
  </si>
  <si>
    <t>03B01</t>
  </si>
  <si>
    <t>Grade 3, Group B</t>
  </si>
  <si>
    <t>Grade 3, Group B, Statistics</t>
  </si>
  <si>
    <t>GRADE 3</t>
  </si>
  <si>
    <t>03A11</t>
  </si>
  <si>
    <t>03A10</t>
  </si>
  <si>
    <t>03A09</t>
  </si>
  <si>
    <t>03A08</t>
  </si>
  <si>
    <t>03A07</t>
  </si>
  <si>
    <t>03A06</t>
  </si>
  <si>
    <t>03A05</t>
  </si>
  <si>
    <t>03A04</t>
  </si>
  <si>
    <t>03A03</t>
  </si>
  <si>
    <t>03A02</t>
  </si>
  <si>
    <t>03A01</t>
  </si>
  <si>
    <t>Grade 3, Group A</t>
  </si>
  <si>
    <t>Grade 3, Group A, Statistics</t>
  </si>
  <si>
    <t>Grade 3, Group A vs B Statistics</t>
  </si>
  <si>
    <t>02B10</t>
  </si>
  <si>
    <t>02B09</t>
  </si>
  <si>
    <t>02B08</t>
  </si>
  <si>
    <t>02B07</t>
  </si>
  <si>
    <t>02B06</t>
  </si>
  <si>
    <t>02B05</t>
  </si>
  <si>
    <t>02B04</t>
  </si>
  <si>
    <t>02B03</t>
  </si>
  <si>
    <t>02B02</t>
  </si>
  <si>
    <t>02B01</t>
  </si>
  <si>
    <t>Grade 2, Group B</t>
  </si>
  <si>
    <t>Grade 2, Group B, Statistics</t>
  </si>
  <si>
    <t>GRADE 2</t>
  </si>
  <si>
    <t>02A11</t>
  </si>
  <si>
    <t>02A10</t>
  </si>
  <si>
    <t>02A09</t>
  </si>
  <si>
    <t>02A08</t>
  </si>
  <si>
    <t>02A07</t>
  </si>
  <si>
    <t>02A06</t>
  </si>
  <si>
    <t>02A05</t>
  </si>
  <si>
    <t>02A04</t>
  </si>
  <si>
    <t>02A03</t>
  </si>
  <si>
    <t>02A02</t>
  </si>
  <si>
    <t>02A01</t>
  </si>
  <si>
    <t>Grade 2, Group A</t>
  </si>
  <si>
    <t>Grade 2, Group A, Statistics</t>
  </si>
  <si>
    <t>Grade 2, Group A vs B Statistics</t>
  </si>
  <si>
    <t>01B08</t>
  </si>
  <si>
    <t>01B07</t>
  </si>
  <si>
    <t>01B06</t>
  </si>
  <si>
    <t>01B05</t>
  </si>
  <si>
    <t>01B04</t>
  </si>
  <si>
    <t>01B03</t>
  </si>
  <si>
    <t>01B02</t>
  </si>
  <si>
    <t>01B01</t>
  </si>
  <si>
    <t>Grade 1, Group B</t>
  </si>
  <si>
    <t>Grade 1, Group B, Statistics</t>
  </si>
  <si>
    <t>GRADE 1</t>
  </si>
  <si>
    <t>01A09</t>
  </si>
  <si>
    <t>01A08</t>
  </si>
  <si>
    <t>01A07</t>
  </si>
  <si>
    <t>01A06</t>
  </si>
  <si>
    <t>01A05</t>
  </si>
  <si>
    <t>01A04</t>
  </si>
  <si>
    <t>01A03</t>
  </si>
  <si>
    <t>01A02</t>
  </si>
  <si>
    <t>01A01</t>
  </si>
  <si>
    <t>Grade 1, Group A</t>
  </si>
  <si>
    <t>Grade 1, Group A, Statistics</t>
  </si>
  <si>
    <t>Grade 1, Group A vs B Statistics</t>
  </si>
  <si>
    <t>Grade 7-10, Group B</t>
  </si>
  <si>
    <t>Grade 7-10, Group B, Statistics</t>
  </si>
  <si>
    <t>Grade 7-10, Group A</t>
  </si>
  <si>
    <t>Grade 7-10, Group A, Statistics</t>
  </si>
  <si>
    <t>Grade 7-10, Group A vs B Statistics</t>
  </si>
  <si>
    <t>Grade 1-6, Group B</t>
  </si>
  <si>
    <t>Grade 1-6, Group B, Statistics</t>
  </si>
  <si>
    <t>Grade 1-6, Group A</t>
  </si>
  <si>
    <t>Grade 1-6, Group A, Statistics</t>
  </si>
  <si>
    <t>Grade 1-6, Group A vs B Statistics, w/o 2&amp;3</t>
  </si>
  <si>
    <t>Grade 1-6, Group A vs B Statistics</t>
  </si>
  <si>
    <t>Grade 1-10, Group B</t>
  </si>
  <si>
    <t>Grade 1-10, Group B, Statistics</t>
  </si>
  <si>
    <t>Grade 1-10, Group A</t>
  </si>
  <si>
    <t>Grade 1-10, Group A, Statistics</t>
  </si>
  <si>
    <t>Grade 1-10, Group A vs B Statistics, w/o 2&amp;3</t>
  </si>
  <si>
    <t>Grade 1-10, Group A vs B Statistics</t>
  </si>
  <si>
    <t>Mininum 3 Modules per Student</t>
  </si>
  <si>
    <t>GRADE 1 TO 10, GROUP A &amp; B</t>
  </si>
  <si>
    <t>STATISTICAL ANALYSIS OF DATA</t>
  </si>
  <si>
    <t>STATISTICAL ANALYSIS OF DATA - Quiz Level</t>
  </si>
  <si>
    <t>Minimum 5 Students per Group</t>
  </si>
  <si>
    <t>Grade 1, Group A vs B, Quiz 37</t>
  </si>
  <si>
    <t>Value</t>
  </si>
  <si>
    <t>Total Valid Takers Group A, Min 5</t>
  </si>
  <si>
    <t>Total Valid Takers Group B, Min 5</t>
  </si>
  <si>
    <t>Ave.</t>
  </si>
  <si>
    <t>Quiz Modules Taken</t>
  </si>
  <si>
    <t>Grade 1, Group A vs B, Quiz 38</t>
  </si>
  <si>
    <t>Grade 1, Group A vs B, Quiz 41</t>
  </si>
  <si>
    <t>Grade 1, Group A vs B, Quiz Comb</t>
  </si>
  <si>
    <t>Grade 1, Group A vs B, Quiz Ave</t>
  </si>
  <si>
    <t>Grade 4, Group A vs B, Quiz 45</t>
  </si>
  <si>
    <t>Grade 5, Group A vs B, Quiz 56</t>
  </si>
  <si>
    <t>Grade 5, Group A vs B, Quiz 59</t>
  </si>
  <si>
    <t>Grade 5, Group A vs B, Quiz 60</t>
  </si>
  <si>
    <t>Grade 5, Group A vs B, Quiz 63</t>
  </si>
  <si>
    <t>Grade 5, Group A vs B, Quiz 66</t>
  </si>
  <si>
    <t>Grade 5, Group A vs B, Quiz 76</t>
  </si>
  <si>
    <t>Grade 5, Group A vs B, Quiz 77</t>
  </si>
  <si>
    <t>Grade 5, Group A vs B, Quiz 79</t>
  </si>
  <si>
    <t>Grade 5, Group A vs B, Quiz 80</t>
  </si>
  <si>
    <t>Grade 5, Group A vs B, Quiz 83</t>
  </si>
  <si>
    <t>Grade 5, Group A vs B, Quiz Comb</t>
  </si>
  <si>
    <t>Grade 5, Group A vs B, Quiz Ave</t>
  </si>
  <si>
    <t>Grade 6, Group A vs B, Quiz 54</t>
  </si>
  <si>
    <t>Grade 6, Group A vs B, Quiz 70</t>
  </si>
  <si>
    <t>Grade 6, Group A vs B, Quiz 71a</t>
  </si>
  <si>
    <t>Grade 6, Group A vs B, Quiz Comb</t>
  </si>
  <si>
    <t>Grade 6, Group A vs B, Quiz Ave</t>
  </si>
  <si>
    <t>Grade 7, Group A vs B, Quiz 44</t>
  </si>
  <si>
    <t>Grade 7, Group A vs B, Quiz 46</t>
  </si>
  <si>
    <t>Grade 7, Group A vs B, Quiz 48</t>
  </si>
  <si>
    <t>Grade 7, Group A vs B, Quiz 49</t>
  </si>
  <si>
    <t>Grade 8, Group A vs B, Quiz 40</t>
  </si>
  <si>
    <t>Grade 8, Group A vs B, Quiz 41</t>
  </si>
  <si>
    <t>Grade 8, Group A vs B, Quiz 42</t>
  </si>
  <si>
    <t>Grade 8, Group A vs B, Quiz 43</t>
  </si>
  <si>
    <t>Grade 8, Group A vs B, Quiz 44</t>
  </si>
  <si>
    <t>Grade 8, Group A vs B, Quiz 47</t>
  </si>
  <si>
    <t>Grade 8, Group A vs B, Quiz 48</t>
  </si>
  <si>
    <t>Grade 8, Group A vs B, Quizn 48</t>
  </si>
  <si>
    <t>Grade 8, Group A vs B, Quiz 49</t>
  </si>
  <si>
    <t>Grade 8, Group A vs B, Quiz 50</t>
  </si>
  <si>
    <t>Grade 8, Group A vs B, Quiz 52</t>
  </si>
  <si>
    <t>Grade 8, Group A vs B, Quiz 55</t>
  </si>
  <si>
    <t>Grade 8, Group A vs B, Quiz 56</t>
  </si>
  <si>
    <t>Grade 8, Group A vs B, Quiz 57</t>
  </si>
  <si>
    <t>Grade 9, Group A vs B, Quiz 29</t>
  </si>
  <si>
    <t>Grade 9, Group A vs B, Quiz 30</t>
  </si>
  <si>
    <t>Grade 9, Group A vs B, Quiz 31</t>
  </si>
  <si>
    <t>Grade 9, Group A vs B, Quiz 32</t>
  </si>
  <si>
    <t>Grade 9, Group A vs B, Quiz 33</t>
  </si>
  <si>
    <t>Grade 9, Group A vs B, Quiz 35</t>
  </si>
  <si>
    <t>Grade 9, Group A vs B, Quiz 38</t>
  </si>
  <si>
    <t>Grade 9, Group A vs B, Quiz 39</t>
  </si>
  <si>
    <t>Grade 9, Group A vs B, Quiz 40</t>
  </si>
  <si>
    <t>Grade 9, Group A vs B, Quiz 42</t>
  </si>
  <si>
    <t>Grade 9, Group A vs B, Quiz 45</t>
  </si>
  <si>
    <t>Grade 9, Group A vs B, Quiz 46</t>
  </si>
  <si>
    <t>Grade 9, Group A vs B, Quiz 48</t>
  </si>
  <si>
    <t>Grade 9, Group A vs B, Signficiant</t>
  </si>
  <si>
    <t>Grade 9, Group A vs B, Quiz 35, Significant</t>
  </si>
  <si>
    <t>Grade 10, Group A vs B, Quiz 34</t>
  </si>
  <si>
    <t>Grade 10, Group A vs B, Quiz 35</t>
  </si>
  <si>
    <t>Grade 10, Group A vs B, Quiz 41</t>
  </si>
  <si>
    <t>Grade 10, Group A vs B, Quiz 43</t>
  </si>
  <si>
    <t>AVERAGE OF QUIZZES</t>
  </si>
  <si>
    <t>Group A vs B, School Wide Level</t>
  </si>
  <si>
    <t>Group A Statistics, School Wide</t>
  </si>
  <si>
    <t>Group B Statistics, School Wide</t>
  </si>
  <si>
    <t>Group A vs B, Elementary Level</t>
  </si>
  <si>
    <t>Group A Statistics, Elementary</t>
  </si>
  <si>
    <t>Group B Statistics, Elementary</t>
  </si>
  <si>
    <t>Group A vs B, High School Level</t>
  </si>
  <si>
    <t>Group A Statistics, High School</t>
  </si>
  <si>
    <t>Group B Statistics, High School</t>
  </si>
  <si>
    <t>COUNT OF MODULES</t>
  </si>
  <si>
    <t>Count of Positive Cohen's d</t>
  </si>
  <si>
    <t>Total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</si>
</sst>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.0000_);_(* \(#,##0.0000\);_(* &quot;-&quot;??_);_(@_)"/>
    <numFmt numFmtId="166" formatCode="_(* #,##0.0_);_(* \(#,##0.0\);_(* &quot;-&quot;??_);_(@_)"/>
    <numFmt numFmtId="167" formatCode="_(* #,##0_);_(* \(#,##0\);_(* &quot;-&quot;??_);_(@_)"/>
    <numFmt numFmtId="168" formatCode="_(* #,##0.000_);_(* \(#,##0.000\);_(* &quot;-&quot;??_);_(@_)"/>
    <numFmt numFmtId="169" formatCode="0.0%"/>
  </numFmts>
  <fonts count="10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  <font>
      <b/>
      <sz val="10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-0.49998474074526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96">
    <xf numFmtId="0" fontId="0" fillId="0" borderId="0" xfId="0"/>
    <xf numFmtId="0" fontId="0" fillId="0" borderId="0" xfId="0" applyAlignment="1">
      <alignment vertical="top"/>
    </xf>
    <xf numFmtId="165" fontId="0" fillId="0" borderId="0" xfId="1" applyNumberFormat="1" applyFont="1" applyFill="1" applyAlignment="1">
      <alignment vertical="top"/>
    </xf>
    <xf numFmtId="165" fontId="0" fillId="0" borderId="0" xfId="1" applyNumberFormat="1" applyFont="1" applyAlignment="1">
      <alignment vertical="top"/>
    </xf>
    <xf numFmtId="165" fontId="0" fillId="2" borderId="0" xfId="1" applyNumberFormat="1" applyFont="1" applyFill="1" applyAlignment="1">
      <alignment vertical="top"/>
    </xf>
    <xf numFmtId="0" fontId="1" fillId="2" borderId="0" xfId="0" applyFont="1" applyFill="1" applyAlignment="1">
      <alignment vertical="top"/>
    </xf>
    <xf numFmtId="165" fontId="0" fillId="3" borderId="0" xfId="1" applyNumberFormat="1" applyFont="1" applyFill="1" applyAlignment="1">
      <alignment vertical="top"/>
    </xf>
    <xf numFmtId="0" fontId="1" fillId="3" borderId="0" xfId="0" applyFont="1" applyFill="1" applyAlignment="1">
      <alignment vertical="top"/>
    </xf>
    <xf numFmtId="10" fontId="0" fillId="0" borderId="0" xfId="2" applyNumberFormat="1" applyFont="1" applyAlignment="1">
      <alignment vertical="top"/>
    </xf>
    <xf numFmtId="0" fontId="1" fillId="0" borderId="0" xfId="0" applyFont="1" applyAlignment="1">
      <alignment vertical="top"/>
    </xf>
    <xf numFmtId="166" fontId="0" fillId="0" borderId="0" xfId="1" applyNumberFormat="1" applyFont="1" applyAlignment="1">
      <alignment vertical="top"/>
    </xf>
    <xf numFmtId="0" fontId="0" fillId="0" borderId="0" xfId="0" applyAlignment="1">
      <alignment horizontal="right" vertical="top"/>
    </xf>
    <xf numFmtId="165" fontId="0" fillId="4" borderId="0" xfId="1" applyNumberFormat="1" applyFont="1" applyFill="1" applyAlignment="1">
      <alignment vertical="top"/>
    </xf>
    <xf numFmtId="164" fontId="0" fillId="0" borderId="0" xfId="1" applyFont="1" applyAlignment="1">
      <alignment vertical="top"/>
    </xf>
    <xf numFmtId="167" fontId="0" fillId="0" borderId="0" xfId="1" applyNumberFormat="1" applyFont="1" applyAlignment="1">
      <alignment vertical="top"/>
    </xf>
    <xf numFmtId="166" fontId="2" fillId="0" borderId="0" xfId="1" applyNumberFormat="1" applyFont="1" applyAlignment="1">
      <alignment vertical="top"/>
    </xf>
    <xf numFmtId="165" fontId="3" fillId="0" borderId="0" xfId="1" applyNumberFormat="1" applyFont="1" applyFill="1" applyAlignment="1">
      <alignment vertical="top"/>
    </xf>
    <xf numFmtId="165" fontId="3" fillId="0" borderId="0" xfId="1" applyNumberFormat="1" applyFont="1" applyFill="1" applyAlignment="1">
      <alignment horizontal="right" vertical="top"/>
    </xf>
    <xf numFmtId="165" fontId="3" fillId="0" borderId="0" xfId="1" applyNumberFormat="1" applyFont="1" applyAlignment="1">
      <alignment vertical="top"/>
    </xf>
    <xf numFmtId="49" fontId="3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49" fontId="2" fillId="0" borderId="0" xfId="0" applyNumberFormat="1" applyFont="1" applyAlignment="1">
      <alignment vertical="top"/>
    </xf>
    <xf numFmtId="165" fontId="1" fillId="0" borderId="0" xfId="1" applyNumberFormat="1" applyFont="1" applyFill="1" applyAlignment="1">
      <alignment vertical="top"/>
    </xf>
    <xf numFmtId="165" fontId="1" fillId="0" borderId="0" xfId="1" applyNumberFormat="1" applyFont="1" applyAlignment="1">
      <alignment vertical="top"/>
    </xf>
    <xf numFmtId="165" fontId="5" fillId="5" borderId="0" xfId="1" applyNumberFormat="1" applyFont="1" applyFill="1" applyAlignment="1">
      <alignment vertical="top"/>
    </xf>
    <xf numFmtId="0" fontId="6" fillId="5" borderId="0" xfId="0" applyFont="1" applyFill="1" applyAlignment="1">
      <alignment vertical="top"/>
    </xf>
    <xf numFmtId="165" fontId="7" fillId="0" borderId="0" xfId="1" applyNumberFormat="1" applyFont="1" applyAlignment="1">
      <alignment vertical="top"/>
    </xf>
    <xf numFmtId="0" fontId="7" fillId="0" borderId="0" xfId="0" applyFont="1" applyAlignment="1">
      <alignment vertical="top"/>
    </xf>
    <xf numFmtId="165" fontId="8" fillId="0" borderId="0" xfId="1" applyNumberFormat="1" applyFont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/>
    <xf numFmtId="164" fontId="0" fillId="0" borderId="0" xfId="1" applyFont="1"/>
    <xf numFmtId="164" fontId="0" fillId="0" borderId="0" xfId="1" applyFont="1" applyFill="1"/>
    <xf numFmtId="0" fontId="7" fillId="0" borderId="0" xfId="0" applyFont="1"/>
    <xf numFmtId="0" fontId="1" fillId="0" borderId="0" xfId="0" applyFont="1"/>
    <xf numFmtId="0" fontId="1" fillId="0" borderId="1" xfId="0" applyFont="1" applyBorder="1"/>
    <xf numFmtId="164" fontId="1" fillId="0" borderId="2" xfId="1" applyFont="1" applyFill="1" applyBorder="1"/>
    <xf numFmtId="0" fontId="1" fillId="0" borderId="2" xfId="0" applyFont="1" applyBorder="1"/>
    <xf numFmtId="164" fontId="1" fillId="0" borderId="3" xfId="1" applyFont="1" applyFill="1" applyBorder="1"/>
    <xf numFmtId="164" fontId="1" fillId="0" borderId="0" xfId="1" applyFont="1" applyFill="1" applyBorder="1"/>
    <xf numFmtId="0" fontId="1" fillId="0" borderId="4" xfId="0" applyFont="1" applyBorder="1"/>
    <xf numFmtId="168" fontId="1" fillId="0" borderId="5" xfId="1" applyNumberFormat="1" applyFont="1" applyFill="1" applyBorder="1"/>
    <xf numFmtId="0" fontId="1" fillId="0" borderId="5" xfId="0" applyFont="1" applyBorder="1"/>
    <xf numFmtId="164" fontId="1" fillId="0" borderId="6" xfId="1" applyFont="1" applyFill="1" applyBorder="1"/>
    <xf numFmtId="164" fontId="1" fillId="0" borderId="5" xfId="1" applyFont="1" applyFill="1" applyBorder="1"/>
    <xf numFmtId="164" fontId="1" fillId="0" borderId="5" xfId="1" applyFont="1" applyBorder="1"/>
    <xf numFmtId="164" fontId="1" fillId="6" borderId="6" xfId="1" applyFont="1" applyFill="1" applyBorder="1"/>
    <xf numFmtId="49" fontId="2" fillId="0" borderId="4" xfId="0" applyNumberFormat="1" applyFont="1" applyBorder="1"/>
    <xf numFmtId="49" fontId="2" fillId="0" borderId="5" xfId="0" applyNumberFormat="1" applyFont="1" applyBorder="1"/>
    <xf numFmtId="164" fontId="2" fillId="0" borderId="6" xfId="1" applyFont="1" applyFill="1" applyBorder="1"/>
    <xf numFmtId="164" fontId="2" fillId="0" borderId="0" xfId="1" applyFont="1" applyFill="1" applyBorder="1"/>
    <xf numFmtId="49" fontId="2" fillId="0" borderId="0" xfId="0" applyNumberFormat="1" applyFont="1"/>
    <xf numFmtId="167" fontId="0" fillId="0" borderId="0" xfId="1" applyNumberFormat="1" applyFont="1"/>
    <xf numFmtId="0" fontId="2" fillId="4" borderId="0" xfId="3" applyFont="1" applyFill="1"/>
    <xf numFmtId="166" fontId="0" fillId="0" borderId="0" xfId="1" applyNumberFormat="1" applyFont="1"/>
    <xf numFmtId="169" fontId="1" fillId="0" borderId="5" xfId="2" applyNumberFormat="1" applyFont="1" applyFill="1" applyBorder="1"/>
    <xf numFmtId="166" fontId="2" fillId="0" borderId="0" xfId="1" applyNumberFormat="1" applyFont="1"/>
    <xf numFmtId="164" fontId="1" fillId="7" borderId="5" xfId="1" applyFont="1" applyFill="1" applyBorder="1"/>
    <xf numFmtId="0" fontId="2" fillId="0" borderId="0" xfId="3" applyFont="1"/>
    <xf numFmtId="164" fontId="1" fillId="8" borderId="5" xfId="1" applyFont="1" applyFill="1" applyBorder="1"/>
    <xf numFmtId="0" fontId="1" fillId="0" borderId="7" xfId="0" applyFont="1" applyBorder="1"/>
    <xf numFmtId="169" fontId="1" fillId="7" borderId="8" xfId="2" applyNumberFormat="1" applyFont="1" applyFill="1" applyBorder="1"/>
    <xf numFmtId="0" fontId="1" fillId="0" borderId="8" xfId="0" applyFont="1" applyBorder="1"/>
    <xf numFmtId="164" fontId="1" fillId="0" borderId="9" xfId="1" applyFont="1" applyFill="1" applyBorder="1"/>
    <xf numFmtId="0" fontId="4" fillId="0" borderId="5" xfId="0" applyFont="1" applyBorder="1"/>
    <xf numFmtId="164" fontId="4" fillId="0" borderId="5" xfId="1" applyFont="1" applyFill="1" applyBorder="1"/>
    <xf numFmtId="0" fontId="0" fillId="0" borderId="5" xfId="0" applyBorder="1"/>
    <xf numFmtId="164" fontId="4" fillId="0" borderId="0" xfId="1" applyFont="1" applyFill="1" applyBorder="1"/>
    <xf numFmtId="168" fontId="0" fillId="0" borderId="5" xfId="1" applyNumberFormat="1" applyFont="1" applyFill="1" applyBorder="1"/>
    <xf numFmtId="164" fontId="0" fillId="0" borderId="5" xfId="1" applyFont="1" applyFill="1" applyBorder="1"/>
    <xf numFmtId="164" fontId="0" fillId="0" borderId="0" xfId="1" applyFont="1" applyFill="1" applyBorder="1"/>
    <xf numFmtId="164" fontId="0" fillId="0" borderId="5" xfId="1" applyFont="1" applyBorder="1"/>
    <xf numFmtId="164" fontId="0" fillId="6" borderId="5" xfId="1" applyFont="1" applyFill="1" applyBorder="1"/>
    <xf numFmtId="49" fontId="3" fillId="0" borderId="5" xfId="0" applyNumberFormat="1" applyFont="1" applyBorder="1"/>
    <xf numFmtId="164" fontId="3" fillId="0" borderId="5" xfId="1" applyFont="1" applyFill="1" applyBorder="1"/>
    <xf numFmtId="164" fontId="3" fillId="0" borderId="0" xfId="1" applyFont="1" applyFill="1" applyBorder="1"/>
    <xf numFmtId="49" fontId="2" fillId="0" borderId="0" xfId="3" applyNumberFormat="1" applyFont="1"/>
    <xf numFmtId="169" fontId="0" fillId="0" borderId="5" xfId="2" applyNumberFormat="1" applyFont="1" applyFill="1" applyBorder="1"/>
    <xf numFmtId="164" fontId="0" fillId="7" borderId="5" xfId="1" applyFont="1" applyFill="1" applyBorder="1"/>
    <xf numFmtId="169" fontId="0" fillId="7" borderId="5" xfId="2" applyNumberFormat="1" applyFont="1" applyFill="1" applyBorder="1"/>
    <xf numFmtId="0" fontId="1" fillId="9" borderId="1" xfId="0" applyFont="1" applyFill="1" applyBorder="1"/>
    <xf numFmtId="164" fontId="1" fillId="9" borderId="2" xfId="1" applyFont="1" applyFill="1" applyBorder="1"/>
    <xf numFmtId="0" fontId="1" fillId="9" borderId="2" xfId="0" applyFont="1" applyFill="1" applyBorder="1"/>
    <xf numFmtId="164" fontId="1" fillId="9" borderId="3" xfId="1" applyFont="1" applyFill="1" applyBorder="1"/>
    <xf numFmtId="0" fontId="1" fillId="9" borderId="4" xfId="0" applyFont="1" applyFill="1" applyBorder="1"/>
    <xf numFmtId="168" fontId="1" fillId="9" borderId="5" xfId="1" applyNumberFormat="1" applyFont="1" applyFill="1" applyBorder="1"/>
    <xf numFmtId="0" fontId="1" fillId="9" borderId="5" xfId="0" applyFont="1" applyFill="1" applyBorder="1"/>
    <xf numFmtId="164" fontId="1" fillId="9" borderId="6" xfId="1" applyFont="1" applyFill="1" applyBorder="1"/>
    <xf numFmtId="164" fontId="1" fillId="9" borderId="5" xfId="1" applyFont="1" applyFill="1" applyBorder="1"/>
    <xf numFmtId="49" fontId="2" fillId="9" borderId="4" xfId="0" applyNumberFormat="1" applyFont="1" applyFill="1" applyBorder="1"/>
    <xf numFmtId="49" fontId="2" fillId="9" borderId="5" xfId="0" applyNumberFormat="1" applyFont="1" applyFill="1" applyBorder="1"/>
    <xf numFmtId="164" fontId="2" fillId="9" borderId="6" xfId="1" applyFont="1" applyFill="1" applyBorder="1"/>
    <xf numFmtId="169" fontId="1" fillId="9" borderId="5" xfId="2" applyNumberFormat="1" applyFont="1" applyFill="1" applyBorder="1"/>
    <xf numFmtId="0" fontId="1" fillId="9" borderId="7" xfId="0" applyFont="1" applyFill="1" applyBorder="1"/>
    <xf numFmtId="169" fontId="1" fillId="9" borderId="8" xfId="2" applyNumberFormat="1" applyFont="1" applyFill="1" applyBorder="1"/>
    <xf numFmtId="0" fontId="1" fillId="9" borderId="8" xfId="0" applyFont="1" applyFill="1" applyBorder="1"/>
    <xf numFmtId="164" fontId="1" fillId="9" borderId="9" xfId="1" applyFont="1" applyFill="1" applyBorder="1"/>
    <xf numFmtId="0" fontId="1" fillId="3" borderId="1" xfId="0" applyFont="1" applyFill="1" applyBorder="1"/>
    <xf numFmtId="164" fontId="1" fillId="3" borderId="2" xfId="1" applyFont="1" applyFill="1" applyBorder="1"/>
    <xf numFmtId="0" fontId="1" fillId="3" borderId="2" xfId="0" applyFont="1" applyFill="1" applyBorder="1"/>
    <xf numFmtId="164" fontId="1" fillId="3" borderId="3" xfId="1" applyFont="1" applyFill="1" applyBorder="1"/>
    <xf numFmtId="0" fontId="1" fillId="3" borderId="4" xfId="0" applyFont="1" applyFill="1" applyBorder="1"/>
    <xf numFmtId="168" fontId="1" fillId="3" borderId="5" xfId="1" applyNumberFormat="1" applyFont="1" applyFill="1" applyBorder="1"/>
    <xf numFmtId="0" fontId="1" fillId="3" borderId="5" xfId="0" applyFont="1" applyFill="1" applyBorder="1"/>
    <xf numFmtId="164" fontId="1" fillId="3" borderId="6" xfId="1" applyFont="1" applyFill="1" applyBorder="1"/>
    <xf numFmtId="164" fontId="1" fillId="3" borderId="5" xfId="1" applyFont="1" applyFill="1" applyBorder="1"/>
    <xf numFmtId="49" fontId="2" fillId="3" borderId="4" xfId="0" applyNumberFormat="1" applyFont="1" applyFill="1" applyBorder="1"/>
    <xf numFmtId="49" fontId="2" fillId="3" borderId="5" xfId="0" applyNumberFormat="1" applyFont="1" applyFill="1" applyBorder="1"/>
    <xf numFmtId="164" fontId="2" fillId="3" borderId="6" xfId="1" applyFont="1" applyFill="1" applyBorder="1"/>
    <xf numFmtId="167" fontId="0" fillId="0" borderId="0" xfId="1" applyNumberFormat="1" applyFont="1" applyFill="1"/>
    <xf numFmtId="166" fontId="0" fillId="0" borderId="0" xfId="1" applyNumberFormat="1" applyFont="1" applyFill="1"/>
    <xf numFmtId="169" fontId="1" fillId="3" borderId="5" xfId="2" applyNumberFormat="1" applyFont="1" applyFill="1" applyBorder="1"/>
    <xf numFmtId="166" fontId="2" fillId="0" borderId="0" xfId="1" applyNumberFormat="1" applyFont="1" applyFill="1"/>
    <xf numFmtId="0" fontId="1" fillId="3" borderId="7" xfId="0" applyFont="1" applyFill="1" applyBorder="1"/>
    <xf numFmtId="169" fontId="1" fillId="3" borderId="8" xfId="2" applyNumberFormat="1" applyFont="1" applyFill="1" applyBorder="1"/>
    <xf numFmtId="0" fontId="1" fillId="3" borderId="8" xfId="0" applyFont="1" applyFill="1" applyBorder="1"/>
    <xf numFmtId="164" fontId="1" fillId="3" borderId="9" xfId="1" applyFont="1" applyFill="1" applyBorder="1"/>
    <xf numFmtId="168" fontId="1" fillId="0" borderId="0" xfId="1" applyNumberFormat="1" applyFont="1" applyFill="1" applyBorder="1"/>
    <xf numFmtId="164" fontId="0" fillId="8" borderId="5" xfId="1" applyFont="1" applyFill="1" applyBorder="1"/>
    <xf numFmtId="169" fontId="0" fillId="10" borderId="5" xfId="2" applyNumberFormat="1" applyFont="1" applyFill="1" applyBorder="1"/>
    <xf numFmtId="0" fontId="1" fillId="0" borderId="0" xfId="3"/>
    <xf numFmtId="168" fontId="0" fillId="4" borderId="5" xfId="1" applyNumberFormat="1" applyFont="1" applyFill="1" applyBorder="1"/>
    <xf numFmtId="0" fontId="4" fillId="7" borderId="5" xfId="0" applyFont="1" applyFill="1" applyBorder="1"/>
    <xf numFmtId="164" fontId="4" fillId="7" borderId="5" xfId="1" applyFont="1" applyFill="1" applyBorder="1"/>
    <xf numFmtId="0" fontId="0" fillId="7" borderId="5" xfId="0" applyFill="1" applyBorder="1"/>
    <xf numFmtId="168" fontId="0" fillId="7" borderId="5" xfId="1" applyNumberFormat="1" applyFont="1" applyFill="1" applyBorder="1"/>
    <xf numFmtId="169" fontId="0" fillId="8" borderId="5" xfId="2" applyNumberFormat="1" applyFont="1" applyFill="1" applyBorder="1"/>
    <xf numFmtId="0" fontId="4" fillId="2" borderId="5" xfId="0" applyFont="1" applyFill="1" applyBorder="1"/>
    <xf numFmtId="164" fontId="4" fillId="2" borderId="5" xfId="1" applyFont="1" applyFill="1" applyBorder="1"/>
    <xf numFmtId="0" fontId="0" fillId="2" borderId="5" xfId="0" applyFill="1" applyBorder="1"/>
    <xf numFmtId="168" fontId="0" fillId="2" borderId="5" xfId="1" applyNumberFormat="1" applyFont="1" applyFill="1" applyBorder="1"/>
    <xf numFmtId="0" fontId="1" fillId="2" borderId="5" xfId="0" applyFont="1" applyFill="1" applyBorder="1"/>
    <xf numFmtId="164" fontId="0" fillId="2" borderId="5" xfId="1" applyFont="1" applyFill="1" applyBorder="1"/>
    <xf numFmtId="164" fontId="1" fillId="2" borderId="5" xfId="1" applyFont="1" applyFill="1" applyBorder="1"/>
    <xf numFmtId="49" fontId="3" fillId="2" borderId="5" xfId="0" applyNumberFormat="1" applyFont="1" applyFill="1" applyBorder="1"/>
    <xf numFmtId="164" fontId="3" fillId="2" borderId="5" xfId="1" applyFont="1" applyFill="1" applyBorder="1"/>
    <xf numFmtId="169" fontId="0" fillId="2" borderId="5" xfId="2" applyNumberFormat="1" applyFont="1" applyFill="1" applyBorder="1"/>
    <xf numFmtId="0" fontId="4" fillId="3" borderId="5" xfId="0" applyFont="1" applyFill="1" applyBorder="1"/>
    <xf numFmtId="164" fontId="4" fillId="3" borderId="5" xfId="1" applyFont="1" applyFill="1" applyBorder="1"/>
    <xf numFmtId="0" fontId="0" fillId="3" borderId="5" xfId="0" applyFill="1" applyBorder="1"/>
    <xf numFmtId="168" fontId="0" fillId="3" borderId="5" xfId="1" applyNumberFormat="1" applyFont="1" applyFill="1" applyBorder="1"/>
    <xf numFmtId="168" fontId="0" fillId="0" borderId="0" xfId="1" applyNumberFormat="1" applyFont="1" applyFill="1" applyBorder="1"/>
    <xf numFmtId="164" fontId="0" fillId="3" borderId="5" xfId="1" applyFont="1" applyFill="1" applyBorder="1"/>
    <xf numFmtId="49" fontId="3" fillId="3" borderId="5" xfId="0" applyNumberFormat="1" applyFont="1" applyFill="1" applyBorder="1"/>
    <xf numFmtId="164" fontId="3" fillId="3" borderId="5" xfId="1" applyFont="1" applyFill="1" applyBorder="1"/>
    <xf numFmtId="169" fontId="0" fillId="3" borderId="5" xfId="2" applyNumberFormat="1" applyFont="1" applyFill="1" applyBorder="1"/>
    <xf numFmtId="0" fontId="4" fillId="11" borderId="5" xfId="0" applyFont="1" applyFill="1" applyBorder="1"/>
    <xf numFmtId="164" fontId="4" fillId="11" borderId="5" xfId="1" applyFont="1" applyFill="1" applyBorder="1"/>
    <xf numFmtId="0" fontId="0" fillId="11" borderId="5" xfId="0" applyFill="1" applyBorder="1"/>
    <xf numFmtId="168" fontId="0" fillId="11" borderId="5" xfId="1" applyNumberFormat="1" applyFont="1" applyFill="1" applyBorder="1"/>
    <xf numFmtId="0" fontId="1" fillId="11" borderId="5" xfId="0" applyFont="1" applyFill="1" applyBorder="1"/>
    <xf numFmtId="164" fontId="0" fillId="11" borderId="5" xfId="1" applyFont="1" applyFill="1" applyBorder="1"/>
    <xf numFmtId="49" fontId="3" fillId="11" borderId="5" xfId="0" applyNumberFormat="1" applyFont="1" applyFill="1" applyBorder="1"/>
    <xf numFmtId="164" fontId="3" fillId="11" borderId="5" xfId="1" applyFont="1" applyFill="1" applyBorder="1"/>
    <xf numFmtId="169" fontId="0" fillId="11" borderId="5" xfId="2" applyNumberFormat="1" applyFont="1" applyFill="1" applyBorder="1"/>
    <xf numFmtId="49" fontId="2" fillId="0" borderId="0" xfId="0" applyNumberFormat="1" applyFont="1" applyAlignment="1">
      <alignment horizontal="left"/>
    </xf>
    <xf numFmtId="49" fontId="2" fillId="0" borderId="0" xfId="3" applyNumberFormat="1" applyFont="1" applyAlignment="1">
      <alignment horizontal="left"/>
    </xf>
    <xf numFmtId="0" fontId="4" fillId="9" borderId="5" xfId="0" applyFont="1" applyFill="1" applyBorder="1"/>
    <xf numFmtId="164" fontId="4" fillId="9" borderId="5" xfId="1" applyFont="1" applyFill="1" applyBorder="1"/>
    <xf numFmtId="0" fontId="0" fillId="9" borderId="5" xfId="0" applyFill="1" applyBorder="1"/>
    <xf numFmtId="168" fontId="0" fillId="9" borderId="5" xfId="1" applyNumberFormat="1" applyFont="1" applyFill="1" applyBorder="1"/>
    <xf numFmtId="164" fontId="0" fillId="9" borderId="5" xfId="1" applyFont="1" applyFill="1" applyBorder="1"/>
    <xf numFmtId="49" fontId="3" fillId="9" borderId="5" xfId="0" applyNumberFormat="1" applyFont="1" applyFill="1" applyBorder="1"/>
    <xf numFmtId="164" fontId="3" fillId="9" borderId="5" xfId="1" applyFont="1" applyFill="1" applyBorder="1"/>
    <xf numFmtId="169" fontId="0" fillId="9" borderId="5" xfId="2" applyNumberFormat="1" applyFont="1" applyFill="1" applyBorder="1"/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6" fillId="12" borderId="1" xfId="0" applyFont="1" applyFill="1" applyBorder="1"/>
    <xf numFmtId="164" fontId="6" fillId="12" borderId="2" xfId="1" applyFont="1" applyFill="1" applyBorder="1"/>
    <xf numFmtId="0" fontId="5" fillId="12" borderId="2" xfId="0" applyFont="1" applyFill="1" applyBorder="1"/>
    <xf numFmtId="0" fontId="6" fillId="12" borderId="2" xfId="0" applyFont="1" applyFill="1" applyBorder="1"/>
    <xf numFmtId="164" fontId="6" fillId="12" borderId="3" xfId="1" applyFont="1" applyFill="1" applyBorder="1"/>
    <xf numFmtId="164" fontId="6" fillId="0" borderId="0" xfId="1" applyFont="1" applyFill="1" applyBorder="1"/>
    <xf numFmtId="0" fontId="0" fillId="0" borderId="4" xfId="0" applyBorder="1"/>
    <xf numFmtId="49" fontId="9" fillId="12" borderId="4" xfId="0" applyNumberFormat="1" applyFont="1" applyFill="1" applyBorder="1"/>
    <xf numFmtId="164" fontId="6" fillId="12" borderId="5" xfId="1" applyFont="1" applyFill="1" applyBorder="1"/>
    <xf numFmtId="0" fontId="5" fillId="12" borderId="5" xfId="0" applyFont="1" applyFill="1" applyBorder="1"/>
    <xf numFmtId="49" fontId="9" fillId="12" borderId="5" xfId="0" applyNumberFormat="1" applyFont="1" applyFill="1" applyBorder="1"/>
    <xf numFmtId="164" fontId="9" fillId="12" borderId="6" xfId="1" applyFont="1" applyFill="1" applyBorder="1"/>
    <xf numFmtId="164" fontId="9" fillId="0" borderId="0" xfId="1" applyFont="1" applyFill="1" applyBorder="1"/>
    <xf numFmtId="0" fontId="0" fillId="0" borderId="8" xfId="0" applyBorder="1"/>
    <xf numFmtId="0" fontId="4" fillId="0" borderId="1" xfId="0" applyFont="1" applyBorder="1"/>
    <xf numFmtId="164" fontId="4" fillId="0" borderId="2" xfId="1" applyFont="1" applyFill="1" applyBorder="1"/>
    <xf numFmtId="0" fontId="0" fillId="0" borderId="2" xfId="0" applyBorder="1"/>
    <xf numFmtId="0" fontId="4" fillId="0" borderId="2" xfId="0" applyFont="1" applyBorder="1"/>
    <xf numFmtId="164" fontId="4" fillId="0" borderId="3" xfId="1" applyFont="1" applyFill="1" applyBorder="1"/>
    <xf numFmtId="49" fontId="3" fillId="0" borderId="4" xfId="0" applyNumberFormat="1" applyFont="1" applyBorder="1"/>
    <xf numFmtId="164" fontId="3" fillId="0" borderId="6" xfId="1" applyFont="1" applyFill="1" applyBorder="1"/>
    <xf numFmtId="0" fontId="1" fillId="7" borderId="5" xfId="0" applyFont="1" applyFill="1" applyBorder="1"/>
    <xf numFmtId="49" fontId="2" fillId="0" borderId="0" xfId="0" applyNumberFormat="1" applyFont="1" applyFill="1"/>
    <xf numFmtId="0" fontId="2" fillId="0" borderId="0" xfId="3" applyFont="1" applyFill="1"/>
    <xf numFmtId="0" fontId="0" fillId="0" borderId="0" xfId="0" applyFill="1"/>
    <xf numFmtId="0" fontId="1" fillId="0" borderId="0" xfId="3" applyFill="1"/>
    <xf numFmtId="49" fontId="2" fillId="0" borderId="0" xfId="3" applyNumberFormat="1" applyFont="1" applyFill="1"/>
  </cellXfs>
  <cellStyles count="4">
    <cellStyle name="Comma" xfId="1" builtinId="3"/>
    <cellStyle name="Normal" xfId="0" builtinId="0"/>
    <cellStyle name="Normal 2" xfId="3" xr:uid="{B80CC21D-8860-4A9B-B2FC-B4929EA2D248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79962-B870-4566-B915-67F91644C2B1}">
  <dimension ref="A1:EX253"/>
  <sheetViews>
    <sheetView tabSelected="1" zoomScale="102" zoomScaleNormal="102" workbookViewId="0">
      <selection activeCell="K2" sqref="K2"/>
    </sheetView>
  </sheetViews>
  <sheetFormatPr defaultRowHeight="14.6" x14ac:dyDescent="0.4"/>
  <cols>
    <col min="1" max="1" width="3.69140625" style="1" customWidth="1"/>
    <col min="2" max="2" width="30" style="1" bestFit="1" customWidth="1"/>
    <col min="3" max="3" width="8.23046875" style="3" customWidth="1"/>
    <col min="4" max="4" width="1.921875" style="1" customWidth="1"/>
    <col min="5" max="5" width="28.07421875" style="1" bestFit="1" customWidth="1"/>
    <col min="6" max="6" width="8.84375" style="3" bestFit="1" customWidth="1"/>
    <col min="7" max="7" width="1.69140625" style="1" customWidth="1"/>
    <col min="8" max="8" width="23.61328125" style="1" bestFit="1" customWidth="1"/>
    <col min="9" max="9" width="12.4609375" style="3" bestFit="1" customWidth="1"/>
    <col min="10" max="10" width="2.3828125" style="2" customWidth="1"/>
    <col min="11" max="11" width="24.61328125" style="2" customWidth="1"/>
    <col min="12" max="12" width="1.765625" style="2" customWidth="1"/>
    <col min="13" max="155" width="6.84375" style="1" customWidth="1"/>
    <col min="156" max="16384" width="9.23046875" style="1"/>
  </cols>
  <sheetData>
    <row r="1" spans="1:154" ht="18.45" x14ac:dyDescent="0.4">
      <c r="A1" s="29" t="s">
        <v>353</v>
      </c>
      <c r="B1" s="29"/>
      <c r="C1" s="28"/>
    </row>
    <row r="2" spans="1:154" ht="15.9" x14ac:dyDescent="0.4">
      <c r="A2" s="27" t="s">
        <v>352</v>
      </c>
      <c r="B2" s="27"/>
      <c r="C2" s="26"/>
      <c r="E2" s="9"/>
    </row>
    <row r="3" spans="1:154" ht="15.9" x14ac:dyDescent="0.4">
      <c r="A3" s="27" t="s">
        <v>351</v>
      </c>
      <c r="B3" s="27"/>
      <c r="C3" s="26"/>
      <c r="E3" s="9"/>
    </row>
    <row r="4" spans="1:154" x14ac:dyDescent="0.4">
      <c r="M4" s="20" t="s">
        <v>321</v>
      </c>
      <c r="W4" s="20" t="s">
        <v>296</v>
      </c>
      <c r="AI4" s="20" t="s">
        <v>269</v>
      </c>
      <c r="AV4" s="20" t="s">
        <v>241</v>
      </c>
      <c r="BG4" s="20" t="s">
        <v>212</v>
      </c>
      <c r="BU4" s="20" t="s">
        <v>182</v>
      </c>
      <c r="CH4" s="20" t="s">
        <v>153</v>
      </c>
      <c r="CT4" s="20" t="s">
        <v>124</v>
      </c>
      <c r="DI4" s="20" t="s">
        <v>85</v>
      </c>
      <c r="EC4" s="20" t="s">
        <v>37</v>
      </c>
    </row>
    <row r="5" spans="1:154" x14ac:dyDescent="0.4">
      <c r="B5" s="20" t="s">
        <v>350</v>
      </c>
      <c r="C5" s="2"/>
      <c r="E5" s="19" t="s">
        <v>348</v>
      </c>
      <c r="F5" s="2"/>
      <c r="H5" s="19" t="s">
        <v>347</v>
      </c>
      <c r="I5" s="18" t="s">
        <v>33</v>
      </c>
      <c r="J5" s="16"/>
      <c r="K5" s="17" t="s">
        <v>61</v>
      </c>
      <c r="L5" s="17"/>
      <c r="M5" s="21" t="s">
        <v>330</v>
      </c>
      <c r="N5" s="21" t="s">
        <v>329</v>
      </c>
      <c r="O5" s="21" t="s">
        <v>328</v>
      </c>
      <c r="P5" s="21" t="s">
        <v>327</v>
      </c>
      <c r="Q5" s="21" t="s">
        <v>326</v>
      </c>
      <c r="R5" s="21" t="s">
        <v>325</v>
      </c>
      <c r="S5" s="21" t="s">
        <v>324</v>
      </c>
      <c r="T5" s="21" t="s">
        <v>323</v>
      </c>
      <c r="U5" s="21" t="s">
        <v>322</v>
      </c>
      <c r="V5" s="21"/>
      <c r="W5" s="21" t="s">
        <v>307</v>
      </c>
      <c r="X5" s="21" t="s">
        <v>306</v>
      </c>
      <c r="Y5" s="21" t="s">
        <v>305</v>
      </c>
      <c r="Z5" s="21" t="s">
        <v>304</v>
      </c>
      <c r="AA5" s="21" t="s">
        <v>303</v>
      </c>
      <c r="AB5" s="21" t="s">
        <v>302</v>
      </c>
      <c r="AC5" s="21" t="s">
        <v>301</v>
      </c>
      <c r="AD5" s="21" t="s">
        <v>300</v>
      </c>
      <c r="AE5" s="21" t="s">
        <v>299</v>
      </c>
      <c r="AF5" s="21" t="s">
        <v>298</v>
      </c>
      <c r="AG5" s="21" t="s">
        <v>297</v>
      </c>
      <c r="AI5" s="21" t="s">
        <v>280</v>
      </c>
      <c r="AJ5" s="21" t="s">
        <v>279</v>
      </c>
      <c r="AK5" s="21" t="s">
        <v>278</v>
      </c>
      <c r="AL5" s="21" t="s">
        <v>277</v>
      </c>
      <c r="AM5" s="21" t="s">
        <v>276</v>
      </c>
      <c r="AN5" s="21" t="s">
        <v>275</v>
      </c>
      <c r="AO5" s="21" t="s">
        <v>274</v>
      </c>
      <c r="AP5" s="21" t="s">
        <v>273</v>
      </c>
      <c r="AQ5" s="21" t="s">
        <v>272</v>
      </c>
      <c r="AR5" s="21" t="s">
        <v>271</v>
      </c>
      <c r="AS5" s="21" t="s">
        <v>270</v>
      </c>
      <c r="AU5" s="21"/>
      <c r="AV5" s="21" t="s">
        <v>251</v>
      </c>
      <c r="AW5" s="21" t="s">
        <v>250</v>
      </c>
      <c r="AX5" s="21" t="s">
        <v>249</v>
      </c>
      <c r="AY5" s="21" t="s">
        <v>248</v>
      </c>
      <c r="AZ5" s="21" t="s">
        <v>247</v>
      </c>
      <c r="BA5" s="21" t="s">
        <v>246</v>
      </c>
      <c r="BB5" s="21" t="s">
        <v>245</v>
      </c>
      <c r="BC5" s="21" t="s">
        <v>244</v>
      </c>
      <c r="BD5" s="21" t="s">
        <v>243</v>
      </c>
      <c r="BE5" s="21" t="s">
        <v>242</v>
      </c>
      <c r="BF5" s="21"/>
      <c r="BG5" s="21" t="s">
        <v>225</v>
      </c>
      <c r="BH5" s="21" t="s">
        <v>224</v>
      </c>
      <c r="BI5" s="21" t="s">
        <v>223</v>
      </c>
      <c r="BJ5" s="21" t="s">
        <v>222</v>
      </c>
      <c r="BK5" s="21" t="s">
        <v>221</v>
      </c>
      <c r="BL5" s="21" t="s">
        <v>220</v>
      </c>
      <c r="BM5" s="21" t="s">
        <v>219</v>
      </c>
      <c r="BN5" s="21" t="s">
        <v>218</v>
      </c>
      <c r="BO5" s="21" t="s">
        <v>217</v>
      </c>
      <c r="BP5" s="21" t="s">
        <v>216</v>
      </c>
      <c r="BQ5" s="21" t="s">
        <v>215</v>
      </c>
      <c r="BR5" s="21" t="s">
        <v>214</v>
      </c>
      <c r="BS5" s="21" t="s">
        <v>213</v>
      </c>
      <c r="BT5" s="21"/>
      <c r="BU5" s="21" t="s">
        <v>194</v>
      </c>
      <c r="BV5" s="21" t="s">
        <v>193</v>
      </c>
      <c r="BW5" s="21" t="s">
        <v>192</v>
      </c>
      <c r="BX5" s="21" t="s">
        <v>191</v>
      </c>
      <c r="BY5" s="21" t="s">
        <v>190</v>
      </c>
      <c r="BZ5" s="21" t="s">
        <v>189</v>
      </c>
      <c r="CA5" s="21" t="s">
        <v>188</v>
      </c>
      <c r="CB5" s="21" t="s">
        <v>187</v>
      </c>
      <c r="CC5" s="21" t="s">
        <v>186</v>
      </c>
      <c r="CD5" s="21" t="s">
        <v>185</v>
      </c>
      <c r="CE5" s="21" t="s">
        <v>184</v>
      </c>
      <c r="CF5" s="21" t="s">
        <v>183</v>
      </c>
      <c r="CH5" s="21" t="s">
        <v>164</v>
      </c>
      <c r="CI5" s="21" t="s">
        <v>163</v>
      </c>
      <c r="CJ5" s="21" t="s">
        <v>162</v>
      </c>
      <c r="CK5" s="21" t="s">
        <v>161</v>
      </c>
      <c r="CL5" s="21" t="s">
        <v>160</v>
      </c>
      <c r="CM5" s="21" t="s">
        <v>159</v>
      </c>
      <c r="CN5" s="21" t="s">
        <v>158</v>
      </c>
      <c r="CO5" s="21" t="s">
        <v>157</v>
      </c>
      <c r="CP5" s="21" t="s">
        <v>156</v>
      </c>
      <c r="CQ5" s="21" t="s">
        <v>155</v>
      </c>
      <c r="CR5" s="21" t="s">
        <v>154</v>
      </c>
      <c r="CS5" s="21"/>
      <c r="CT5" s="21" t="s">
        <v>137</v>
      </c>
      <c r="CU5" s="21" t="s">
        <v>136</v>
      </c>
      <c r="CV5" s="21" t="s">
        <v>135</v>
      </c>
      <c r="CW5" s="21" t="s">
        <v>134</v>
      </c>
      <c r="CX5" s="21" t="s">
        <v>133</v>
      </c>
      <c r="CY5" s="21" t="s">
        <v>132</v>
      </c>
      <c r="CZ5" s="21" t="s">
        <v>131</v>
      </c>
      <c r="DA5" s="21" t="s">
        <v>130</v>
      </c>
      <c r="DB5" s="21" t="s">
        <v>129</v>
      </c>
      <c r="DC5" s="21" t="s">
        <v>128</v>
      </c>
      <c r="DD5" s="21" t="s">
        <v>127</v>
      </c>
      <c r="DE5" s="21" t="s">
        <v>126</v>
      </c>
      <c r="DF5" s="21" t="s">
        <v>125</v>
      </c>
      <c r="DH5" s="21"/>
      <c r="DI5" s="21" t="s">
        <v>104</v>
      </c>
      <c r="DJ5" s="21" t="s">
        <v>103</v>
      </c>
      <c r="DK5" s="21" t="s">
        <v>102</v>
      </c>
      <c r="DL5" s="21" t="s">
        <v>101</v>
      </c>
      <c r="DM5" s="21" t="s">
        <v>100</v>
      </c>
      <c r="DN5" s="21" t="s">
        <v>99</v>
      </c>
      <c r="DO5" s="21" t="s">
        <v>98</v>
      </c>
      <c r="DP5" s="21" t="s">
        <v>97</v>
      </c>
      <c r="DQ5" s="21" t="s">
        <v>96</v>
      </c>
      <c r="DR5" s="21" t="s">
        <v>95</v>
      </c>
      <c r="DS5" s="21" t="s">
        <v>94</v>
      </c>
      <c r="DT5" s="21" t="s">
        <v>93</v>
      </c>
      <c r="DU5" s="21" t="s">
        <v>92</v>
      </c>
      <c r="DV5" s="21" t="s">
        <v>91</v>
      </c>
      <c r="DW5" s="21" t="s">
        <v>90</v>
      </c>
      <c r="DX5" s="21" t="s">
        <v>89</v>
      </c>
      <c r="DY5" s="21" t="s">
        <v>88</v>
      </c>
      <c r="DZ5" s="21" t="s">
        <v>87</v>
      </c>
      <c r="EA5" s="21" t="s">
        <v>86</v>
      </c>
      <c r="EC5" s="21" t="s">
        <v>60</v>
      </c>
      <c r="ED5" s="21" t="s">
        <v>59</v>
      </c>
      <c r="EE5" s="21" t="s">
        <v>58</v>
      </c>
      <c r="EF5" s="21" t="s">
        <v>57</v>
      </c>
      <c r="EG5" s="21" t="s">
        <v>56</v>
      </c>
      <c r="EH5" s="21" t="s">
        <v>55</v>
      </c>
      <c r="EI5" s="21" t="s">
        <v>54</v>
      </c>
      <c r="EJ5" s="21" t="s">
        <v>53</v>
      </c>
      <c r="EK5" s="21" t="s">
        <v>52</v>
      </c>
      <c r="EL5" s="21" t="s">
        <v>51</v>
      </c>
      <c r="EM5" s="21" t="s">
        <v>50</v>
      </c>
      <c r="EN5" s="21" t="s">
        <v>49</v>
      </c>
      <c r="EO5" s="21" t="s">
        <v>48</v>
      </c>
      <c r="EP5" s="21" t="s">
        <v>47</v>
      </c>
      <c r="EQ5" s="21" t="s">
        <v>46</v>
      </c>
      <c r="ER5" s="21" t="s">
        <v>45</v>
      </c>
    </row>
    <row r="6" spans="1:154" x14ac:dyDescent="0.4">
      <c r="B6" s="1" t="s">
        <v>44</v>
      </c>
      <c r="C6" s="2">
        <f>_xlfn.T.TEST(M7:ES7,M14:ES14,1,2)</f>
        <v>0.34595512366399822</v>
      </c>
      <c r="E6" s="9" t="s">
        <v>13</v>
      </c>
      <c r="F6" s="2">
        <f>AVERAGE(M9:ES9)*10</f>
        <v>7.9264464751250756</v>
      </c>
      <c r="H6" s="1" t="s">
        <v>12</v>
      </c>
      <c r="I6" s="3">
        <f>AVERAGE(M6:ES6)</f>
        <v>8.3000000000000007</v>
      </c>
      <c r="K6" s="11" t="s">
        <v>12</v>
      </c>
      <c r="M6" s="14">
        <v>4</v>
      </c>
      <c r="N6" s="14">
        <v>5</v>
      </c>
      <c r="O6" s="14">
        <v>10</v>
      </c>
      <c r="P6" s="14">
        <v>14</v>
      </c>
      <c r="Q6" s="14">
        <v>14</v>
      </c>
      <c r="R6" s="14">
        <v>7</v>
      </c>
      <c r="S6" s="14">
        <v>6</v>
      </c>
      <c r="T6" s="14">
        <v>6</v>
      </c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>
        <v>6</v>
      </c>
      <c r="AH6" s="14"/>
      <c r="AI6" s="14"/>
      <c r="AJ6" s="14">
        <v>4</v>
      </c>
      <c r="AK6" s="14"/>
      <c r="AL6" s="14">
        <v>3</v>
      </c>
      <c r="AM6" s="14">
        <v>3</v>
      </c>
      <c r="AN6" s="14">
        <v>3</v>
      </c>
      <c r="AO6" s="14">
        <v>7</v>
      </c>
      <c r="AP6" s="14"/>
      <c r="AQ6" s="14"/>
      <c r="AR6" s="14">
        <v>5</v>
      </c>
      <c r="AS6" s="14"/>
      <c r="AT6" s="14"/>
      <c r="AU6" s="14"/>
      <c r="AV6" s="14">
        <v>6</v>
      </c>
      <c r="AW6" s="14"/>
      <c r="AX6" s="14">
        <v>6</v>
      </c>
      <c r="AY6" s="14"/>
      <c r="AZ6" s="14">
        <v>7</v>
      </c>
      <c r="BA6" s="14">
        <v>15</v>
      </c>
      <c r="BB6" s="14">
        <v>5</v>
      </c>
      <c r="BC6" s="14">
        <v>8</v>
      </c>
      <c r="BD6" s="14">
        <v>5</v>
      </c>
      <c r="BE6" s="14">
        <v>11</v>
      </c>
      <c r="BF6" s="14"/>
      <c r="BG6" s="14">
        <v>14</v>
      </c>
      <c r="BH6" s="14">
        <v>5</v>
      </c>
      <c r="BI6" s="14">
        <v>13</v>
      </c>
      <c r="BJ6" s="14">
        <v>22</v>
      </c>
      <c r="BK6" s="14">
        <v>6</v>
      </c>
      <c r="BL6" s="14">
        <v>10</v>
      </c>
      <c r="BM6" s="14">
        <v>6</v>
      </c>
      <c r="BN6" s="14">
        <v>7</v>
      </c>
      <c r="BO6" s="14">
        <v>6</v>
      </c>
      <c r="BP6" s="14">
        <v>6</v>
      </c>
      <c r="BQ6" s="14">
        <v>6</v>
      </c>
      <c r="BR6" s="14">
        <v>23</v>
      </c>
      <c r="BS6" s="14">
        <v>5</v>
      </c>
      <c r="BT6" s="14"/>
      <c r="BU6" s="14">
        <v>6</v>
      </c>
      <c r="BV6" s="14"/>
      <c r="BW6" s="14"/>
      <c r="BX6" s="14"/>
      <c r="BY6" s="14"/>
      <c r="BZ6" s="14">
        <v>4</v>
      </c>
      <c r="CA6" s="14">
        <v>3</v>
      </c>
      <c r="CB6" s="14"/>
      <c r="CC6" s="14">
        <v>10</v>
      </c>
      <c r="CD6" s="14">
        <v>4</v>
      </c>
      <c r="CE6" s="14">
        <v>8</v>
      </c>
      <c r="CF6" s="14">
        <v>7</v>
      </c>
      <c r="CG6" s="14"/>
      <c r="CH6" s="14">
        <v>9</v>
      </c>
      <c r="CI6" s="14">
        <v>5</v>
      </c>
      <c r="CJ6" s="14">
        <v>5</v>
      </c>
      <c r="CK6" s="14">
        <v>8</v>
      </c>
      <c r="CL6" s="14">
        <v>6</v>
      </c>
      <c r="CM6" s="14"/>
      <c r="CN6" s="14"/>
      <c r="CO6" s="14">
        <v>3</v>
      </c>
      <c r="CP6" s="14">
        <v>4</v>
      </c>
      <c r="CQ6" s="14">
        <v>10</v>
      </c>
      <c r="CR6" s="14">
        <v>8</v>
      </c>
      <c r="CS6" s="14"/>
      <c r="CT6" s="14">
        <v>11</v>
      </c>
      <c r="CU6" s="14">
        <v>14</v>
      </c>
      <c r="CV6" s="14">
        <v>8</v>
      </c>
      <c r="CW6" s="14"/>
      <c r="CX6" s="14"/>
      <c r="CY6" s="14">
        <v>9</v>
      </c>
      <c r="CZ6" s="14">
        <v>7</v>
      </c>
      <c r="DA6" s="14">
        <v>8</v>
      </c>
      <c r="DB6" s="14">
        <v>11</v>
      </c>
      <c r="DC6" s="14">
        <v>9</v>
      </c>
      <c r="DD6" s="14">
        <v>3</v>
      </c>
      <c r="DE6" s="14">
        <v>13</v>
      </c>
      <c r="DF6" s="14">
        <v>11</v>
      </c>
      <c r="DG6" s="14"/>
      <c r="DH6" s="14"/>
      <c r="DI6" s="14"/>
      <c r="DJ6" s="14">
        <v>12</v>
      </c>
      <c r="DK6" s="14">
        <v>3</v>
      </c>
      <c r="DL6" s="14">
        <v>14</v>
      </c>
      <c r="DM6" s="14">
        <v>11</v>
      </c>
      <c r="DN6" s="14">
        <v>5</v>
      </c>
      <c r="DO6" s="14">
        <v>16</v>
      </c>
      <c r="DP6" s="14">
        <v>16</v>
      </c>
      <c r="DQ6" s="14">
        <v>16</v>
      </c>
      <c r="DR6" s="14">
        <v>7</v>
      </c>
      <c r="DS6" s="14">
        <v>12</v>
      </c>
      <c r="DT6" s="14">
        <v>18</v>
      </c>
      <c r="DU6" s="14">
        <v>14</v>
      </c>
      <c r="DV6" s="14">
        <v>16</v>
      </c>
      <c r="DW6" s="14">
        <v>17</v>
      </c>
      <c r="DX6" s="14">
        <v>6</v>
      </c>
      <c r="DY6" s="14">
        <v>5</v>
      </c>
      <c r="DZ6" s="14"/>
      <c r="EA6" s="14">
        <v>5</v>
      </c>
      <c r="EB6" s="14"/>
      <c r="EC6" s="14"/>
      <c r="ED6" s="14">
        <v>6</v>
      </c>
      <c r="EE6" s="14">
        <v>6</v>
      </c>
      <c r="EF6" s="14">
        <v>5</v>
      </c>
      <c r="EG6" s="14">
        <v>4</v>
      </c>
      <c r="EH6" s="14">
        <v>7</v>
      </c>
      <c r="EI6" s="14">
        <v>12</v>
      </c>
      <c r="EJ6" s="14"/>
      <c r="EK6" s="14"/>
      <c r="EL6" s="14">
        <v>10</v>
      </c>
      <c r="EM6" s="14"/>
      <c r="EN6" s="14"/>
      <c r="EO6" s="14">
        <v>4</v>
      </c>
      <c r="EP6" s="14"/>
      <c r="EQ6" s="14">
        <v>3</v>
      </c>
      <c r="ER6" s="14">
        <v>4</v>
      </c>
      <c r="ES6" s="14"/>
      <c r="ET6" s="14"/>
      <c r="EU6" s="14"/>
      <c r="EV6" s="14"/>
      <c r="EW6" s="14"/>
      <c r="EX6" s="14"/>
    </row>
    <row r="7" spans="1:154" x14ac:dyDescent="0.4">
      <c r="B7" s="1" t="s">
        <v>43</v>
      </c>
      <c r="C7" s="2">
        <f>_xlfn.T.TEST(M8:ES8,M15:ES15,1,2)</f>
        <v>6.2537079827224368E-2</v>
      </c>
      <c r="E7" s="9" t="s">
        <v>10</v>
      </c>
      <c r="F7" s="2">
        <f>_xlfn.STDEV.S(M7:ES7)*10</f>
        <v>11.363843584707942</v>
      </c>
      <c r="H7" s="1" t="s">
        <v>9</v>
      </c>
      <c r="I7" s="3">
        <f>AVERAGE(M7:ES7)*10</f>
        <v>42.493186687645341</v>
      </c>
      <c r="K7" s="11" t="s">
        <v>9</v>
      </c>
      <c r="M7" s="10">
        <v>2.5</v>
      </c>
      <c r="N7" s="10">
        <v>2.4</v>
      </c>
      <c r="O7" s="10">
        <v>3</v>
      </c>
      <c r="P7" s="10">
        <v>1.5714285714285714</v>
      </c>
      <c r="Q7" s="10">
        <v>2.8571428571428572</v>
      </c>
      <c r="R7" s="10">
        <v>2.5714285714285716</v>
      </c>
      <c r="S7" s="10">
        <v>4</v>
      </c>
      <c r="T7" s="10">
        <v>3.6666666666666665</v>
      </c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>
        <v>3.3333333333333335</v>
      </c>
      <c r="AH7" s="10"/>
      <c r="AI7" s="10"/>
      <c r="AJ7" s="10">
        <v>4</v>
      </c>
      <c r="AK7" s="10"/>
      <c r="AL7" s="10">
        <v>5.333333333333333</v>
      </c>
      <c r="AM7" s="10">
        <v>6</v>
      </c>
      <c r="AN7" s="10">
        <v>6</v>
      </c>
      <c r="AO7" s="10">
        <v>4.8571428571428568</v>
      </c>
      <c r="AP7" s="10"/>
      <c r="AQ7" s="10"/>
      <c r="AR7" s="10">
        <v>5.6</v>
      </c>
      <c r="AS7" s="10"/>
      <c r="AT7" s="10"/>
      <c r="AU7" s="10"/>
      <c r="AV7" s="10">
        <v>5.333333333333333</v>
      </c>
      <c r="AW7" s="10"/>
      <c r="AX7" s="10">
        <v>5.666666666666667</v>
      </c>
      <c r="AY7" s="10"/>
      <c r="AZ7" s="10">
        <v>4</v>
      </c>
      <c r="BA7" s="10">
        <v>2.9333333333333331</v>
      </c>
      <c r="BB7" s="10">
        <v>4.8</v>
      </c>
      <c r="BC7" s="10">
        <v>4.75</v>
      </c>
      <c r="BD7" s="10">
        <v>4</v>
      </c>
      <c r="BE7" s="10">
        <v>3.8181818181818183</v>
      </c>
      <c r="BF7" s="10"/>
      <c r="BG7" s="10">
        <v>3</v>
      </c>
      <c r="BH7" s="10">
        <v>2</v>
      </c>
      <c r="BI7" s="10">
        <v>3.8461538461538463</v>
      </c>
      <c r="BJ7" s="10">
        <v>2.9090909090909092</v>
      </c>
      <c r="BK7" s="10">
        <v>2.6666666666666665</v>
      </c>
      <c r="BL7" s="10">
        <v>3.8</v>
      </c>
      <c r="BM7" s="10">
        <v>4.666666666666667</v>
      </c>
      <c r="BN7" s="10">
        <v>5.1428571428571432</v>
      </c>
      <c r="BO7" s="10">
        <v>4.666666666666667</v>
      </c>
      <c r="BP7" s="10">
        <v>3.6666666666666665</v>
      </c>
      <c r="BQ7" s="10">
        <v>4</v>
      </c>
      <c r="BR7" s="10">
        <v>3.4782608695652173</v>
      </c>
      <c r="BS7" s="10">
        <v>4</v>
      </c>
      <c r="BT7" s="10"/>
      <c r="BU7" s="10">
        <v>4.333333333333333</v>
      </c>
      <c r="BV7" s="10"/>
      <c r="BW7" s="10"/>
      <c r="BX7" s="10"/>
      <c r="BY7" s="10"/>
      <c r="BZ7" s="10">
        <v>4</v>
      </c>
      <c r="CA7" s="10">
        <v>4</v>
      </c>
      <c r="CB7" s="10"/>
      <c r="CC7" s="10">
        <v>4</v>
      </c>
      <c r="CD7" s="10">
        <v>6</v>
      </c>
      <c r="CE7" s="10">
        <v>2.75</v>
      </c>
      <c r="CF7" s="10">
        <v>3.1428571428571428</v>
      </c>
      <c r="CG7" s="10"/>
      <c r="CH7" s="10">
        <v>5.5555555555555554</v>
      </c>
      <c r="CI7" s="10">
        <v>5.6</v>
      </c>
      <c r="CJ7" s="10">
        <v>4.8</v>
      </c>
      <c r="CK7" s="10">
        <v>3.75</v>
      </c>
      <c r="CL7" s="10">
        <v>6</v>
      </c>
      <c r="CM7" s="10"/>
      <c r="CN7" s="10"/>
      <c r="CO7" s="10">
        <v>6</v>
      </c>
      <c r="CP7" s="10">
        <v>2.5</v>
      </c>
      <c r="CQ7" s="10">
        <v>6</v>
      </c>
      <c r="CR7" s="10">
        <v>1.5</v>
      </c>
      <c r="CS7" s="10"/>
      <c r="CT7" s="10">
        <v>3.8181818181818183</v>
      </c>
      <c r="CU7" s="10">
        <v>3.7142857142857144</v>
      </c>
      <c r="CV7" s="10">
        <v>5</v>
      </c>
      <c r="CW7" s="10"/>
      <c r="CX7" s="10"/>
      <c r="CY7" s="10">
        <v>4.2222222222222223</v>
      </c>
      <c r="CZ7" s="10">
        <v>4</v>
      </c>
      <c r="DA7" s="10">
        <v>6</v>
      </c>
      <c r="DB7" s="10">
        <v>4.9090909090909092</v>
      </c>
      <c r="DC7" s="10">
        <v>3.1111111111111112</v>
      </c>
      <c r="DD7" s="10">
        <v>6</v>
      </c>
      <c r="DE7" s="10">
        <v>4.1538461538461542</v>
      </c>
      <c r="DF7" s="10">
        <v>5.2727272727272725</v>
      </c>
      <c r="DG7" s="10"/>
      <c r="DH7" s="10"/>
      <c r="DI7" s="10"/>
      <c r="DJ7" s="10">
        <v>3.8333333333333335</v>
      </c>
      <c r="DK7" s="10">
        <v>5.333333333333333</v>
      </c>
      <c r="DL7" s="10">
        <v>4.8571428571428568</v>
      </c>
      <c r="DM7" s="10">
        <v>4</v>
      </c>
      <c r="DN7" s="10">
        <v>3.6</v>
      </c>
      <c r="DO7" s="10">
        <v>4.375</v>
      </c>
      <c r="DP7" s="10">
        <v>3.875</v>
      </c>
      <c r="DQ7" s="10">
        <v>4.25</v>
      </c>
      <c r="DR7" s="10">
        <v>4.5714285714285712</v>
      </c>
      <c r="DS7" s="10">
        <v>3.1666666666666665</v>
      </c>
      <c r="DT7" s="10">
        <v>6</v>
      </c>
      <c r="DU7" s="10">
        <v>4.4285714285714288</v>
      </c>
      <c r="DV7" s="10">
        <v>3.25</v>
      </c>
      <c r="DW7" s="10">
        <v>3.8823529411764706</v>
      </c>
      <c r="DX7" s="10">
        <v>6.666666666666667</v>
      </c>
      <c r="DY7" s="10">
        <v>5.2</v>
      </c>
      <c r="DZ7" s="10"/>
      <c r="EA7" s="10">
        <v>5.2</v>
      </c>
      <c r="EB7" s="10"/>
      <c r="EC7" s="10"/>
      <c r="ED7" s="10">
        <v>5</v>
      </c>
      <c r="EE7" s="10">
        <v>4.666666666666667</v>
      </c>
      <c r="EF7" s="10">
        <v>3.6</v>
      </c>
      <c r="EG7" s="10">
        <v>4.5</v>
      </c>
      <c r="EH7" s="10">
        <v>5.7142857142857144</v>
      </c>
      <c r="EI7" s="10">
        <v>2.6666666666666665</v>
      </c>
      <c r="EJ7" s="10"/>
      <c r="EK7" s="10"/>
      <c r="EL7" s="10">
        <v>4</v>
      </c>
      <c r="EM7" s="10"/>
      <c r="EN7" s="10"/>
      <c r="EO7" s="10">
        <v>4</v>
      </c>
      <c r="EP7" s="10"/>
      <c r="EQ7" s="10">
        <v>5.333333333333333</v>
      </c>
      <c r="ER7" s="10">
        <v>5.5</v>
      </c>
      <c r="ES7" s="10"/>
      <c r="ET7" s="10"/>
      <c r="EU7" s="10"/>
      <c r="EV7" s="10"/>
      <c r="EW7" s="10"/>
    </row>
    <row r="8" spans="1:154" x14ac:dyDescent="0.4">
      <c r="B8" s="1" t="s">
        <v>42</v>
      </c>
      <c r="C8" s="12">
        <f>_xlfn.T.TEST(M9:ES9,M16:ES16,1,2)</f>
        <v>7.1872560123241291E-3</v>
      </c>
      <c r="E8" s="1" t="s">
        <v>41</v>
      </c>
      <c r="F8" s="12">
        <f>F6/F7</f>
        <v>0.69751457031593689</v>
      </c>
      <c r="H8" s="1" t="s">
        <v>6</v>
      </c>
      <c r="I8" s="3">
        <f>AVERAGE(M8:ES8)*10</f>
        <v>50.419633162770424</v>
      </c>
      <c r="K8" s="11" t="s">
        <v>6</v>
      </c>
      <c r="M8" s="10">
        <v>3</v>
      </c>
      <c r="N8" s="10">
        <v>2.8</v>
      </c>
      <c r="O8" s="10">
        <v>3.2</v>
      </c>
      <c r="P8" s="10">
        <v>3.2857142857142856</v>
      </c>
      <c r="Q8" s="10">
        <v>3.8571428571428572</v>
      </c>
      <c r="R8" s="10">
        <v>4.2857142857142856</v>
      </c>
      <c r="S8" s="10">
        <v>4.333333333333333</v>
      </c>
      <c r="T8" s="10">
        <v>5</v>
      </c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>
        <v>5</v>
      </c>
      <c r="AH8" s="10"/>
      <c r="AI8" s="10"/>
      <c r="AJ8" s="10">
        <v>6.5</v>
      </c>
      <c r="AK8" s="10"/>
      <c r="AL8" s="10">
        <v>4</v>
      </c>
      <c r="AM8" s="10">
        <v>8.6666666666666661</v>
      </c>
      <c r="AN8" s="10">
        <v>4.666666666666667</v>
      </c>
      <c r="AO8" s="10">
        <v>6.8571428571428568</v>
      </c>
      <c r="AP8" s="10"/>
      <c r="AQ8" s="10"/>
      <c r="AR8" s="10">
        <v>6.8</v>
      </c>
      <c r="AS8" s="10"/>
      <c r="AT8" s="10"/>
      <c r="AU8" s="10"/>
      <c r="AV8" s="10">
        <v>4</v>
      </c>
      <c r="AW8" s="10"/>
      <c r="AX8" s="10">
        <v>6</v>
      </c>
      <c r="AY8" s="10"/>
      <c r="AZ8" s="10">
        <v>6.8571428571428568</v>
      </c>
      <c r="BA8" s="10">
        <v>3.8666666666666667</v>
      </c>
      <c r="BB8" s="10">
        <v>6</v>
      </c>
      <c r="BC8" s="10">
        <v>3.5</v>
      </c>
      <c r="BD8" s="10">
        <v>4.8</v>
      </c>
      <c r="BE8" s="10">
        <v>4.9090909090909092</v>
      </c>
      <c r="BF8" s="10"/>
      <c r="BG8" s="10">
        <v>2.4285714285714284</v>
      </c>
      <c r="BH8" s="10">
        <v>3.6</v>
      </c>
      <c r="BI8" s="10">
        <v>5.384615384615385</v>
      </c>
      <c r="BJ8" s="10">
        <v>3.6363636363636362</v>
      </c>
      <c r="BK8" s="10">
        <v>2.3333333333333335</v>
      </c>
      <c r="BL8" s="10">
        <v>3.8</v>
      </c>
      <c r="BM8" s="10">
        <v>5</v>
      </c>
      <c r="BN8" s="10">
        <v>7.1428571428571432</v>
      </c>
      <c r="BO8" s="10">
        <v>4.666666666666667</v>
      </c>
      <c r="BP8" s="10">
        <v>3.6666666666666665</v>
      </c>
      <c r="BQ8" s="10">
        <v>6.666666666666667</v>
      </c>
      <c r="BR8" s="10">
        <v>4</v>
      </c>
      <c r="BS8" s="10">
        <v>6.8</v>
      </c>
      <c r="BT8" s="10"/>
      <c r="BU8" s="10">
        <v>6</v>
      </c>
      <c r="BV8" s="10"/>
      <c r="BW8" s="10"/>
      <c r="BX8" s="10"/>
      <c r="BY8" s="10"/>
      <c r="BZ8" s="10">
        <v>4</v>
      </c>
      <c r="CA8" s="10">
        <v>2</v>
      </c>
      <c r="CB8" s="10"/>
      <c r="CC8" s="10">
        <v>4.2</v>
      </c>
      <c r="CD8" s="10">
        <v>6</v>
      </c>
      <c r="CE8" s="10">
        <v>2.75</v>
      </c>
      <c r="CF8" s="10">
        <v>4</v>
      </c>
      <c r="CG8" s="10"/>
      <c r="CH8" s="10">
        <v>5.7777777777777777</v>
      </c>
      <c r="CI8" s="10">
        <v>6.4</v>
      </c>
      <c r="CJ8" s="10">
        <v>9.1999999999999993</v>
      </c>
      <c r="CK8" s="10">
        <v>3.25</v>
      </c>
      <c r="CL8" s="10">
        <v>7.333333333333333</v>
      </c>
      <c r="CM8" s="10"/>
      <c r="CN8" s="10"/>
      <c r="CO8" s="10">
        <v>8</v>
      </c>
      <c r="CP8" s="10">
        <v>3.5</v>
      </c>
      <c r="CQ8" s="10">
        <v>7.2</v>
      </c>
      <c r="CR8" s="10">
        <v>2.75</v>
      </c>
      <c r="CS8" s="10"/>
      <c r="CT8" s="10">
        <v>5.2727272727272725</v>
      </c>
      <c r="CU8" s="10">
        <v>4.8571428571428568</v>
      </c>
      <c r="CV8" s="10">
        <v>6.5</v>
      </c>
      <c r="CW8" s="10"/>
      <c r="CX8" s="10"/>
      <c r="CY8" s="10">
        <v>5.333333333333333</v>
      </c>
      <c r="CZ8" s="10">
        <v>5.7142857142857144</v>
      </c>
      <c r="DA8" s="10">
        <v>8.25</v>
      </c>
      <c r="DB8" s="10">
        <v>4.3636363636363633</v>
      </c>
      <c r="DC8" s="10">
        <v>2</v>
      </c>
      <c r="DD8" s="10">
        <v>8</v>
      </c>
      <c r="DE8" s="10">
        <v>4.0769230769230766</v>
      </c>
      <c r="DF8" s="10">
        <v>6.5</v>
      </c>
      <c r="DG8" s="10"/>
      <c r="DH8" s="10"/>
      <c r="DI8" s="10"/>
      <c r="DJ8" s="10">
        <v>2.8333333333333335</v>
      </c>
      <c r="DK8" s="10">
        <v>6.666666666666667</v>
      </c>
      <c r="DL8" s="10">
        <v>5.7142857142857144</v>
      </c>
      <c r="DM8" s="10">
        <v>4.7272727272727275</v>
      </c>
      <c r="DN8" s="10">
        <v>4.4000000000000004</v>
      </c>
      <c r="DO8" s="10">
        <v>4.25</v>
      </c>
      <c r="DP8" s="10">
        <v>3.25</v>
      </c>
      <c r="DQ8" s="10">
        <v>4.375</v>
      </c>
      <c r="DR8" s="10">
        <v>3.7142857142857144</v>
      </c>
      <c r="DS8" s="10">
        <v>3.1666666666666665</v>
      </c>
      <c r="DT8" s="10">
        <v>4.666666666666667</v>
      </c>
      <c r="DU8" s="10">
        <v>5.1428571428571432</v>
      </c>
      <c r="DV8" s="10">
        <v>3.625</v>
      </c>
      <c r="DW8" s="10">
        <v>2.8235294117647061</v>
      </c>
      <c r="DX8" s="10">
        <v>5.666666666666667</v>
      </c>
      <c r="DY8" s="10">
        <v>4</v>
      </c>
      <c r="DZ8" s="10"/>
      <c r="EA8" s="10">
        <v>6</v>
      </c>
      <c r="EB8" s="10"/>
      <c r="EC8" s="10"/>
      <c r="ED8" s="10">
        <v>6.666666666666667</v>
      </c>
      <c r="EE8" s="10">
        <v>8</v>
      </c>
      <c r="EF8" s="10">
        <v>3.2</v>
      </c>
      <c r="EG8" s="10">
        <v>8.5</v>
      </c>
      <c r="EH8" s="10">
        <v>7.7142857142857144</v>
      </c>
      <c r="EI8" s="10">
        <v>4.833333333333333</v>
      </c>
      <c r="EJ8" s="10"/>
      <c r="EK8" s="10"/>
      <c r="EL8" s="10">
        <v>4.8</v>
      </c>
      <c r="EM8" s="10"/>
      <c r="EN8" s="10"/>
      <c r="EO8" s="10">
        <v>4.5</v>
      </c>
      <c r="EP8" s="10"/>
      <c r="EQ8" s="10">
        <v>8</v>
      </c>
      <c r="ER8" s="10">
        <v>8</v>
      </c>
      <c r="ES8" s="10"/>
      <c r="ET8" s="10"/>
      <c r="EU8" s="10"/>
      <c r="EV8" s="10"/>
      <c r="EW8" s="10"/>
    </row>
    <row r="9" spans="1:154" x14ac:dyDescent="0.4">
      <c r="B9" s="9" t="s">
        <v>40</v>
      </c>
      <c r="C9" s="14">
        <f>COUNT(M8:ES8)</f>
        <v>90</v>
      </c>
      <c r="E9" s="9" t="s">
        <v>4</v>
      </c>
      <c r="F9" s="2">
        <f>_xlfn.T.TEST(M7:EPF7,M8:ES8,1,2)</f>
        <v>1.8352577407517717E-4</v>
      </c>
      <c r="H9" s="9" t="s">
        <v>3</v>
      </c>
      <c r="I9" s="3">
        <f>AVERAGE(M9:ES9)*10</f>
        <v>7.9264464751250756</v>
      </c>
      <c r="M9" s="10">
        <v>0.5</v>
      </c>
      <c r="N9" s="10">
        <v>0.4</v>
      </c>
      <c r="O9" s="10">
        <v>0.2</v>
      </c>
      <c r="P9" s="10">
        <v>1.7142857142857142</v>
      </c>
      <c r="Q9" s="10">
        <v>1</v>
      </c>
      <c r="R9" s="10">
        <v>1.7142857142857142</v>
      </c>
      <c r="S9" s="10">
        <v>0.33333333333333331</v>
      </c>
      <c r="T9" s="10">
        <v>1.3333333333333333</v>
      </c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>
        <v>1.6666666666666667</v>
      </c>
      <c r="AH9" s="10"/>
      <c r="AI9" s="10"/>
      <c r="AJ9" s="10">
        <v>2.5</v>
      </c>
      <c r="AK9" s="10"/>
      <c r="AL9" s="10">
        <v>-1.3333333333333333</v>
      </c>
      <c r="AM9" s="10">
        <v>2.6666666666666665</v>
      </c>
      <c r="AN9" s="10">
        <v>-1.3333333333333333</v>
      </c>
      <c r="AO9" s="10">
        <v>2</v>
      </c>
      <c r="AP9" s="10"/>
      <c r="AQ9" s="10"/>
      <c r="AR9" s="10">
        <v>1.2</v>
      </c>
      <c r="AS9" s="10"/>
      <c r="AT9" s="10"/>
      <c r="AU9" s="10"/>
      <c r="AV9" s="10">
        <v>-1.3333333333333333</v>
      </c>
      <c r="AW9" s="10"/>
      <c r="AX9" s="10">
        <v>0.33333333333333331</v>
      </c>
      <c r="AY9" s="10"/>
      <c r="AZ9" s="10">
        <v>2.8571428571428572</v>
      </c>
      <c r="BA9" s="10">
        <v>0.93333333333333335</v>
      </c>
      <c r="BB9" s="10">
        <v>1.2</v>
      </c>
      <c r="BC9" s="10">
        <v>-1.25</v>
      </c>
      <c r="BD9" s="10">
        <v>0.8</v>
      </c>
      <c r="BE9" s="10">
        <v>1.0909090909090908</v>
      </c>
      <c r="BF9" s="10"/>
      <c r="BG9" s="10">
        <v>-0.5714285714285714</v>
      </c>
      <c r="BH9" s="10">
        <v>1.6</v>
      </c>
      <c r="BI9" s="10">
        <v>1.5384615384615385</v>
      </c>
      <c r="BJ9" s="10">
        <v>0.72727272727272729</v>
      </c>
      <c r="BK9" s="10">
        <v>-0.33333333333333331</v>
      </c>
      <c r="BL9" s="10">
        <v>0</v>
      </c>
      <c r="BM9" s="10">
        <v>0.33333333333333331</v>
      </c>
      <c r="BN9" s="10">
        <v>2</v>
      </c>
      <c r="BO9" s="10">
        <v>0</v>
      </c>
      <c r="BP9" s="10">
        <v>0</v>
      </c>
      <c r="BQ9" s="10">
        <v>2.6666666666666665</v>
      </c>
      <c r="BR9" s="10">
        <v>0.52173913043478259</v>
      </c>
      <c r="BS9" s="10">
        <v>2.8</v>
      </c>
      <c r="BT9" s="10"/>
      <c r="BU9" s="10">
        <v>1.6666666666666667</v>
      </c>
      <c r="BV9" s="10"/>
      <c r="BW9" s="10"/>
      <c r="BX9" s="10"/>
      <c r="BY9" s="10"/>
      <c r="BZ9" s="10">
        <v>0</v>
      </c>
      <c r="CA9" s="10">
        <v>-2</v>
      </c>
      <c r="CB9" s="10"/>
      <c r="CC9" s="10">
        <v>0.2</v>
      </c>
      <c r="CD9" s="10">
        <v>0</v>
      </c>
      <c r="CE9" s="10">
        <v>0</v>
      </c>
      <c r="CF9" s="10">
        <v>0.8571428571428571</v>
      </c>
      <c r="CG9" s="10"/>
      <c r="CH9" s="10">
        <v>0.22222222222222221</v>
      </c>
      <c r="CI9" s="10">
        <v>0.8</v>
      </c>
      <c r="CJ9" s="10">
        <v>4.4000000000000004</v>
      </c>
      <c r="CK9" s="10">
        <v>-0.5</v>
      </c>
      <c r="CL9" s="10">
        <v>1.3333333333333333</v>
      </c>
      <c r="CM9" s="10"/>
      <c r="CN9" s="10"/>
      <c r="CO9" s="10">
        <v>2</v>
      </c>
      <c r="CP9" s="10">
        <v>1</v>
      </c>
      <c r="CQ9" s="10">
        <v>1.2</v>
      </c>
      <c r="CR9" s="10">
        <v>1.25</v>
      </c>
      <c r="CS9" s="10"/>
      <c r="CT9" s="10">
        <v>1.4545454545454546</v>
      </c>
      <c r="CU9" s="10">
        <v>1.1428571428571428</v>
      </c>
      <c r="CV9" s="10">
        <v>1.5</v>
      </c>
      <c r="CW9" s="10"/>
      <c r="CX9" s="10"/>
      <c r="CY9" s="10">
        <v>1.1111111111111112</v>
      </c>
      <c r="CZ9" s="10">
        <v>1.7142857142857142</v>
      </c>
      <c r="DA9" s="10">
        <v>2.25</v>
      </c>
      <c r="DB9" s="10">
        <v>-0.54545454545454541</v>
      </c>
      <c r="DC9" s="10">
        <v>-1.1111111111111112</v>
      </c>
      <c r="DD9" s="10">
        <v>2</v>
      </c>
      <c r="DE9" s="10">
        <v>-7.6923076923076927E-2</v>
      </c>
      <c r="DF9" s="10">
        <v>1.2272727272727273</v>
      </c>
      <c r="DG9" s="10"/>
      <c r="DH9" s="10"/>
      <c r="DI9" s="10"/>
      <c r="DJ9" s="10">
        <v>-1</v>
      </c>
      <c r="DK9" s="10">
        <v>1.3333333333333333</v>
      </c>
      <c r="DL9" s="10">
        <v>0.8571428571428571</v>
      </c>
      <c r="DM9" s="10">
        <v>0.72727272727272729</v>
      </c>
      <c r="DN9" s="10">
        <v>0.8</v>
      </c>
      <c r="DO9" s="10">
        <v>-0.125</v>
      </c>
      <c r="DP9" s="10">
        <v>-0.625</v>
      </c>
      <c r="DQ9" s="10">
        <v>0.125</v>
      </c>
      <c r="DR9" s="10">
        <v>-0.8571428571428571</v>
      </c>
      <c r="DS9" s="10">
        <v>0</v>
      </c>
      <c r="DT9" s="10">
        <v>-1.3333333333333333</v>
      </c>
      <c r="DU9" s="10">
        <v>0.7142857142857143</v>
      </c>
      <c r="DV9" s="10">
        <v>0.375</v>
      </c>
      <c r="DW9" s="10">
        <v>-1.0588235294117647</v>
      </c>
      <c r="DX9" s="10">
        <v>-1</v>
      </c>
      <c r="DY9" s="10">
        <v>-1.2</v>
      </c>
      <c r="DZ9" s="10"/>
      <c r="EA9" s="10">
        <v>0.8</v>
      </c>
      <c r="EB9" s="10"/>
      <c r="EC9" s="10"/>
      <c r="ED9" s="10">
        <v>1.6666666666666667</v>
      </c>
      <c r="EE9" s="10">
        <v>3.3333333333333335</v>
      </c>
      <c r="EF9" s="10">
        <v>-0.4</v>
      </c>
      <c r="EG9" s="10">
        <v>4</v>
      </c>
      <c r="EH9" s="10">
        <v>2</v>
      </c>
      <c r="EI9" s="10">
        <v>2.1666666666666665</v>
      </c>
      <c r="EJ9" s="10"/>
      <c r="EK9" s="10"/>
      <c r="EL9" s="10">
        <v>0.8</v>
      </c>
      <c r="EM9" s="10"/>
      <c r="EN9" s="10"/>
      <c r="EO9" s="10">
        <v>0.5</v>
      </c>
      <c r="EP9" s="10"/>
      <c r="EQ9" s="10">
        <v>2.6666666666666665</v>
      </c>
      <c r="ER9" s="10">
        <v>2.5</v>
      </c>
      <c r="ES9" s="10"/>
      <c r="ET9" s="10"/>
      <c r="EU9" s="10"/>
      <c r="EV9" s="10"/>
      <c r="EW9" s="10"/>
    </row>
    <row r="10" spans="1:154" x14ac:dyDescent="0.4">
      <c r="B10" s="9" t="s">
        <v>39</v>
      </c>
      <c r="C10" s="14">
        <f>SUM(M6:ES6)</f>
        <v>747</v>
      </c>
      <c r="E10" s="9" t="s">
        <v>2</v>
      </c>
      <c r="F10" s="8">
        <f>(I8-I7)/(100-I7)</f>
        <v>0.13783491065783296</v>
      </c>
      <c r="H10" s="7" t="s">
        <v>1</v>
      </c>
      <c r="I10" s="6">
        <f>_xlfn.STDEV.S(M8:ES8)*10</f>
        <v>17.303705358745379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</row>
    <row r="11" spans="1:154" x14ac:dyDescent="0.4">
      <c r="B11" s="9" t="s">
        <v>38</v>
      </c>
      <c r="C11" s="14">
        <f>COUNT(M15:ES15)</f>
        <v>80</v>
      </c>
      <c r="E11" s="9"/>
      <c r="H11" s="5" t="s">
        <v>0</v>
      </c>
      <c r="I11" s="4">
        <f>_xlfn.STDEV.S(M6:ES6)*10</f>
        <v>44.782871926413208</v>
      </c>
      <c r="M11" s="20" t="s">
        <v>321</v>
      </c>
      <c r="W11" s="20" t="s">
        <v>296</v>
      </c>
      <c r="AI11" s="20" t="s">
        <v>269</v>
      </c>
      <c r="AV11" s="20" t="s">
        <v>241</v>
      </c>
      <c r="BG11" s="20" t="s">
        <v>212</v>
      </c>
      <c r="BU11" s="20" t="s">
        <v>182</v>
      </c>
      <c r="CH11" s="20" t="s">
        <v>153</v>
      </c>
      <c r="CT11" s="20" t="s">
        <v>124</v>
      </c>
      <c r="DI11" s="20" t="s">
        <v>85</v>
      </c>
      <c r="EC11" s="20" t="s">
        <v>37</v>
      </c>
    </row>
    <row r="12" spans="1:154" x14ac:dyDescent="0.4">
      <c r="B12" s="1" t="s">
        <v>36</v>
      </c>
      <c r="C12" s="14">
        <f>SUM(M13:ES13)</f>
        <v>601</v>
      </c>
      <c r="E12" s="19" t="s">
        <v>346</v>
      </c>
      <c r="F12" s="2"/>
      <c r="H12" s="19" t="s">
        <v>345</v>
      </c>
      <c r="I12" s="18" t="s">
        <v>33</v>
      </c>
      <c r="J12" s="16"/>
      <c r="K12" s="17" t="s">
        <v>32</v>
      </c>
      <c r="L12" s="16"/>
      <c r="M12" s="15" t="s">
        <v>318</v>
      </c>
      <c r="N12" s="15" t="s">
        <v>317</v>
      </c>
      <c r="O12" s="15" t="s">
        <v>316</v>
      </c>
      <c r="P12" s="15" t="s">
        <v>315</v>
      </c>
      <c r="Q12" s="15" t="s">
        <v>314</v>
      </c>
      <c r="R12" s="15" t="s">
        <v>313</v>
      </c>
      <c r="S12" s="15" t="s">
        <v>312</v>
      </c>
      <c r="T12" s="15" t="s">
        <v>311</v>
      </c>
      <c r="U12" s="15"/>
      <c r="V12" s="15"/>
      <c r="W12" s="15" t="s">
        <v>293</v>
      </c>
      <c r="X12" s="15" t="s">
        <v>292</v>
      </c>
      <c r="Y12" s="15" t="s">
        <v>291</v>
      </c>
      <c r="Z12" s="15" t="s">
        <v>290</v>
      </c>
      <c r="AA12" s="15" t="s">
        <v>289</v>
      </c>
      <c r="AB12" s="15" t="s">
        <v>288</v>
      </c>
      <c r="AC12" s="15" t="s">
        <v>287</v>
      </c>
      <c r="AD12" s="15" t="s">
        <v>286</v>
      </c>
      <c r="AE12" s="15" t="s">
        <v>285</v>
      </c>
      <c r="AF12" s="15" t="s">
        <v>284</v>
      </c>
      <c r="AI12" s="15" t="s">
        <v>266</v>
      </c>
      <c r="AJ12" s="15" t="s">
        <v>265</v>
      </c>
      <c r="AK12" s="15" t="s">
        <v>264</v>
      </c>
      <c r="AL12" s="15" t="s">
        <v>263</v>
      </c>
      <c r="AM12" s="15" t="s">
        <v>262</v>
      </c>
      <c r="AN12" s="15" t="s">
        <v>261</v>
      </c>
      <c r="AO12" s="15" t="s">
        <v>260</v>
      </c>
      <c r="AP12" s="15" t="s">
        <v>259</v>
      </c>
      <c r="AQ12" s="15" t="s">
        <v>258</v>
      </c>
      <c r="AR12" s="15" t="s">
        <v>257</v>
      </c>
      <c r="AS12" s="15" t="s">
        <v>256</v>
      </c>
      <c r="AT12" s="15" t="s">
        <v>255</v>
      </c>
      <c r="AU12" s="15"/>
      <c r="AV12" s="15" t="s">
        <v>238</v>
      </c>
      <c r="AW12" s="15" t="s">
        <v>237</v>
      </c>
      <c r="AX12" s="15" t="s">
        <v>236</v>
      </c>
      <c r="AY12" s="15" t="s">
        <v>235</v>
      </c>
      <c r="AZ12" s="15" t="s">
        <v>234</v>
      </c>
      <c r="BA12" s="15" t="s">
        <v>233</v>
      </c>
      <c r="BB12" s="15" t="s">
        <v>232</v>
      </c>
      <c r="BC12" s="15" t="s">
        <v>231</v>
      </c>
      <c r="BD12" s="15" t="s">
        <v>230</v>
      </c>
      <c r="BE12" s="15" t="s">
        <v>229</v>
      </c>
      <c r="BF12" s="15"/>
      <c r="BG12" s="15" t="s">
        <v>209</v>
      </c>
      <c r="BH12" s="15" t="s">
        <v>208</v>
      </c>
      <c r="BI12" s="15" t="s">
        <v>207</v>
      </c>
      <c r="BJ12" s="15" t="s">
        <v>206</v>
      </c>
      <c r="BK12" s="15" t="s">
        <v>205</v>
      </c>
      <c r="BL12" s="15" t="s">
        <v>204</v>
      </c>
      <c r="BM12" s="15" t="s">
        <v>203</v>
      </c>
      <c r="BN12" s="15" t="s">
        <v>202</v>
      </c>
      <c r="BO12" s="15" t="s">
        <v>201</v>
      </c>
      <c r="BP12" s="15" t="s">
        <v>200</v>
      </c>
      <c r="BQ12" s="15" t="s">
        <v>199</v>
      </c>
      <c r="BR12" s="15" t="s">
        <v>198</v>
      </c>
      <c r="BT12" s="15"/>
      <c r="BU12" s="15" t="s">
        <v>179</v>
      </c>
      <c r="BV12" s="15" t="s">
        <v>178</v>
      </c>
      <c r="BW12" s="15" t="s">
        <v>177</v>
      </c>
      <c r="BX12" s="15" t="s">
        <v>176</v>
      </c>
      <c r="BY12" s="15" t="s">
        <v>175</v>
      </c>
      <c r="BZ12" s="15" t="s">
        <v>174</v>
      </c>
      <c r="CA12" s="15" t="s">
        <v>173</v>
      </c>
      <c r="CB12" s="15" t="s">
        <v>172</v>
      </c>
      <c r="CC12" s="15" t="s">
        <v>171</v>
      </c>
      <c r="CD12" s="15" t="s">
        <v>170</v>
      </c>
      <c r="CE12" s="15" t="s">
        <v>169</v>
      </c>
      <c r="CF12" s="15" t="s">
        <v>168</v>
      </c>
      <c r="CH12" s="15" t="s">
        <v>150</v>
      </c>
      <c r="CI12" s="15" t="s">
        <v>149</v>
      </c>
      <c r="CJ12" s="15" t="s">
        <v>148</v>
      </c>
      <c r="CK12" s="15" t="s">
        <v>147</v>
      </c>
      <c r="CL12" s="15" t="s">
        <v>146</v>
      </c>
      <c r="CM12" s="15" t="s">
        <v>145</v>
      </c>
      <c r="CN12" s="15" t="s">
        <v>144</v>
      </c>
      <c r="CO12" s="15" t="s">
        <v>143</v>
      </c>
      <c r="CP12" s="15" t="s">
        <v>142</v>
      </c>
      <c r="CQ12" s="15" t="s">
        <v>141</v>
      </c>
      <c r="CS12" s="15"/>
      <c r="CT12" s="15" t="s">
        <v>121</v>
      </c>
      <c r="CU12" s="15" t="s">
        <v>120</v>
      </c>
      <c r="CV12" s="15" t="s">
        <v>119</v>
      </c>
      <c r="CW12" s="15" t="s">
        <v>118</v>
      </c>
      <c r="CX12" s="15" t="s">
        <v>117</v>
      </c>
      <c r="CY12" s="15" t="s">
        <v>116</v>
      </c>
      <c r="CZ12" s="15" t="s">
        <v>115</v>
      </c>
      <c r="DA12" s="15" t="s">
        <v>114</v>
      </c>
      <c r="DB12" s="15" t="s">
        <v>113</v>
      </c>
      <c r="DC12" s="15" t="s">
        <v>112</v>
      </c>
      <c r="DD12" s="15" t="s">
        <v>111</v>
      </c>
      <c r="DE12" s="15" t="s">
        <v>110</v>
      </c>
      <c r="DF12" s="15" t="s">
        <v>109</v>
      </c>
      <c r="DG12" s="15" t="s">
        <v>108</v>
      </c>
      <c r="DH12" s="15"/>
      <c r="DI12" s="15" t="s">
        <v>82</v>
      </c>
      <c r="DJ12" s="15" t="s">
        <v>81</v>
      </c>
      <c r="DK12" s="15" t="s">
        <v>80</v>
      </c>
      <c r="DL12" s="15" t="s">
        <v>79</v>
      </c>
      <c r="DM12" s="15" t="s">
        <v>78</v>
      </c>
      <c r="DN12" s="15" t="s">
        <v>77</v>
      </c>
      <c r="DO12" s="15" t="s">
        <v>76</v>
      </c>
      <c r="DP12" s="15" t="s">
        <v>75</v>
      </c>
      <c r="DQ12" s="15" t="s">
        <v>74</v>
      </c>
      <c r="DR12" s="15" t="s">
        <v>73</v>
      </c>
      <c r="DS12" s="15" t="s">
        <v>72</v>
      </c>
      <c r="DT12" s="15" t="s">
        <v>71</v>
      </c>
      <c r="DU12" s="15" t="s">
        <v>70</v>
      </c>
      <c r="DV12" s="15" t="s">
        <v>69</v>
      </c>
      <c r="DW12" s="15" t="s">
        <v>68</v>
      </c>
      <c r="DX12" s="15" t="s">
        <v>67</v>
      </c>
      <c r="DY12" s="15" t="s">
        <v>66</v>
      </c>
      <c r="DZ12" s="15" t="s">
        <v>65</v>
      </c>
      <c r="EA12" s="15"/>
      <c r="EC12" s="15" t="s">
        <v>31</v>
      </c>
      <c r="ED12" s="15" t="s">
        <v>30</v>
      </c>
      <c r="EE12" s="15" t="s">
        <v>29</v>
      </c>
      <c r="EF12" s="15" t="s">
        <v>28</v>
      </c>
      <c r="EG12" s="15" t="s">
        <v>27</v>
      </c>
      <c r="EH12" s="15" t="s">
        <v>26</v>
      </c>
      <c r="EI12" s="15" t="s">
        <v>25</v>
      </c>
      <c r="EJ12" s="15" t="s">
        <v>24</v>
      </c>
      <c r="EK12" s="15" t="s">
        <v>23</v>
      </c>
      <c r="EL12" s="15" t="s">
        <v>22</v>
      </c>
      <c r="EM12" s="15" t="s">
        <v>21</v>
      </c>
      <c r="EN12" s="15" t="s">
        <v>20</v>
      </c>
      <c r="EO12" s="15" t="s">
        <v>19</v>
      </c>
      <c r="EP12" s="15" t="s">
        <v>18</v>
      </c>
      <c r="EQ12" s="15" t="s">
        <v>17</v>
      </c>
      <c r="ER12" s="15" t="s">
        <v>16</v>
      </c>
      <c r="ES12" s="15" t="s">
        <v>15</v>
      </c>
    </row>
    <row r="13" spans="1:154" x14ac:dyDescent="0.4">
      <c r="B13" s="9" t="s">
        <v>14</v>
      </c>
      <c r="C13" s="13">
        <f>_xlfn.STDEV.S(M9:ES9)*10</f>
        <v>12.712686242088845</v>
      </c>
      <c r="E13" s="9" t="s">
        <v>13</v>
      </c>
      <c r="F13" s="2">
        <f>AVERAGE(M16:ES16)*10</f>
        <v>12.603464428534576</v>
      </c>
      <c r="H13" s="1" t="s">
        <v>12</v>
      </c>
      <c r="I13" s="3">
        <f>AVERAGE(M13:ES13)</f>
        <v>7.5125000000000002</v>
      </c>
      <c r="K13" s="11" t="s">
        <v>12</v>
      </c>
      <c r="M13" s="14">
        <v>8</v>
      </c>
      <c r="N13" s="14">
        <v>4</v>
      </c>
      <c r="O13" s="14">
        <v>7</v>
      </c>
      <c r="P13" s="14">
        <v>6</v>
      </c>
      <c r="Q13" s="14">
        <v>8</v>
      </c>
      <c r="R13" s="14">
        <v>7</v>
      </c>
      <c r="S13" s="14"/>
      <c r="T13" s="14">
        <v>3</v>
      </c>
      <c r="U13" s="14"/>
      <c r="V13" s="14"/>
      <c r="W13" s="14"/>
      <c r="X13" s="14"/>
      <c r="Y13" s="14"/>
      <c r="Z13" s="14">
        <v>3</v>
      </c>
      <c r="AA13" s="14"/>
      <c r="AB13" s="14"/>
      <c r="AC13" s="14"/>
      <c r="AD13" s="14"/>
      <c r="AE13" s="14">
        <v>4</v>
      </c>
      <c r="AF13" s="14"/>
      <c r="AG13" s="14"/>
      <c r="AH13" s="14"/>
      <c r="AI13" s="14">
        <v>7</v>
      </c>
      <c r="AJ13" s="14"/>
      <c r="AK13" s="14"/>
      <c r="AL13" s="14"/>
      <c r="AM13" s="14"/>
      <c r="AN13" s="14"/>
      <c r="AO13" s="14">
        <v>3</v>
      </c>
      <c r="AP13" s="14"/>
      <c r="AQ13" s="14"/>
      <c r="AR13" s="14"/>
      <c r="AS13" s="14"/>
      <c r="AT13" s="14"/>
      <c r="AU13" s="14"/>
      <c r="AV13" s="14">
        <v>6</v>
      </c>
      <c r="AW13" s="14">
        <v>6</v>
      </c>
      <c r="AX13" s="14">
        <v>4</v>
      </c>
      <c r="AY13" s="14">
        <v>6</v>
      </c>
      <c r="AZ13" s="14">
        <v>12</v>
      </c>
      <c r="BA13" s="14">
        <v>5</v>
      </c>
      <c r="BB13" s="14">
        <v>6</v>
      </c>
      <c r="BC13" s="14"/>
      <c r="BD13" s="14">
        <v>12</v>
      </c>
      <c r="BE13" s="14">
        <v>3</v>
      </c>
      <c r="BF13" s="14"/>
      <c r="BG13" s="14">
        <v>7</v>
      </c>
      <c r="BH13" s="14">
        <v>8</v>
      </c>
      <c r="BI13" s="14">
        <v>15</v>
      </c>
      <c r="BJ13" s="14">
        <v>10</v>
      </c>
      <c r="BK13" s="14">
        <v>19</v>
      </c>
      <c r="BL13" s="14">
        <v>11</v>
      </c>
      <c r="BM13" s="14">
        <v>3</v>
      </c>
      <c r="BN13" s="14">
        <v>8</v>
      </c>
      <c r="BO13" s="14">
        <v>7</v>
      </c>
      <c r="BP13" s="14">
        <v>15</v>
      </c>
      <c r="BQ13" s="14">
        <v>9</v>
      </c>
      <c r="BR13" s="14">
        <v>11</v>
      </c>
      <c r="BS13" s="14"/>
      <c r="BT13" s="14"/>
      <c r="BU13" s="14">
        <v>3</v>
      </c>
      <c r="BV13" s="14"/>
      <c r="BW13" s="14">
        <v>5</v>
      </c>
      <c r="BX13" s="14">
        <v>5</v>
      </c>
      <c r="BY13" s="14"/>
      <c r="BZ13" s="14">
        <v>4</v>
      </c>
      <c r="CA13" s="14">
        <v>7</v>
      </c>
      <c r="CB13" s="14">
        <v>11</v>
      </c>
      <c r="CC13" s="14">
        <v>6</v>
      </c>
      <c r="CD13" s="14"/>
      <c r="CE13" s="14">
        <v>4</v>
      </c>
      <c r="CF13" s="14"/>
      <c r="CG13" s="14"/>
      <c r="CH13" s="14"/>
      <c r="CI13" s="14"/>
      <c r="CJ13" s="14"/>
      <c r="CK13" s="14">
        <v>6</v>
      </c>
      <c r="CL13" s="14">
        <v>5</v>
      </c>
      <c r="CM13" s="14">
        <v>3</v>
      </c>
      <c r="CN13" s="14"/>
      <c r="CO13" s="14">
        <v>5</v>
      </c>
      <c r="CP13" s="14">
        <v>7</v>
      </c>
      <c r="CQ13" s="14">
        <v>8</v>
      </c>
      <c r="CR13" s="14"/>
      <c r="CS13" s="14"/>
      <c r="CT13" s="14">
        <v>6</v>
      </c>
      <c r="CU13" s="14">
        <v>7</v>
      </c>
      <c r="CV13" s="14">
        <v>5</v>
      </c>
      <c r="CW13" s="14"/>
      <c r="CX13" s="14">
        <v>16</v>
      </c>
      <c r="CY13" s="14">
        <v>15</v>
      </c>
      <c r="CZ13" s="14">
        <v>14</v>
      </c>
      <c r="DA13" s="14">
        <v>17</v>
      </c>
      <c r="DB13" s="14">
        <v>9</v>
      </c>
      <c r="DC13" s="14">
        <v>8</v>
      </c>
      <c r="DD13" s="14"/>
      <c r="DE13" s="14">
        <v>5</v>
      </c>
      <c r="DF13" s="14">
        <v>11</v>
      </c>
      <c r="DG13" s="14">
        <v>10</v>
      </c>
      <c r="DH13" s="14"/>
      <c r="DI13" s="14"/>
      <c r="DJ13" s="14">
        <v>14</v>
      </c>
      <c r="DK13" s="14"/>
      <c r="DL13" s="14">
        <v>4</v>
      </c>
      <c r="DM13" s="14"/>
      <c r="DN13" s="14">
        <v>9</v>
      </c>
      <c r="DO13" s="14">
        <v>7</v>
      </c>
      <c r="DP13" s="14">
        <v>4</v>
      </c>
      <c r="DQ13" s="14">
        <v>7</v>
      </c>
      <c r="DR13" s="14">
        <v>5</v>
      </c>
      <c r="DS13" s="14">
        <v>16</v>
      </c>
      <c r="DT13" s="14">
        <v>9</v>
      </c>
      <c r="DU13" s="14"/>
      <c r="DV13" s="14"/>
      <c r="DW13" s="14">
        <v>14</v>
      </c>
      <c r="DX13" s="14">
        <v>7</v>
      </c>
      <c r="DY13" s="14">
        <v>11</v>
      </c>
      <c r="DZ13" s="14"/>
      <c r="EA13" s="14"/>
      <c r="EB13" s="14"/>
      <c r="EC13" s="14">
        <v>5</v>
      </c>
      <c r="ED13" s="14"/>
      <c r="EE13" s="14"/>
      <c r="EF13" s="14">
        <v>5</v>
      </c>
      <c r="EG13" s="14"/>
      <c r="EH13" s="14"/>
      <c r="EI13" s="14">
        <v>7</v>
      </c>
      <c r="EJ13" s="14">
        <v>5</v>
      </c>
      <c r="EK13" s="14">
        <v>4</v>
      </c>
      <c r="EL13" s="14">
        <v>3</v>
      </c>
      <c r="EM13" s="14"/>
      <c r="EN13" s="14"/>
      <c r="EO13" s="14">
        <v>6</v>
      </c>
      <c r="EP13" s="14"/>
      <c r="EQ13" s="14">
        <v>3</v>
      </c>
      <c r="ER13" s="14">
        <v>8</v>
      </c>
      <c r="ES13" s="14">
        <v>3</v>
      </c>
      <c r="ET13" s="14"/>
      <c r="EU13" s="14"/>
      <c r="EV13" s="14"/>
      <c r="EW13" s="14"/>
      <c r="EX13" s="14"/>
    </row>
    <row r="14" spans="1:154" x14ac:dyDescent="0.4">
      <c r="B14" s="9" t="s">
        <v>11</v>
      </c>
      <c r="C14" s="13">
        <f>_xlfn.STDEV.S(M16:ES16)*10</f>
        <v>11.830128149337661</v>
      </c>
      <c r="E14" s="9" t="s">
        <v>10</v>
      </c>
      <c r="F14" s="2">
        <f>_xlfn.STDEV.S(M14:ES14)*10</f>
        <v>11.993034695180175</v>
      </c>
      <c r="H14" s="1" t="s">
        <v>9</v>
      </c>
      <c r="I14" s="3">
        <f>AVERAGE(M14:ES14)*10</f>
        <v>41.781750052493081</v>
      </c>
      <c r="K14" s="11" t="s">
        <v>9</v>
      </c>
      <c r="M14" s="10">
        <v>2.5</v>
      </c>
      <c r="N14" s="10">
        <v>5</v>
      </c>
      <c r="O14" s="10">
        <v>2.5714285714285716</v>
      </c>
      <c r="P14" s="10">
        <v>1.3333333333333333</v>
      </c>
      <c r="Q14" s="10">
        <v>1.75</v>
      </c>
      <c r="R14" s="10">
        <v>2</v>
      </c>
      <c r="S14" s="10"/>
      <c r="T14" s="10">
        <v>4</v>
      </c>
      <c r="U14" s="10"/>
      <c r="V14" s="10"/>
      <c r="W14" s="10"/>
      <c r="X14" s="10"/>
      <c r="Y14" s="10"/>
      <c r="Z14" s="10">
        <v>5.333333333333333</v>
      </c>
      <c r="AA14" s="10"/>
      <c r="AB14" s="10"/>
      <c r="AC14" s="10"/>
      <c r="AD14" s="10"/>
      <c r="AE14" s="10">
        <v>4</v>
      </c>
      <c r="AF14" s="10"/>
      <c r="AG14" s="10"/>
      <c r="AH14" s="10"/>
      <c r="AI14" s="10">
        <v>1.7142857142857142</v>
      </c>
      <c r="AJ14" s="10"/>
      <c r="AK14" s="10"/>
      <c r="AL14" s="10"/>
      <c r="AM14" s="10"/>
      <c r="AN14" s="10"/>
      <c r="AO14" s="10">
        <v>4.666666666666667</v>
      </c>
      <c r="AP14" s="10"/>
      <c r="AQ14" s="10"/>
      <c r="AR14" s="10"/>
      <c r="AS14" s="10"/>
      <c r="AT14" s="10"/>
      <c r="AU14" s="10"/>
      <c r="AV14" s="10">
        <v>2.6666666666666665</v>
      </c>
      <c r="AW14" s="10">
        <v>5</v>
      </c>
      <c r="AX14" s="10">
        <v>3.5</v>
      </c>
      <c r="AY14" s="10">
        <v>5.333333333333333</v>
      </c>
      <c r="AZ14" s="10">
        <v>4.666666666666667</v>
      </c>
      <c r="BA14" s="10">
        <v>4.8</v>
      </c>
      <c r="BB14" s="10">
        <v>4.666666666666667</v>
      </c>
      <c r="BC14" s="10"/>
      <c r="BD14" s="10">
        <v>2.8333333333333335</v>
      </c>
      <c r="BE14" s="10">
        <v>2</v>
      </c>
      <c r="BF14" s="10"/>
      <c r="BG14" s="10">
        <v>3.1428571428571428</v>
      </c>
      <c r="BH14" s="10">
        <v>3.75</v>
      </c>
      <c r="BI14" s="10">
        <v>3.2</v>
      </c>
      <c r="BJ14" s="10">
        <v>3.8</v>
      </c>
      <c r="BK14" s="10">
        <v>3.5789473684210527</v>
      </c>
      <c r="BL14" s="10">
        <v>4.3636363636363633</v>
      </c>
      <c r="BM14" s="10">
        <v>4.666666666666667</v>
      </c>
      <c r="BN14" s="10">
        <v>3.5</v>
      </c>
      <c r="BO14" s="10">
        <v>4.8571428571428568</v>
      </c>
      <c r="BP14" s="10">
        <v>2.8</v>
      </c>
      <c r="BQ14" s="10">
        <v>5.5555555555555554</v>
      </c>
      <c r="BR14" s="10">
        <v>2.7272727272727271</v>
      </c>
      <c r="BS14" s="10"/>
      <c r="BT14" s="10"/>
      <c r="BU14" s="10">
        <v>5.333333333333333</v>
      </c>
      <c r="BV14" s="10"/>
      <c r="BW14" s="10">
        <v>3.6</v>
      </c>
      <c r="BX14" s="10">
        <v>4</v>
      </c>
      <c r="BY14" s="10"/>
      <c r="BZ14" s="10">
        <v>3</v>
      </c>
      <c r="CA14" s="10">
        <v>4.8571428571428568</v>
      </c>
      <c r="CB14" s="10">
        <v>4.3636363636363633</v>
      </c>
      <c r="CC14" s="10">
        <v>3.6666666666666665</v>
      </c>
      <c r="CD14" s="10"/>
      <c r="CE14" s="10">
        <v>5.5</v>
      </c>
      <c r="CF14" s="10"/>
      <c r="CG14" s="10"/>
      <c r="CH14" s="10"/>
      <c r="CI14" s="10"/>
      <c r="CJ14" s="10"/>
      <c r="CK14" s="10">
        <v>7</v>
      </c>
      <c r="CL14" s="10">
        <v>6</v>
      </c>
      <c r="CM14" s="10">
        <v>3.3333333333333335</v>
      </c>
      <c r="CN14" s="10"/>
      <c r="CO14" s="10">
        <v>6.8</v>
      </c>
      <c r="CP14" s="10">
        <v>5.1428571428571432</v>
      </c>
      <c r="CQ14" s="10">
        <v>4.5</v>
      </c>
      <c r="CR14" s="10"/>
      <c r="CS14" s="10"/>
      <c r="CT14" s="10">
        <v>5</v>
      </c>
      <c r="CU14" s="10">
        <v>4</v>
      </c>
      <c r="CV14" s="10">
        <v>5.2</v>
      </c>
      <c r="CW14" s="10"/>
      <c r="CX14" s="10">
        <v>3.5</v>
      </c>
      <c r="CY14" s="10">
        <v>3.8666666666666667</v>
      </c>
      <c r="CZ14" s="10">
        <v>4.8571428571428568</v>
      </c>
      <c r="DA14" s="10">
        <v>3.6470588235294117</v>
      </c>
      <c r="DB14" s="10">
        <v>4</v>
      </c>
      <c r="DC14" s="10">
        <v>4.25</v>
      </c>
      <c r="DD14" s="10"/>
      <c r="DE14" s="10">
        <v>4.4000000000000004</v>
      </c>
      <c r="DF14" s="10">
        <v>4.3636363636363633</v>
      </c>
      <c r="DG14" s="10">
        <v>5.2</v>
      </c>
      <c r="DH14" s="10"/>
      <c r="DI14" s="10"/>
      <c r="DJ14" s="10">
        <v>2.8571428571428572</v>
      </c>
      <c r="DK14" s="10"/>
      <c r="DL14" s="10">
        <v>3.5</v>
      </c>
      <c r="DM14" s="10"/>
      <c r="DN14" s="10">
        <v>4.8888888888888893</v>
      </c>
      <c r="DO14" s="10">
        <v>4.8571428571428568</v>
      </c>
      <c r="DP14" s="10">
        <v>5.5</v>
      </c>
      <c r="DQ14" s="10">
        <v>6.5714285714285712</v>
      </c>
      <c r="DR14" s="10">
        <v>2</v>
      </c>
      <c r="DS14" s="10">
        <v>4</v>
      </c>
      <c r="DT14" s="10">
        <v>4</v>
      </c>
      <c r="DU14" s="10"/>
      <c r="DV14" s="10"/>
      <c r="DW14" s="10">
        <v>4</v>
      </c>
      <c r="DX14" s="10">
        <v>5.1428571428571432</v>
      </c>
      <c r="DY14" s="10">
        <v>4.7272727272727275</v>
      </c>
      <c r="DZ14" s="10"/>
      <c r="EA14" s="10"/>
      <c r="EB14" s="10"/>
      <c r="EC14" s="10">
        <v>4.4000000000000004</v>
      </c>
      <c r="ED14" s="10"/>
      <c r="EE14" s="10"/>
      <c r="EF14" s="10">
        <v>3.2</v>
      </c>
      <c r="EG14" s="10"/>
      <c r="EH14" s="10"/>
      <c r="EI14" s="10">
        <v>6</v>
      </c>
      <c r="EJ14" s="10">
        <v>5.2</v>
      </c>
      <c r="EK14" s="10">
        <v>3.5</v>
      </c>
      <c r="EL14" s="10">
        <v>5.333333333333333</v>
      </c>
      <c r="EM14" s="10"/>
      <c r="EN14" s="10"/>
      <c r="EO14" s="10">
        <v>4.333333333333333</v>
      </c>
      <c r="EP14" s="10"/>
      <c r="EQ14" s="10">
        <v>5.333333333333333</v>
      </c>
      <c r="ER14" s="10">
        <v>3.25</v>
      </c>
      <c r="ES14" s="10">
        <v>6</v>
      </c>
      <c r="ET14" s="10"/>
      <c r="EU14" s="10"/>
      <c r="EV14" s="10"/>
      <c r="EW14" s="10"/>
    </row>
    <row r="15" spans="1:154" x14ac:dyDescent="0.4">
      <c r="B15" s="9" t="s">
        <v>8</v>
      </c>
      <c r="C15" s="13">
        <f>SQRT((((C9-1)*C13^2)+((C11-1)*C14^2))/(C9+C11-2))</f>
        <v>12.305560462300043</v>
      </c>
      <c r="E15" s="1" t="s">
        <v>7</v>
      </c>
      <c r="F15" s="12">
        <f>F13/F14</f>
        <v>1.0508986881860456</v>
      </c>
      <c r="H15" s="1" t="s">
        <v>6</v>
      </c>
      <c r="I15" s="3">
        <f>AVERAGE(M15:ES15)*10</f>
        <v>54.38521448102766</v>
      </c>
      <c r="K15" s="11" t="s">
        <v>6</v>
      </c>
      <c r="M15" s="10">
        <v>5.25</v>
      </c>
      <c r="N15" s="10">
        <v>8</v>
      </c>
      <c r="O15" s="10">
        <v>3.4285714285714284</v>
      </c>
      <c r="P15" s="10">
        <v>1.3333333333333333</v>
      </c>
      <c r="Q15" s="10">
        <v>3.75</v>
      </c>
      <c r="R15" s="10">
        <v>2.5714285714285716</v>
      </c>
      <c r="S15" s="10"/>
      <c r="T15" s="10">
        <v>6.666666666666667</v>
      </c>
      <c r="U15" s="10"/>
      <c r="V15" s="10"/>
      <c r="W15" s="10"/>
      <c r="X15" s="10"/>
      <c r="Y15" s="10"/>
      <c r="Z15" s="10">
        <v>7.333333333333333</v>
      </c>
      <c r="AA15" s="10"/>
      <c r="AB15" s="10"/>
      <c r="AC15" s="10"/>
      <c r="AD15" s="10"/>
      <c r="AE15" s="10">
        <v>4</v>
      </c>
      <c r="AF15" s="10"/>
      <c r="AG15" s="10"/>
      <c r="AH15" s="10"/>
      <c r="AI15" s="10">
        <v>3.7142857142857144</v>
      </c>
      <c r="AJ15" s="10"/>
      <c r="AK15" s="10"/>
      <c r="AL15" s="10"/>
      <c r="AM15" s="10"/>
      <c r="AN15" s="10"/>
      <c r="AO15" s="10">
        <v>7.333333333333333</v>
      </c>
      <c r="AP15" s="10"/>
      <c r="AQ15" s="10"/>
      <c r="AR15" s="10"/>
      <c r="AS15" s="10"/>
      <c r="AT15" s="10"/>
      <c r="AU15" s="10"/>
      <c r="AV15" s="10">
        <v>4.666666666666667</v>
      </c>
      <c r="AW15" s="10">
        <v>6</v>
      </c>
      <c r="AX15" s="10">
        <v>6</v>
      </c>
      <c r="AY15" s="10">
        <v>6.333333333333333</v>
      </c>
      <c r="AZ15" s="10">
        <v>5.333333333333333</v>
      </c>
      <c r="BA15" s="10">
        <v>6</v>
      </c>
      <c r="BB15" s="10">
        <v>5.333333333333333</v>
      </c>
      <c r="BC15" s="10"/>
      <c r="BD15" s="10">
        <v>3.8333333333333335</v>
      </c>
      <c r="BE15" s="10">
        <v>6</v>
      </c>
      <c r="BF15" s="10"/>
      <c r="BG15" s="10">
        <v>4.2857142857142856</v>
      </c>
      <c r="BH15" s="10">
        <v>4.25</v>
      </c>
      <c r="BI15" s="10">
        <v>3.4666666666666668</v>
      </c>
      <c r="BJ15" s="10">
        <v>5.4</v>
      </c>
      <c r="BK15" s="10">
        <v>3.263157894736842</v>
      </c>
      <c r="BL15" s="10">
        <v>5.2727272727272725</v>
      </c>
      <c r="BM15" s="10">
        <v>8</v>
      </c>
      <c r="BN15" s="10">
        <v>6.75</v>
      </c>
      <c r="BO15" s="10">
        <v>5.1428571428571432</v>
      </c>
      <c r="BP15" s="10">
        <v>3.6</v>
      </c>
      <c r="BQ15" s="10">
        <v>6.2222222222222223</v>
      </c>
      <c r="BR15" s="10">
        <v>3.0909090909090908</v>
      </c>
      <c r="BS15" s="10"/>
      <c r="BT15" s="10"/>
      <c r="BU15" s="10">
        <v>8</v>
      </c>
      <c r="BV15" s="10"/>
      <c r="BW15" s="10">
        <v>4.4000000000000004</v>
      </c>
      <c r="BX15" s="10">
        <v>6.4</v>
      </c>
      <c r="BY15" s="10"/>
      <c r="BZ15" s="10">
        <v>4.5</v>
      </c>
      <c r="CA15" s="10">
        <v>4.8571428571428568</v>
      </c>
      <c r="CB15" s="10">
        <v>3.8181818181818183</v>
      </c>
      <c r="CC15" s="10">
        <v>4.333333333333333</v>
      </c>
      <c r="CD15" s="10"/>
      <c r="CE15" s="10">
        <v>7</v>
      </c>
      <c r="CF15" s="10"/>
      <c r="CG15" s="10"/>
      <c r="CH15" s="10"/>
      <c r="CI15" s="10"/>
      <c r="CJ15" s="10"/>
      <c r="CK15" s="10">
        <v>7</v>
      </c>
      <c r="CL15" s="10">
        <v>8.4</v>
      </c>
      <c r="CM15" s="10">
        <v>6</v>
      </c>
      <c r="CN15" s="10"/>
      <c r="CO15" s="10">
        <v>6</v>
      </c>
      <c r="CP15" s="10">
        <v>5.1428571428571432</v>
      </c>
      <c r="CQ15" s="10">
        <v>4.75</v>
      </c>
      <c r="CR15" s="10"/>
      <c r="CS15" s="10"/>
      <c r="CT15" s="10">
        <v>7.333333333333333</v>
      </c>
      <c r="CU15" s="10">
        <v>5.1428571428571432</v>
      </c>
      <c r="CV15" s="10">
        <v>7.2</v>
      </c>
      <c r="CW15" s="10"/>
      <c r="CX15" s="10">
        <v>3.40625</v>
      </c>
      <c r="CY15" s="10">
        <v>5.0666666666666664</v>
      </c>
      <c r="CZ15" s="10">
        <v>4.8571428571428568</v>
      </c>
      <c r="DA15" s="10">
        <v>3.1176470588235294</v>
      </c>
      <c r="DB15" s="10">
        <v>6.333333333333333</v>
      </c>
      <c r="DC15" s="10">
        <v>5</v>
      </c>
      <c r="DD15" s="10"/>
      <c r="DE15" s="10">
        <v>4.8</v>
      </c>
      <c r="DF15" s="10">
        <v>5.4545454545454541</v>
      </c>
      <c r="DG15" s="10">
        <v>5.6</v>
      </c>
      <c r="DH15" s="10"/>
      <c r="DI15" s="10"/>
      <c r="DJ15" s="10">
        <v>2</v>
      </c>
      <c r="DK15" s="10"/>
      <c r="DL15" s="10">
        <v>3.5</v>
      </c>
      <c r="DM15" s="10"/>
      <c r="DN15" s="10">
        <v>7.1111111111111107</v>
      </c>
      <c r="DO15" s="10">
        <v>5.1428571428571432</v>
      </c>
      <c r="DP15" s="10">
        <v>8.5</v>
      </c>
      <c r="DQ15" s="10">
        <v>8.2857142857142865</v>
      </c>
      <c r="DR15" s="10">
        <v>4.4000000000000004</v>
      </c>
      <c r="DS15" s="10">
        <v>5.5</v>
      </c>
      <c r="DT15" s="10">
        <v>5.1111111111111107</v>
      </c>
      <c r="DU15" s="10"/>
      <c r="DV15" s="10"/>
      <c r="DW15" s="10">
        <v>4.5714285714285712</v>
      </c>
      <c r="DX15" s="10">
        <v>6</v>
      </c>
      <c r="DY15" s="10">
        <v>4.9090909090909092</v>
      </c>
      <c r="DZ15" s="10"/>
      <c r="EA15" s="10"/>
      <c r="EB15" s="10"/>
      <c r="EC15" s="10">
        <v>8.4</v>
      </c>
      <c r="ED15" s="10"/>
      <c r="EE15" s="10"/>
      <c r="EF15" s="10">
        <v>5.6</v>
      </c>
      <c r="EG15" s="10"/>
      <c r="EH15" s="10"/>
      <c r="EI15" s="10">
        <v>7.4285714285714288</v>
      </c>
      <c r="EJ15" s="10">
        <v>6</v>
      </c>
      <c r="EK15" s="10">
        <v>7.5</v>
      </c>
      <c r="EL15" s="10">
        <v>6.666666666666667</v>
      </c>
      <c r="EM15" s="10"/>
      <c r="EN15" s="10"/>
      <c r="EO15" s="10">
        <v>3.6666666666666665</v>
      </c>
      <c r="EP15" s="10"/>
      <c r="EQ15" s="10">
        <v>5.333333333333333</v>
      </c>
      <c r="ER15" s="10">
        <v>5.25</v>
      </c>
      <c r="ES15" s="10">
        <v>8.6666666666666661</v>
      </c>
      <c r="ET15" s="10"/>
      <c r="EU15" s="10"/>
      <c r="EV15" s="10"/>
      <c r="EW15" s="10"/>
    </row>
    <row r="16" spans="1:154" x14ac:dyDescent="0.4">
      <c r="B16" s="9" t="s">
        <v>5</v>
      </c>
      <c r="C16" s="3">
        <f>(I16-I9)/C14</f>
        <v>0.39534803802369245</v>
      </c>
      <c r="E16" s="1" t="s">
        <v>4</v>
      </c>
      <c r="F16" s="2">
        <f>_xlfn.T.TEST(M14:EPF14,M15:ES15,1,2)</f>
        <v>4.248115888938239E-8</v>
      </c>
      <c r="H16" s="9" t="s">
        <v>3</v>
      </c>
      <c r="I16" s="3">
        <f>AVERAGE(M16:ES16)*10</f>
        <v>12.603464428534576</v>
      </c>
      <c r="M16" s="10">
        <v>2.75</v>
      </c>
      <c r="N16" s="10">
        <v>3</v>
      </c>
      <c r="O16" s="10">
        <v>0.8571428571428571</v>
      </c>
      <c r="P16" s="10">
        <v>0</v>
      </c>
      <c r="Q16" s="10">
        <v>2</v>
      </c>
      <c r="R16" s="10">
        <v>0.5714285714285714</v>
      </c>
      <c r="S16" s="10"/>
      <c r="T16" s="10">
        <v>2.6666666666666665</v>
      </c>
      <c r="U16" s="10"/>
      <c r="V16" s="10"/>
      <c r="W16" s="10"/>
      <c r="X16" s="10"/>
      <c r="Y16" s="10"/>
      <c r="Z16" s="10">
        <v>2</v>
      </c>
      <c r="AA16" s="10"/>
      <c r="AB16" s="10"/>
      <c r="AC16" s="10"/>
      <c r="AD16" s="10"/>
      <c r="AE16" s="10">
        <v>0</v>
      </c>
      <c r="AF16" s="10"/>
      <c r="AG16" s="10"/>
      <c r="AH16" s="10"/>
      <c r="AI16" s="10">
        <v>2</v>
      </c>
      <c r="AJ16" s="10"/>
      <c r="AK16" s="10"/>
      <c r="AL16" s="10"/>
      <c r="AM16" s="10"/>
      <c r="AN16" s="10"/>
      <c r="AO16" s="10">
        <v>2.6666666666666665</v>
      </c>
      <c r="AP16" s="10"/>
      <c r="AQ16" s="10"/>
      <c r="AR16" s="10"/>
      <c r="AS16" s="10"/>
      <c r="AT16" s="10"/>
      <c r="AU16" s="10"/>
      <c r="AV16" s="10">
        <v>2</v>
      </c>
      <c r="AW16" s="10">
        <v>1</v>
      </c>
      <c r="AX16" s="10">
        <v>2.5</v>
      </c>
      <c r="AY16" s="10">
        <v>1</v>
      </c>
      <c r="AZ16" s="10">
        <v>0.66666666666666663</v>
      </c>
      <c r="BA16" s="10">
        <v>1.2</v>
      </c>
      <c r="BB16" s="10">
        <v>0.66666666666666663</v>
      </c>
      <c r="BC16" s="10"/>
      <c r="BD16" s="10">
        <v>1</v>
      </c>
      <c r="BE16" s="10">
        <v>4</v>
      </c>
      <c r="BF16" s="10"/>
      <c r="BG16" s="10">
        <v>1.1428571428571428</v>
      </c>
      <c r="BH16" s="10">
        <v>0.5</v>
      </c>
      <c r="BI16" s="10">
        <v>0.26666666666666666</v>
      </c>
      <c r="BJ16" s="10">
        <v>1.6</v>
      </c>
      <c r="BK16" s="10">
        <v>-0.31578947368421051</v>
      </c>
      <c r="BL16" s="10">
        <v>0.90909090909090906</v>
      </c>
      <c r="BM16" s="10">
        <v>3.3333333333333335</v>
      </c>
      <c r="BN16" s="10">
        <v>3.25</v>
      </c>
      <c r="BO16" s="10">
        <v>0.2857142857142857</v>
      </c>
      <c r="BP16" s="10">
        <v>0.8</v>
      </c>
      <c r="BQ16" s="10">
        <v>0.66666666666666663</v>
      </c>
      <c r="BR16" s="10">
        <v>0.36363636363636365</v>
      </c>
      <c r="BS16" s="10"/>
      <c r="BT16" s="10"/>
      <c r="BU16" s="10">
        <v>2.6666666666666665</v>
      </c>
      <c r="BV16" s="10"/>
      <c r="BW16" s="10">
        <v>0.8</v>
      </c>
      <c r="BX16" s="10">
        <v>2.4</v>
      </c>
      <c r="BY16" s="10"/>
      <c r="BZ16" s="10">
        <v>1.5</v>
      </c>
      <c r="CA16" s="10">
        <v>0</v>
      </c>
      <c r="CB16" s="10">
        <v>-0.54545454545454541</v>
      </c>
      <c r="CC16" s="10">
        <v>0.66666666666666663</v>
      </c>
      <c r="CD16" s="10"/>
      <c r="CE16" s="10">
        <v>1.5</v>
      </c>
      <c r="CF16" s="10"/>
      <c r="CG16" s="10"/>
      <c r="CH16" s="10"/>
      <c r="CI16" s="10"/>
      <c r="CJ16" s="10"/>
      <c r="CK16" s="10">
        <v>0</v>
      </c>
      <c r="CL16" s="10">
        <v>2.4</v>
      </c>
      <c r="CM16" s="10">
        <v>2.6666666666666665</v>
      </c>
      <c r="CN16" s="10"/>
      <c r="CO16" s="10">
        <v>-0.8</v>
      </c>
      <c r="CP16" s="10">
        <v>0</v>
      </c>
      <c r="CQ16" s="10">
        <v>0.25</v>
      </c>
      <c r="CR16" s="10"/>
      <c r="CS16" s="10"/>
      <c r="CT16" s="10">
        <v>2.3333333333333335</v>
      </c>
      <c r="CU16" s="10">
        <v>1.1428571428571428</v>
      </c>
      <c r="CV16" s="10">
        <v>2</v>
      </c>
      <c r="CW16" s="10"/>
      <c r="CX16" s="10">
        <v>-9.375E-2</v>
      </c>
      <c r="CY16" s="10">
        <v>1.2</v>
      </c>
      <c r="CZ16" s="10">
        <v>0</v>
      </c>
      <c r="DA16" s="10">
        <v>-0.52941176470588236</v>
      </c>
      <c r="DB16" s="10">
        <v>2.3333333333333335</v>
      </c>
      <c r="DC16" s="10">
        <v>0.75</v>
      </c>
      <c r="DD16" s="10"/>
      <c r="DE16" s="10">
        <v>0.4</v>
      </c>
      <c r="DF16" s="10">
        <v>1.0909090909090908</v>
      </c>
      <c r="DG16" s="10">
        <v>0.4</v>
      </c>
      <c r="DH16" s="10"/>
      <c r="DI16" s="10"/>
      <c r="DJ16" s="10">
        <v>-0.8571428571428571</v>
      </c>
      <c r="DK16" s="10"/>
      <c r="DL16" s="10">
        <v>0</v>
      </c>
      <c r="DM16" s="10"/>
      <c r="DN16" s="10">
        <v>2.2222222222222223</v>
      </c>
      <c r="DO16" s="10">
        <v>0.2857142857142857</v>
      </c>
      <c r="DP16" s="10">
        <v>3</v>
      </c>
      <c r="DQ16" s="10">
        <v>1.7142857142857142</v>
      </c>
      <c r="DR16" s="10">
        <v>2.4</v>
      </c>
      <c r="DS16" s="10">
        <v>1.5</v>
      </c>
      <c r="DT16" s="10">
        <v>1.1111111111111112</v>
      </c>
      <c r="DU16" s="10"/>
      <c r="DV16" s="10"/>
      <c r="DW16" s="10">
        <v>0.5714285714285714</v>
      </c>
      <c r="DX16" s="10">
        <v>0.8571428571428571</v>
      </c>
      <c r="DY16" s="10">
        <v>0.18181818181818182</v>
      </c>
      <c r="DZ16" s="10"/>
      <c r="EA16" s="10"/>
      <c r="EB16" s="10"/>
      <c r="EC16" s="10">
        <v>4</v>
      </c>
      <c r="ED16" s="10"/>
      <c r="EE16" s="10"/>
      <c r="EF16" s="10">
        <v>2.4</v>
      </c>
      <c r="EG16" s="10"/>
      <c r="EH16" s="10"/>
      <c r="EI16" s="10">
        <v>1.4285714285714286</v>
      </c>
      <c r="EJ16" s="10">
        <v>0.8</v>
      </c>
      <c r="EK16" s="10">
        <v>4</v>
      </c>
      <c r="EL16" s="10">
        <v>1.3333333333333333</v>
      </c>
      <c r="EM16" s="10"/>
      <c r="EN16" s="10"/>
      <c r="EO16" s="10">
        <v>-0.66666666666666663</v>
      </c>
      <c r="EP16" s="10"/>
      <c r="EQ16" s="10">
        <v>0</v>
      </c>
      <c r="ER16" s="10">
        <v>2</v>
      </c>
      <c r="ES16" s="10">
        <v>2.6666666666666665</v>
      </c>
      <c r="ET16" s="10"/>
      <c r="EU16" s="10"/>
      <c r="EV16" s="10"/>
      <c r="EW16" s="10"/>
    </row>
    <row r="17" spans="2:154" x14ac:dyDescent="0.4">
      <c r="E17" s="9" t="s">
        <v>2</v>
      </c>
      <c r="F17" s="8">
        <f>(I15-I14)/(100-I14)</f>
        <v>0.21648648731108583</v>
      </c>
      <c r="H17" s="7" t="s">
        <v>1</v>
      </c>
      <c r="I17" s="6">
        <f>_xlfn.STDEV.S(M15:ES15)*10</f>
        <v>16.085280940067182</v>
      </c>
    </row>
    <row r="18" spans="2:154" x14ac:dyDescent="0.4">
      <c r="H18" s="5" t="s">
        <v>0</v>
      </c>
      <c r="I18" s="4">
        <f>_xlfn.STDEV.S(M13:ES13)*10</f>
        <v>38.647833875796188</v>
      </c>
    </row>
    <row r="20" spans="2:154" x14ac:dyDescent="0.4">
      <c r="M20" s="20" t="s">
        <v>321</v>
      </c>
      <c r="W20" s="20" t="s">
        <v>296</v>
      </c>
      <c r="AI20" s="20" t="s">
        <v>269</v>
      </c>
      <c r="AV20" s="20" t="s">
        <v>241</v>
      </c>
      <c r="BG20" s="20" t="s">
        <v>212</v>
      </c>
      <c r="BU20" s="20" t="s">
        <v>182</v>
      </c>
      <c r="CH20" s="20" t="s">
        <v>153</v>
      </c>
      <c r="CT20" s="20" t="s">
        <v>124</v>
      </c>
      <c r="DI20" s="20" t="s">
        <v>85</v>
      </c>
      <c r="EC20" s="20" t="s">
        <v>37</v>
      </c>
    </row>
    <row r="21" spans="2:154" x14ac:dyDescent="0.4">
      <c r="B21" s="25" t="s">
        <v>349</v>
      </c>
      <c r="C21" s="24"/>
      <c r="E21" s="19" t="s">
        <v>348</v>
      </c>
      <c r="F21" s="2"/>
      <c r="H21" s="19" t="s">
        <v>347</v>
      </c>
      <c r="I21" s="18" t="s">
        <v>33</v>
      </c>
      <c r="J21" s="16"/>
      <c r="K21" s="17" t="s">
        <v>61</v>
      </c>
      <c r="L21" s="16"/>
      <c r="M21" s="21" t="s">
        <v>330</v>
      </c>
      <c r="N21" s="21" t="s">
        <v>329</v>
      </c>
      <c r="O21" s="21" t="s">
        <v>328</v>
      </c>
      <c r="P21" s="21" t="s">
        <v>327</v>
      </c>
      <c r="Q21" s="21" t="s">
        <v>326</v>
      </c>
      <c r="R21" s="21" t="s">
        <v>325</v>
      </c>
      <c r="S21" s="21" t="s">
        <v>324</v>
      </c>
      <c r="T21" s="21" t="s">
        <v>323</v>
      </c>
      <c r="U21" s="21" t="s">
        <v>322</v>
      </c>
      <c r="V21" s="21"/>
      <c r="W21" s="21" t="s">
        <v>307</v>
      </c>
      <c r="X21" s="21" t="s">
        <v>306</v>
      </c>
      <c r="Y21" s="21" t="s">
        <v>305</v>
      </c>
      <c r="Z21" s="21" t="s">
        <v>304</v>
      </c>
      <c r="AA21" s="21" t="s">
        <v>303</v>
      </c>
      <c r="AB21" s="21" t="s">
        <v>302</v>
      </c>
      <c r="AC21" s="21" t="s">
        <v>301</v>
      </c>
      <c r="AD21" s="21" t="s">
        <v>300</v>
      </c>
      <c r="AE21" s="21" t="s">
        <v>299</v>
      </c>
      <c r="AF21" s="21" t="s">
        <v>298</v>
      </c>
      <c r="AG21" s="21" t="s">
        <v>297</v>
      </c>
      <c r="AI21" s="21" t="s">
        <v>280</v>
      </c>
      <c r="AJ21" s="21" t="s">
        <v>279</v>
      </c>
      <c r="AK21" s="21" t="s">
        <v>278</v>
      </c>
      <c r="AL21" s="21" t="s">
        <v>277</v>
      </c>
      <c r="AM21" s="21" t="s">
        <v>276</v>
      </c>
      <c r="AN21" s="21" t="s">
        <v>275</v>
      </c>
      <c r="AO21" s="21" t="s">
        <v>274</v>
      </c>
      <c r="AP21" s="21" t="s">
        <v>273</v>
      </c>
      <c r="AQ21" s="21" t="s">
        <v>272</v>
      </c>
      <c r="AR21" s="21" t="s">
        <v>271</v>
      </c>
      <c r="AS21" s="21" t="s">
        <v>270</v>
      </c>
      <c r="AU21" s="21"/>
      <c r="AV21" s="21" t="s">
        <v>251</v>
      </c>
      <c r="AW21" s="21" t="s">
        <v>250</v>
      </c>
      <c r="AX21" s="21" t="s">
        <v>249</v>
      </c>
      <c r="AY21" s="21" t="s">
        <v>248</v>
      </c>
      <c r="AZ21" s="21" t="s">
        <v>247</v>
      </c>
      <c r="BA21" s="21" t="s">
        <v>246</v>
      </c>
      <c r="BB21" s="21" t="s">
        <v>245</v>
      </c>
      <c r="BC21" s="21" t="s">
        <v>244</v>
      </c>
      <c r="BD21" s="21" t="s">
        <v>243</v>
      </c>
      <c r="BE21" s="21" t="s">
        <v>242</v>
      </c>
      <c r="BF21" s="21"/>
      <c r="BG21" s="21" t="s">
        <v>225</v>
      </c>
      <c r="BH21" s="21" t="s">
        <v>224</v>
      </c>
      <c r="BI21" s="21" t="s">
        <v>223</v>
      </c>
      <c r="BJ21" s="21" t="s">
        <v>222</v>
      </c>
      <c r="BK21" s="21" t="s">
        <v>221</v>
      </c>
      <c r="BL21" s="21" t="s">
        <v>220</v>
      </c>
      <c r="BM21" s="21" t="s">
        <v>219</v>
      </c>
      <c r="BN21" s="21" t="s">
        <v>218</v>
      </c>
      <c r="BO21" s="21" t="s">
        <v>217</v>
      </c>
      <c r="BP21" s="21" t="s">
        <v>216</v>
      </c>
      <c r="BQ21" s="21" t="s">
        <v>215</v>
      </c>
      <c r="BR21" s="21" t="s">
        <v>214</v>
      </c>
      <c r="BS21" s="21" t="s">
        <v>213</v>
      </c>
      <c r="BT21" s="21"/>
      <c r="BU21" s="21" t="s">
        <v>194</v>
      </c>
      <c r="BV21" s="21" t="s">
        <v>193</v>
      </c>
      <c r="BW21" s="21" t="s">
        <v>192</v>
      </c>
      <c r="BX21" s="21" t="s">
        <v>191</v>
      </c>
      <c r="BY21" s="21" t="s">
        <v>190</v>
      </c>
      <c r="BZ21" s="21" t="s">
        <v>189</v>
      </c>
      <c r="CA21" s="21" t="s">
        <v>188</v>
      </c>
      <c r="CB21" s="21" t="s">
        <v>187</v>
      </c>
      <c r="CC21" s="21" t="s">
        <v>186</v>
      </c>
      <c r="CD21" s="21" t="s">
        <v>185</v>
      </c>
      <c r="CE21" s="21" t="s">
        <v>184</v>
      </c>
      <c r="CF21" s="21" t="s">
        <v>183</v>
      </c>
      <c r="CH21" s="21" t="s">
        <v>164</v>
      </c>
      <c r="CI21" s="21" t="s">
        <v>163</v>
      </c>
      <c r="CJ21" s="21" t="s">
        <v>162</v>
      </c>
      <c r="CK21" s="21" t="s">
        <v>161</v>
      </c>
      <c r="CL21" s="21" t="s">
        <v>160</v>
      </c>
      <c r="CM21" s="21" t="s">
        <v>159</v>
      </c>
      <c r="CN21" s="21" t="s">
        <v>158</v>
      </c>
      <c r="CO21" s="21" t="s">
        <v>157</v>
      </c>
      <c r="CP21" s="21" t="s">
        <v>156</v>
      </c>
      <c r="CQ21" s="21" t="s">
        <v>155</v>
      </c>
      <c r="CR21" s="21" t="s">
        <v>154</v>
      </c>
      <c r="CS21" s="21"/>
      <c r="CT21" s="21" t="s">
        <v>137</v>
      </c>
      <c r="CU21" s="21" t="s">
        <v>136</v>
      </c>
      <c r="CV21" s="21" t="s">
        <v>135</v>
      </c>
      <c r="CW21" s="21" t="s">
        <v>134</v>
      </c>
      <c r="CX21" s="21" t="s">
        <v>133</v>
      </c>
      <c r="CY21" s="21" t="s">
        <v>132</v>
      </c>
      <c r="CZ21" s="21" t="s">
        <v>131</v>
      </c>
      <c r="DA21" s="21" t="s">
        <v>130</v>
      </c>
      <c r="DB21" s="21" t="s">
        <v>129</v>
      </c>
      <c r="DC21" s="21" t="s">
        <v>128</v>
      </c>
      <c r="DD21" s="21" t="s">
        <v>127</v>
      </c>
      <c r="DE21" s="21" t="s">
        <v>126</v>
      </c>
      <c r="DF21" s="21" t="s">
        <v>125</v>
      </c>
      <c r="DH21" s="21"/>
      <c r="DI21" s="21" t="s">
        <v>104</v>
      </c>
      <c r="DJ21" s="21" t="s">
        <v>103</v>
      </c>
      <c r="DK21" s="21" t="s">
        <v>102</v>
      </c>
      <c r="DL21" s="21" t="s">
        <v>101</v>
      </c>
      <c r="DM21" s="21" t="s">
        <v>100</v>
      </c>
      <c r="DN21" s="21" t="s">
        <v>99</v>
      </c>
      <c r="DO21" s="21" t="s">
        <v>98</v>
      </c>
      <c r="DP21" s="21" t="s">
        <v>97</v>
      </c>
      <c r="DQ21" s="21" t="s">
        <v>96</v>
      </c>
      <c r="DR21" s="21" t="s">
        <v>95</v>
      </c>
      <c r="DS21" s="21" t="s">
        <v>94</v>
      </c>
      <c r="DT21" s="21" t="s">
        <v>93</v>
      </c>
      <c r="DU21" s="21" t="s">
        <v>92</v>
      </c>
      <c r="DV21" s="21" t="s">
        <v>91</v>
      </c>
      <c r="DW21" s="21" t="s">
        <v>90</v>
      </c>
      <c r="DX21" s="21" t="s">
        <v>89</v>
      </c>
      <c r="DY21" s="21" t="s">
        <v>88</v>
      </c>
      <c r="DZ21" s="21" t="s">
        <v>87</v>
      </c>
      <c r="EA21" s="21" t="s">
        <v>86</v>
      </c>
      <c r="EC21" s="21" t="s">
        <v>60</v>
      </c>
      <c r="ED21" s="21" t="s">
        <v>59</v>
      </c>
      <c r="EE21" s="21" t="s">
        <v>58</v>
      </c>
      <c r="EF21" s="21" t="s">
        <v>57</v>
      </c>
      <c r="EG21" s="21" t="s">
        <v>56</v>
      </c>
      <c r="EH21" s="21" t="s">
        <v>55</v>
      </c>
      <c r="EI21" s="21" t="s">
        <v>54</v>
      </c>
      <c r="EJ21" s="21" t="s">
        <v>53</v>
      </c>
      <c r="EK21" s="21" t="s">
        <v>52</v>
      </c>
      <c r="EL21" s="21" t="s">
        <v>51</v>
      </c>
      <c r="EM21" s="21" t="s">
        <v>50</v>
      </c>
      <c r="EN21" s="21" t="s">
        <v>49</v>
      </c>
      <c r="EO21" s="21" t="s">
        <v>48</v>
      </c>
      <c r="EP21" s="21" t="s">
        <v>47</v>
      </c>
      <c r="EQ21" s="21" t="s">
        <v>46</v>
      </c>
      <c r="ER21" s="21" t="s">
        <v>45</v>
      </c>
    </row>
    <row r="22" spans="2:154" x14ac:dyDescent="0.4">
      <c r="B22" s="1" t="s">
        <v>44</v>
      </c>
      <c r="C22" s="2">
        <f>_xlfn.T.TEST(M23:ES23,M30:ES30,1,2)</f>
        <v>0.48526663055452091</v>
      </c>
      <c r="E22" s="9" t="s">
        <v>13</v>
      </c>
      <c r="F22" s="2">
        <f>AVERAGE(M25:ES25)*10</f>
        <v>7.7073917601757831</v>
      </c>
      <c r="H22" s="1" t="s">
        <v>12</v>
      </c>
      <c r="I22" s="3">
        <f>AVERAGE(M22:ES22)</f>
        <v>8.6265060240963862</v>
      </c>
      <c r="K22" s="11" t="s">
        <v>12</v>
      </c>
      <c r="M22" s="14">
        <v>4</v>
      </c>
      <c r="N22" s="14">
        <v>5</v>
      </c>
      <c r="O22" s="14">
        <v>10</v>
      </c>
      <c r="P22" s="14">
        <v>14</v>
      </c>
      <c r="Q22" s="14">
        <v>14</v>
      </c>
      <c r="R22" s="14">
        <v>7</v>
      </c>
      <c r="S22" s="14">
        <v>6</v>
      </c>
      <c r="T22" s="14">
        <v>6</v>
      </c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>
        <v>6</v>
      </c>
      <c r="AW22" s="14"/>
      <c r="AX22" s="14">
        <v>6</v>
      </c>
      <c r="AY22" s="14"/>
      <c r="AZ22" s="14">
        <v>7</v>
      </c>
      <c r="BA22" s="14">
        <v>15</v>
      </c>
      <c r="BB22" s="14">
        <v>5</v>
      </c>
      <c r="BC22" s="14">
        <v>8</v>
      </c>
      <c r="BD22" s="14">
        <v>5</v>
      </c>
      <c r="BE22" s="14">
        <v>11</v>
      </c>
      <c r="BF22" s="14"/>
      <c r="BG22" s="14">
        <v>14</v>
      </c>
      <c r="BH22" s="14">
        <v>5</v>
      </c>
      <c r="BI22" s="14">
        <v>13</v>
      </c>
      <c r="BJ22" s="14">
        <v>22</v>
      </c>
      <c r="BK22" s="14">
        <v>6</v>
      </c>
      <c r="BL22" s="14">
        <v>10</v>
      </c>
      <c r="BM22" s="14">
        <v>6</v>
      </c>
      <c r="BN22" s="14">
        <v>7</v>
      </c>
      <c r="BO22" s="14">
        <v>6</v>
      </c>
      <c r="BP22" s="14">
        <v>6</v>
      </c>
      <c r="BQ22" s="14">
        <v>6</v>
      </c>
      <c r="BR22" s="14">
        <v>23</v>
      </c>
      <c r="BS22" s="14">
        <v>5</v>
      </c>
      <c r="BT22" s="14"/>
      <c r="BU22" s="14">
        <v>6</v>
      </c>
      <c r="BV22" s="14"/>
      <c r="BW22" s="14"/>
      <c r="BX22" s="14"/>
      <c r="BY22" s="14"/>
      <c r="BZ22" s="14">
        <v>4</v>
      </c>
      <c r="CA22" s="14">
        <v>3</v>
      </c>
      <c r="CB22" s="14"/>
      <c r="CC22" s="14">
        <v>10</v>
      </c>
      <c r="CD22" s="14">
        <v>4</v>
      </c>
      <c r="CE22" s="14">
        <v>8</v>
      </c>
      <c r="CF22" s="14">
        <v>7</v>
      </c>
      <c r="CG22" s="14"/>
      <c r="CH22" s="14">
        <v>9</v>
      </c>
      <c r="CI22" s="14">
        <v>5</v>
      </c>
      <c r="CJ22" s="14">
        <v>5</v>
      </c>
      <c r="CK22" s="14">
        <v>8</v>
      </c>
      <c r="CL22" s="14">
        <v>6</v>
      </c>
      <c r="CM22" s="14"/>
      <c r="CN22" s="14"/>
      <c r="CO22" s="14">
        <v>3</v>
      </c>
      <c r="CP22" s="14">
        <v>4</v>
      </c>
      <c r="CQ22" s="14">
        <v>10</v>
      </c>
      <c r="CR22" s="14">
        <v>8</v>
      </c>
      <c r="CS22" s="14"/>
      <c r="CT22" s="14">
        <v>11</v>
      </c>
      <c r="CU22" s="14">
        <v>14</v>
      </c>
      <c r="CV22" s="14">
        <v>8</v>
      </c>
      <c r="CW22" s="14"/>
      <c r="CX22" s="14"/>
      <c r="CY22" s="14">
        <v>9</v>
      </c>
      <c r="CZ22" s="14">
        <v>7</v>
      </c>
      <c r="DA22" s="14">
        <v>8</v>
      </c>
      <c r="DB22" s="14">
        <v>11</v>
      </c>
      <c r="DC22" s="14">
        <v>9</v>
      </c>
      <c r="DD22" s="14">
        <v>3</v>
      </c>
      <c r="DE22" s="14">
        <v>13</v>
      </c>
      <c r="DF22" s="14">
        <v>11</v>
      </c>
      <c r="DG22" s="14"/>
      <c r="DH22" s="14"/>
      <c r="DI22" s="14"/>
      <c r="DJ22" s="14">
        <v>12</v>
      </c>
      <c r="DK22" s="14">
        <v>3</v>
      </c>
      <c r="DL22" s="14">
        <v>14</v>
      </c>
      <c r="DM22" s="14">
        <v>11</v>
      </c>
      <c r="DN22" s="14">
        <v>5</v>
      </c>
      <c r="DO22" s="14">
        <v>16</v>
      </c>
      <c r="DP22" s="14">
        <v>16</v>
      </c>
      <c r="DQ22" s="14">
        <v>16</v>
      </c>
      <c r="DR22" s="14">
        <v>7</v>
      </c>
      <c r="DS22" s="14">
        <v>12</v>
      </c>
      <c r="DT22" s="14">
        <v>18</v>
      </c>
      <c r="DU22" s="14">
        <v>14</v>
      </c>
      <c r="DV22" s="14">
        <v>16</v>
      </c>
      <c r="DW22" s="14">
        <v>17</v>
      </c>
      <c r="DX22" s="14">
        <v>6</v>
      </c>
      <c r="DY22" s="14">
        <v>5</v>
      </c>
      <c r="DZ22" s="14"/>
      <c r="EA22" s="14">
        <v>5</v>
      </c>
      <c r="EB22" s="14"/>
      <c r="EC22" s="14"/>
      <c r="ED22" s="14">
        <v>6</v>
      </c>
      <c r="EE22" s="14">
        <v>6</v>
      </c>
      <c r="EF22" s="14">
        <v>5</v>
      </c>
      <c r="EG22" s="14">
        <v>4</v>
      </c>
      <c r="EH22" s="14">
        <v>7</v>
      </c>
      <c r="EI22" s="14">
        <v>12</v>
      </c>
      <c r="EJ22" s="14"/>
      <c r="EK22" s="14"/>
      <c r="EL22" s="14">
        <v>10</v>
      </c>
      <c r="EM22" s="14"/>
      <c r="EN22" s="14"/>
      <c r="EO22" s="14">
        <v>4</v>
      </c>
      <c r="EP22" s="14"/>
      <c r="EQ22" s="14">
        <v>3</v>
      </c>
      <c r="ER22" s="14">
        <v>4</v>
      </c>
      <c r="ES22" s="14"/>
      <c r="ET22" s="14"/>
      <c r="EU22" s="14"/>
      <c r="EV22" s="14"/>
      <c r="EW22" s="14"/>
      <c r="EX22" s="14"/>
    </row>
    <row r="23" spans="2:154" x14ac:dyDescent="0.4">
      <c r="B23" s="1" t="s">
        <v>43</v>
      </c>
      <c r="C23" s="2">
        <f>_xlfn.T.TEST(M24:ES24,M31:ES31,1,2)</f>
        <v>3.7116575215760297E-2</v>
      </c>
      <c r="E23" s="9" t="s">
        <v>10</v>
      </c>
      <c r="F23" s="2">
        <f>_xlfn.STDEV.S(M23:ES23)*10</f>
        <v>11.271780906071545</v>
      </c>
      <c r="H23" s="1" t="s">
        <v>9</v>
      </c>
      <c r="I23" s="3">
        <f>AVERAGE(M23:ES23)*10</f>
        <v>41.845165140361274</v>
      </c>
      <c r="K23" s="11" t="s">
        <v>9</v>
      </c>
      <c r="M23" s="10">
        <v>2.5</v>
      </c>
      <c r="N23" s="10">
        <v>2.4</v>
      </c>
      <c r="O23" s="10">
        <v>3</v>
      </c>
      <c r="P23" s="10">
        <v>1.5714285714285714</v>
      </c>
      <c r="Q23" s="10">
        <v>2.8571428571428572</v>
      </c>
      <c r="R23" s="10">
        <v>2.5714285714285716</v>
      </c>
      <c r="S23" s="10">
        <v>4</v>
      </c>
      <c r="T23" s="10">
        <v>3.6666666666666665</v>
      </c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>
        <v>5.333333333333333</v>
      </c>
      <c r="AW23" s="10"/>
      <c r="AX23" s="10">
        <v>5.666666666666667</v>
      </c>
      <c r="AY23" s="10"/>
      <c r="AZ23" s="10">
        <v>4</v>
      </c>
      <c r="BA23" s="10">
        <v>2.9333333333333331</v>
      </c>
      <c r="BB23" s="10">
        <v>4.8</v>
      </c>
      <c r="BC23" s="10">
        <v>4.75</v>
      </c>
      <c r="BD23" s="10">
        <v>4</v>
      </c>
      <c r="BE23" s="10">
        <v>3.8181818181818183</v>
      </c>
      <c r="BF23" s="10"/>
      <c r="BG23" s="10">
        <v>3</v>
      </c>
      <c r="BH23" s="10">
        <v>2</v>
      </c>
      <c r="BI23" s="10">
        <v>3.8461538461538463</v>
      </c>
      <c r="BJ23" s="10">
        <v>2.9090909090909092</v>
      </c>
      <c r="BK23" s="10">
        <v>2.6666666666666665</v>
      </c>
      <c r="BL23" s="10">
        <v>3.8</v>
      </c>
      <c r="BM23" s="10">
        <v>4.666666666666667</v>
      </c>
      <c r="BN23" s="10">
        <v>5.1428571428571432</v>
      </c>
      <c r="BO23" s="10">
        <v>4.666666666666667</v>
      </c>
      <c r="BP23" s="10">
        <v>3.6666666666666665</v>
      </c>
      <c r="BQ23" s="10">
        <v>4</v>
      </c>
      <c r="BR23" s="10">
        <v>3.4782608695652173</v>
      </c>
      <c r="BS23" s="10">
        <v>4</v>
      </c>
      <c r="BT23" s="10"/>
      <c r="BU23" s="10">
        <v>4.333333333333333</v>
      </c>
      <c r="BV23" s="10"/>
      <c r="BW23" s="10"/>
      <c r="BX23" s="10"/>
      <c r="BY23" s="10"/>
      <c r="BZ23" s="10">
        <v>4</v>
      </c>
      <c r="CA23" s="10">
        <v>4</v>
      </c>
      <c r="CB23" s="10"/>
      <c r="CC23" s="10">
        <v>4</v>
      </c>
      <c r="CD23" s="10">
        <v>6</v>
      </c>
      <c r="CE23" s="10">
        <v>2.75</v>
      </c>
      <c r="CF23" s="10">
        <v>3.1428571428571428</v>
      </c>
      <c r="CG23" s="10"/>
      <c r="CH23" s="10">
        <v>5.5555555555555554</v>
      </c>
      <c r="CI23" s="10">
        <v>5.6</v>
      </c>
      <c r="CJ23" s="10">
        <v>4.8</v>
      </c>
      <c r="CK23" s="10">
        <v>3.75</v>
      </c>
      <c r="CL23" s="10">
        <v>6</v>
      </c>
      <c r="CM23" s="10"/>
      <c r="CN23" s="10"/>
      <c r="CO23" s="10">
        <v>6</v>
      </c>
      <c r="CP23" s="10">
        <v>2.5</v>
      </c>
      <c r="CQ23" s="10">
        <v>6</v>
      </c>
      <c r="CR23" s="10">
        <v>1.5</v>
      </c>
      <c r="CS23" s="10"/>
      <c r="CT23" s="10">
        <v>3.8181818181818183</v>
      </c>
      <c r="CU23" s="10">
        <v>3.7142857142857144</v>
      </c>
      <c r="CV23" s="10">
        <v>5</v>
      </c>
      <c r="CW23" s="10"/>
      <c r="CX23" s="10"/>
      <c r="CY23" s="10">
        <v>4.2222222222222223</v>
      </c>
      <c r="CZ23" s="10">
        <v>4</v>
      </c>
      <c r="DA23" s="10">
        <v>6</v>
      </c>
      <c r="DB23" s="10">
        <v>4.9090909090909092</v>
      </c>
      <c r="DC23" s="10">
        <v>3.1111111111111112</v>
      </c>
      <c r="DD23" s="10">
        <v>6</v>
      </c>
      <c r="DE23" s="10">
        <v>4.1538461538461542</v>
      </c>
      <c r="DF23" s="10">
        <v>5.2727272727272725</v>
      </c>
      <c r="DG23" s="10"/>
      <c r="DH23" s="10"/>
      <c r="DI23" s="10"/>
      <c r="DJ23" s="10">
        <v>3.8333333333333335</v>
      </c>
      <c r="DK23" s="10">
        <v>5.333333333333333</v>
      </c>
      <c r="DL23" s="10">
        <v>4.8571428571428568</v>
      </c>
      <c r="DM23" s="10">
        <v>4</v>
      </c>
      <c r="DN23" s="10">
        <v>3.6</v>
      </c>
      <c r="DO23" s="10">
        <v>4.375</v>
      </c>
      <c r="DP23" s="10">
        <v>3.875</v>
      </c>
      <c r="DQ23" s="10">
        <v>4.25</v>
      </c>
      <c r="DR23" s="10">
        <v>4.5714285714285712</v>
      </c>
      <c r="DS23" s="10">
        <v>3.1666666666666665</v>
      </c>
      <c r="DT23" s="10">
        <v>6</v>
      </c>
      <c r="DU23" s="10">
        <v>4.4285714285714288</v>
      </c>
      <c r="DV23" s="10">
        <v>3.25</v>
      </c>
      <c r="DW23" s="10">
        <v>3.8823529411764706</v>
      </c>
      <c r="DX23" s="10">
        <v>6.666666666666667</v>
      </c>
      <c r="DY23" s="10">
        <v>5.2</v>
      </c>
      <c r="DZ23" s="10"/>
      <c r="EA23" s="10">
        <v>5.2</v>
      </c>
      <c r="EB23" s="10"/>
      <c r="EC23" s="10"/>
      <c r="ED23" s="10">
        <v>5</v>
      </c>
      <c r="EE23" s="10">
        <v>4.666666666666667</v>
      </c>
      <c r="EF23" s="10">
        <v>3.6</v>
      </c>
      <c r="EG23" s="10">
        <v>4.5</v>
      </c>
      <c r="EH23" s="10">
        <v>5.7142857142857144</v>
      </c>
      <c r="EI23" s="10">
        <v>2.6666666666666665</v>
      </c>
      <c r="EJ23" s="10"/>
      <c r="EK23" s="10"/>
      <c r="EL23" s="10">
        <v>4</v>
      </c>
      <c r="EM23" s="10"/>
      <c r="EN23" s="10"/>
      <c r="EO23" s="10">
        <v>4</v>
      </c>
      <c r="EP23" s="10"/>
      <c r="EQ23" s="10">
        <v>5.333333333333333</v>
      </c>
      <c r="ER23" s="10">
        <v>5.5</v>
      </c>
      <c r="ES23" s="10"/>
      <c r="ET23" s="10"/>
      <c r="EU23" s="10"/>
      <c r="EV23" s="10"/>
      <c r="EW23" s="10"/>
    </row>
    <row r="24" spans="2:154" x14ac:dyDescent="0.4">
      <c r="B24" s="1" t="s">
        <v>42</v>
      </c>
      <c r="C24" s="12">
        <f>_xlfn.T.TEST(M25:ES25,M32:ES32,1,2)</f>
        <v>8.1761904027820437E-3</v>
      </c>
      <c r="E24" s="1" t="s">
        <v>41</v>
      </c>
      <c r="F24" s="12">
        <f>F22/F23</f>
        <v>0.68377764120878148</v>
      </c>
      <c r="H24" s="1" t="s">
        <v>6</v>
      </c>
      <c r="I24" s="3">
        <f>AVERAGE(M24:ES24)*10</f>
        <v>49.552556900537077</v>
      </c>
      <c r="K24" s="11" t="s">
        <v>6</v>
      </c>
      <c r="M24" s="10">
        <v>3</v>
      </c>
      <c r="N24" s="10">
        <v>2.8</v>
      </c>
      <c r="O24" s="10">
        <v>3.2</v>
      </c>
      <c r="P24" s="10">
        <v>3.2857142857142856</v>
      </c>
      <c r="Q24" s="10">
        <v>3.8571428571428572</v>
      </c>
      <c r="R24" s="10">
        <v>4.2857142857142856</v>
      </c>
      <c r="S24" s="10">
        <v>4.333333333333333</v>
      </c>
      <c r="T24" s="10">
        <v>5</v>
      </c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>
        <v>4</v>
      </c>
      <c r="AW24" s="10"/>
      <c r="AX24" s="10">
        <v>6</v>
      </c>
      <c r="AY24" s="10"/>
      <c r="AZ24" s="10">
        <v>6.8571428571428568</v>
      </c>
      <c r="BA24" s="10">
        <v>3.8666666666666667</v>
      </c>
      <c r="BB24" s="10">
        <v>6</v>
      </c>
      <c r="BC24" s="10">
        <v>3.5</v>
      </c>
      <c r="BD24" s="10">
        <v>4.8</v>
      </c>
      <c r="BE24" s="10">
        <v>4.9090909090909092</v>
      </c>
      <c r="BF24" s="10"/>
      <c r="BG24" s="10">
        <v>2.4285714285714284</v>
      </c>
      <c r="BH24" s="10">
        <v>3.6</v>
      </c>
      <c r="BI24" s="10">
        <v>5.384615384615385</v>
      </c>
      <c r="BJ24" s="10">
        <v>3.6363636363636362</v>
      </c>
      <c r="BK24" s="10">
        <v>2.3333333333333335</v>
      </c>
      <c r="BL24" s="10">
        <v>3.8</v>
      </c>
      <c r="BM24" s="10">
        <v>5</v>
      </c>
      <c r="BN24" s="10">
        <v>7.1428571428571432</v>
      </c>
      <c r="BO24" s="10">
        <v>4.666666666666667</v>
      </c>
      <c r="BP24" s="10">
        <v>3.6666666666666665</v>
      </c>
      <c r="BQ24" s="10">
        <v>6.666666666666667</v>
      </c>
      <c r="BR24" s="10">
        <v>4</v>
      </c>
      <c r="BS24" s="10">
        <v>6.8</v>
      </c>
      <c r="BT24" s="10"/>
      <c r="BU24" s="10">
        <v>6</v>
      </c>
      <c r="BV24" s="10"/>
      <c r="BW24" s="10"/>
      <c r="BX24" s="10"/>
      <c r="BY24" s="10"/>
      <c r="BZ24" s="10">
        <v>4</v>
      </c>
      <c r="CA24" s="10">
        <v>2</v>
      </c>
      <c r="CB24" s="10"/>
      <c r="CC24" s="10">
        <v>4.2</v>
      </c>
      <c r="CD24" s="10">
        <v>6</v>
      </c>
      <c r="CE24" s="10">
        <v>2.75</v>
      </c>
      <c r="CF24" s="10">
        <v>4</v>
      </c>
      <c r="CG24" s="10"/>
      <c r="CH24" s="10">
        <v>5.7777777777777777</v>
      </c>
      <c r="CI24" s="10">
        <v>6.4</v>
      </c>
      <c r="CJ24" s="10">
        <v>9.1999999999999993</v>
      </c>
      <c r="CK24" s="10">
        <v>3.25</v>
      </c>
      <c r="CL24" s="10">
        <v>7.333333333333333</v>
      </c>
      <c r="CM24" s="10"/>
      <c r="CN24" s="10"/>
      <c r="CO24" s="10">
        <v>8</v>
      </c>
      <c r="CP24" s="10">
        <v>3.5</v>
      </c>
      <c r="CQ24" s="10">
        <v>7.2</v>
      </c>
      <c r="CR24" s="10">
        <v>2.75</v>
      </c>
      <c r="CS24" s="10"/>
      <c r="CT24" s="10">
        <v>5.2727272727272725</v>
      </c>
      <c r="CU24" s="10">
        <v>4.8571428571428568</v>
      </c>
      <c r="CV24" s="10">
        <v>6.5</v>
      </c>
      <c r="CW24" s="10"/>
      <c r="CX24" s="10"/>
      <c r="CY24" s="10">
        <v>5.333333333333333</v>
      </c>
      <c r="CZ24" s="10">
        <v>5.7142857142857144</v>
      </c>
      <c r="DA24" s="10">
        <v>8.25</v>
      </c>
      <c r="DB24" s="10">
        <v>4.3636363636363633</v>
      </c>
      <c r="DC24" s="10">
        <v>2</v>
      </c>
      <c r="DD24" s="10">
        <v>8</v>
      </c>
      <c r="DE24" s="10">
        <v>4.0769230769230766</v>
      </c>
      <c r="DF24" s="10">
        <v>6.5</v>
      </c>
      <c r="DG24" s="10"/>
      <c r="DH24" s="10"/>
      <c r="DI24" s="10"/>
      <c r="DJ24" s="10">
        <v>2.8333333333333335</v>
      </c>
      <c r="DK24" s="10">
        <v>6.666666666666667</v>
      </c>
      <c r="DL24" s="10">
        <v>5.7142857142857144</v>
      </c>
      <c r="DM24" s="10">
        <v>4.7272727272727275</v>
      </c>
      <c r="DN24" s="10">
        <v>4.4000000000000004</v>
      </c>
      <c r="DO24" s="10">
        <v>4.25</v>
      </c>
      <c r="DP24" s="10">
        <v>3.25</v>
      </c>
      <c r="DQ24" s="10">
        <v>4.375</v>
      </c>
      <c r="DR24" s="10">
        <v>3.7142857142857144</v>
      </c>
      <c r="DS24" s="10">
        <v>3.1666666666666665</v>
      </c>
      <c r="DT24" s="10">
        <v>4.666666666666667</v>
      </c>
      <c r="DU24" s="10">
        <v>5.1428571428571432</v>
      </c>
      <c r="DV24" s="10">
        <v>3.625</v>
      </c>
      <c r="DW24" s="10">
        <v>2.8235294117647061</v>
      </c>
      <c r="DX24" s="10">
        <v>5.666666666666667</v>
      </c>
      <c r="DY24" s="10">
        <v>4</v>
      </c>
      <c r="DZ24" s="10"/>
      <c r="EA24" s="10">
        <v>6</v>
      </c>
      <c r="EB24" s="10"/>
      <c r="EC24" s="10"/>
      <c r="ED24" s="10">
        <v>6.666666666666667</v>
      </c>
      <c r="EE24" s="10">
        <v>8</v>
      </c>
      <c r="EF24" s="10">
        <v>3.2</v>
      </c>
      <c r="EG24" s="10">
        <v>8.5</v>
      </c>
      <c r="EH24" s="10">
        <v>7.7142857142857144</v>
      </c>
      <c r="EI24" s="10">
        <v>4.833333333333333</v>
      </c>
      <c r="EJ24" s="10"/>
      <c r="EK24" s="10"/>
      <c r="EL24" s="10">
        <v>4.8</v>
      </c>
      <c r="EM24" s="10"/>
      <c r="EN24" s="10"/>
      <c r="EO24" s="10">
        <v>4.5</v>
      </c>
      <c r="EP24" s="10"/>
      <c r="EQ24" s="10">
        <v>8</v>
      </c>
      <c r="ER24" s="10">
        <v>8</v>
      </c>
      <c r="ES24" s="10"/>
      <c r="ET24" s="10"/>
      <c r="EU24" s="10"/>
      <c r="EV24" s="10"/>
      <c r="EW24" s="10"/>
    </row>
    <row r="25" spans="2:154" x14ac:dyDescent="0.4">
      <c r="B25" s="9" t="s">
        <v>40</v>
      </c>
      <c r="C25" s="14">
        <f>COUNT(M24:ES24)</f>
        <v>83</v>
      </c>
      <c r="E25" s="9" t="s">
        <v>4</v>
      </c>
      <c r="F25" s="2">
        <f>_xlfn.T.TEST(M23:EPF23,M24:ES24,1,2)</f>
        <v>4.0527204603130396E-4</v>
      </c>
      <c r="H25" s="9" t="s">
        <v>3</v>
      </c>
      <c r="I25" s="3">
        <f>AVERAGE(M25:ES25)*10</f>
        <v>7.7073917601757831</v>
      </c>
      <c r="M25" s="10">
        <v>0.5</v>
      </c>
      <c r="N25" s="10">
        <v>0.4</v>
      </c>
      <c r="O25" s="10">
        <v>0.2</v>
      </c>
      <c r="P25" s="10">
        <v>1.7142857142857142</v>
      </c>
      <c r="Q25" s="10">
        <v>1</v>
      </c>
      <c r="R25" s="10">
        <v>1.7142857142857142</v>
      </c>
      <c r="S25" s="10">
        <v>0.33333333333333331</v>
      </c>
      <c r="T25" s="10">
        <v>1.3333333333333333</v>
      </c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>
        <v>-1.3333333333333333</v>
      </c>
      <c r="AW25" s="10"/>
      <c r="AX25" s="10">
        <v>0.33333333333333331</v>
      </c>
      <c r="AY25" s="10"/>
      <c r="AZ25" s="10">
        <v>2.8571428571428572</v>
      </c>
      <c r="BA25" s="10">
        <v>0.93333333333333335</v>
      </c>
      <c r="BB25" s="10">
        <v>1.2</v>
      </c>
      <c r="BC25" s="10">
        <v>-1.25</v>
      </c>
      <c r="BD25" s="10">
        <v>0.8</v>
      </c>
      <c r="BE25" s="10">
        <v>1.0909090909090908</v>
      </c>
      <c r="BF25" s="10"/>
      <c r="BG25" s="10">
        <v>-0.5714285714285714</v>
      </c>
      <c r="BH25" s="10">
        <v>1.6</v>
      </c>
      <c r="BI25" s="10">
        <v>1.5384615384615385</v>
      </c>
      <c r="BJ25" s="10">
        <v>0.72727272727272729</v>
      </c>
      <c r="BK25" s="10">
        <v>-0.33333333333333331</v>
      </c>
      <c r="BL25" s="10">
        <v>0</v>
      </c>
      <c r="BM25" s="10">
        <v>0.33333333333333331</v>
      </c>
      <c r="BN25" s="10">
        <v>2</v>
      </c>
      <c r="BO25" s="10">
        <v>0</v>
      </c>
      <c r="BP25" s="10">
        <v>0</v>
      </c>
      <c r="BQ25" s="10">
        <v>2.6666666666666665</v>
      </c>
      <c r="BR25" s="10">
        <v>0.52173913043478259</v>
      </c>
      <c r="BS25" s="10">
        <v>2.8</v>
      </c>
      <c r="BT25" s="10"/>
      <c r="BU25" s="10">
        <v>1.6666666666666667</v>
      </c>
      <c r="BV25" s="10"/>
      <c r="BW25" s="10"/>
      <c r="BX25" s="10"/>
      <c r="BY25" s="10"/>
      <c r="BZ25" s="10">
        <v>0</v>
      </c>
      <c r="CA25" s="10">
        <v>-2</v>
      </c>
      <c r="CB25" s="10"/>
      <c r="CC25" s="10">
        <v>0.2</v>
      </c>
      <c r="CD25" s="10">
        <v>0</v>
      </c>
      <c r="CE25" s="10">
        <v>0</v>
      </c>
      <c r="CF25" s="10">
        <v>0.8571428571428571</v>
      </c>
      <c r="CG25" s="10"/>
      <c r="CH25" s="10">
        <v>0.22222222222222221</v>
      </c>
      <c r="CI25" s="10">
        <v>0.8</v>
      </c>
      <c r="CJ25" s="10">
        <v>4.4000000000000004</v>
      </c>
      <c r="CK25" s="10">
        <v>-0.5</v>
      </c>
      <c r="CL25" s="10">
        <v>1.3333333333333333</v>
      </c>
      <c r="CM25" s="10"/>
      <c r="CN25" s="10"/>
      <c r="CO25" s="10">
        <v>2</v>
      </c>
      <c r="CP25" s="10">
        <v>1</v>
      </c>
      <c r="CQ25" s="10">
        <v>1.2</v>
      </c>
      <c r="CR25" s="10">
        <v>1.25</v>
      </c>
      <c r="CS25" s="10"/>
      <c r="CT25" s="10">
        <v>1.4545454545454546</v>
      </c>
      <c r="CU25" s="10">
        <v>1.1428571428571428</v>
      </c>
      <c r="CV25" s="10">
        <v>1.5</v>
      </c>
      <c r="CW25" s="10"/>
      <c r="CX25" s="10"/>
      <c r="CY25" s="10">
        <v>1.1111111111111112</v>
      </c>
      <c r="CZ25" s="10">
        <v>1.7142857142857142</v>
      </c>
      <c r="DA25" s="10">
        <v>2.25</v>
      </c>
      <c r="DB25" s="10">
        <v>-0.54545454545454541</v>
      </c>
      <c r="DC25" s="10">
        <v>-1.1111111111111112</v>
      </c>
      <c r="DD25" s="10">
        <v>2</v>
      </c>
      <c r="DE25" s="10">
        <v>-7.6923076923076927E-2</v>
      </c>
      <c r="DF25" s="10">
        <v>1.2272727272727273</v>
      </c>
      <c r="DG25" s="10"/>
      <c r="DH25" s="10"/>
      <c r="DI25" s="10"/>
      <c r="DJ25" s="10">
        <v>-1</v>
      </c>
      <c r="DK25" s="10">
        <v>1.3333333333333333</v>
      </c>
      <c r="DL25" s="10">
        <v>0.8571428571428571</v>
      </c>
      <c r="DM25" s="10">
        <v>0.72727272727272729</v>
      </c>
      <c r="DN25" s="10">
        <v>0.8</v>
      </c>
      <c r="DO25" s="10">
        <v>-0.125</v>
      </c>
      <c r="DP25" s="10">
        <v>-0.625</v>
      </c>
      <c r="DQ25" s="10">
        <v>0.125</v>
      </c>
      <c r="DR25" s="10">
        <v>-0.8571428571428571</v>
      </c>
      <c r="DS25" s="10">
        <v>0</v>
      </c>
      <c r="DT25" s="10">
        <v>-1.3333333333333333</v>
      </c>
      <c r="DU25" s="10">
        <v>0.7142857142857143</v>
      </c>
      <c r="DV25" s="10">
        <v>0.375</v>
      </c>
      <c r="DW25" s="10">
        <v>-1.0588235294117647</v>
      </c>
      <c r="DX25" s="10">
        <v>-1</v>
      </c>
      <c r="DY25" s="10">
        <v>-1.2</v>
      </c>
      <c r="DZ25" s="10"/>
      <c r="EA25" s="10">
        <v>0.8</v>
      </c>
      <c r="EB25" s="10"/>
      <c r="EC25" s="10"/>
      <c r="ED25" s="10">
        <v>1.6666666666666667</v>
      </c>
      <c r="EE25" s="10">
        <v>3.3333333333333335</v>
      </c>
      <c r="EF25" s="10">
        <v>-0.4</v>
      </c>
      <c r="EG25" s="10">
        <v>4</v>
      </c>
      <c r="EH25" s="10">
        <v>2</v>
      </c>
      <c r="EI25" s="10">
        <v>2.1666666666666665</v>
      </c>
      <c r="EJ25" s="10"/>
      <c r="EK25" s="10"/>
      <c r="EL25" s="10">
        <v>0.8</v>
      </c>
      <c r="EM25" s="10"/>
      <c r="EN25" s="10"/>
      <c r="EO25" s="10">
        <v>0.5</v>
      </c>
      <c r="EP25" s="10"/>
      <c r="EQ25" s="10">
        <v>2.6666666666666665</v>
      </c>
      <c r="ER25" s="10">
        <v>2.5</v>
      </c>
      <c r="ES25" s="10"/>
      <c r="ET25" s="10"/>
      <c r="EU25" s="10"/>
      <c r="EV25" s="10"/>
      <c r="EW25" s="10"/>
    </row>
    <row r="26" spans="2:154" x14ac:dyDescent="0.4">
      <c r="B26" s="9" t="s">
        <v>39</v>
      </c>
      <c r="C26" s="14">
        <f>SUM(M22:ES22)</f>
        <v>716</v>
      </c>
      <c r="E26" s="9" t="s">
        <v>2</v>
      </c>
      <c r="F26" s="8">
        <f>(I24-I23)/(100-I23)</f>
        <v>0.13253226114007888</v>
      </c>
      <c r="H26" s="7" t="s">
        <v>1</v>
      </c>
      <c r="I26" s="6">
        <f>_xlfn.STDEV.S(M24:ES24)*10</f>
        <v>17.213862545385648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</row>
    <row r="27" spans="2:154" x14ac:dyDescent="0.4">
      <c r="B27" s="9" t="s">
        <v>38</v>
      </c>
      <c r="C27" s="14">
        <f>COUNT(M31:ES31)</f>
        <v>76</v>
      </c>
      <c r="E27" s="9"/>
      <c r="H27" s="5" t="s">
        <v>0</v>
      </c>
      <c r="I27" s="4">
        <f>_xlfn.STDEV.S(M22:ES22)*10</f>
        <v>44.931135474827499</v>
      </c>
      <c r="M27" s="20" t="s">
        <v>321</v>
      </c>
      <c r="W27" s="20" t="s">
        <v>296</v>
      </c>
      <c r="AI27" s="20" t="s">
        <v>269</v>
      </c>
      <c r="AV27" s="20" t="s">
        <v>241</v>
      </c>
      <c r="BG27" s="20" t="s">
        <v>212</v>
      </c>
      <c r="BU27" s="20" t="s">
        <v>182</v>
      </c>
      <c r="CH27" s="20" t="s">
        <v>153</v>
      </c>
      <c r="CT27" s="20" t="s">
        <v>124</v>
      </c>
      <c r="DI27" s="20" t="s">
        <v>85</v>
      </c>
      <c r="EC27" s="20" t="s">
        <v>37</v>
      </c>
    </row>
    <row r="28" spans="2:154" x14ac:dyDescent="0.4">
      <c r="B28" s="1" t="s">
        <v>36</v>
      </c>
      <c r="C28" s="14">
        <f>SUM(M29:ES29)</f>
        <v>584</v>
      </c>
      <c r="E28" s="19" t="s">
        <v>346</v>
      </c>
      <c r="F28" s="2"/>
      <c r="H28" s="19" t="s">
        <v>345</v>
      </c>
      <c r="I28" s="18" t="s">
        <v>33</v>
      </c>
      <c r="J28" s="16"/>
      <c r="K28" s="17" t="s">
        <v>32</v>
      </c>
      <c r="L28" s="16"/>
      <c r="M28" s="15" t="s">
        <v>318</v>
      </c>
      <c r="N28" s="15" t="s">
        <v>317</v>
      </c>
      <c r="O28" s="15" t="s">
        <v>316</v>
      </c>
      <c r="P28" s="15" t="s">
        <v>315</v>
      </c>
      <c r="Q28" s="15" t="s">
        <v>314</v>
      </c>
      <c r="R28" s="15" t="s">
        <v>313</v>
      </c>
      <c r="S28" s="15" t="s">
        <v>312</v>
      </c>
      <c r="T28" s="15" t="s">
        <v>311</v>
      </c>
      <c r="U28" s="15"/>
      <c r="V28" s="15"/>
      <c r="W28" s="15" t="s">
        <v>293</v>
      </c>
      <c r="X28" s="15" t="s">
        <v>292</v>
      </c>
      <c r="Y28" s="15" t="s">
        <v>291</v>
      </c>
      <c r="Z28" s="15" t="s">
        <v>290</v>
      </c>
      <c r="AA28" s="15" t="s">
        <v>289</v>
      </c>
      <c r="AB28" s="15" t="s">
        <v>288</v>
      </c>
      <c r="AC28" s="15" t="s">
        <v>287</v>
      </c>
      <c r="AD28" s="15" t="s">
        <v>286</v>
      </c>
      <c r="AE28" s="15" t="s">
        <v>285</v>
      </c>
      <c r="AF28" s="15" t="s">
        <v>284</v>
      </c>
      <c r="AI28" s="15" t="s">
        <v>266</v>
      </c>
      <c r="AJ28" s="15" t="s">
        <v>265</v>
      </c>
      <c r="AK28" s="15" t="s">
        <v>264</v>
      </c>
      <c r="AL28" s="15" t="s">
        <v>263</v>
      </c>
      <c r="AM28" s="15" t="s">
        <v>262</v>
      </c>
      <c r="AN28" s="15" t="s">
        <v>261</v>
      </c>
      <c r="AO28" s="15" t="s">
        <v>260</v>
      </c>
      <c r="AP28" s="15" t="s">
        <v>259</v>
      </c>
      <c r="AQ28" s="15" t="s">
        <v>258</v>
      </c>
      <c r="AR28" s="15" t="s">
        <v>257</v>
      </c>
      <c r="AS28" s="15" t="s">
        <v>256</v>
      </c>
      <c r="AT28" s="15" t="s">
        <v>255</v>
      </c>
      <c r="AU28" s="15"/>
      <c r="AV28" s="15" t="s">
        <v>238</v>
      </c>
      <c r="AW28" s="15" t="s">
        <v>237</v>
      </c>
      <c r="AX28" s="15" t="s">
        <v>236</v>
      </c>
      <c r="AY28" s="15" t="s">
        <v>235</v>
      </c>
      <c r="AZ28" s="15" t="s">
        <v>234</v>
      </c>
      <c r="BA28" s="15" t="s">
        <v>233</v>
      </c>
      <c r="BB28" s="15" t="s">
        <v>232</v>
      </c>
      <c r="BC28" s="15" t="s">
        <v>231</v>
      </c>
      <c r="BD28" s="15" t="s">
        <v>230</v>
      </c>
      <c r="BE28" s="15" t="s">
        <v>229</v>
      </c>
      <c r="BF28" s="15"/>
      <c r="BG28" s="15" t="s">
        <v>209</v>
      </c>
      <c r="BH28" s="15" t="s">
        <v>208</v>
      </c>
      <c r="BI28" s="15" t="s">
        <v>207</v>
      </c>
      <c r="BJ28" s="15" t="s">
        <v>206</v>
      </c>
      <c r="BK28" s="15" t="s">
        <v>205</v>
      </c>
      <c r="BL28" s="15" t="s">
        <v>204</v>
      </c>
      <c r="BM28" s="15" t="s">
        <v>203</v>
      </c>
      <c r="BN28" s="15" t="s">
        <v>202</v>
      </c>
      <c r="BO28" s="15" t="s">
        <v>201</v>
      </c>
      <c r="BP28" s="15" t="s">
        <v>200</v>
      </c>
      <c r="BQ28" s="15" t="s">
        <v>199</v>
      </c>
      <c r="BR28" s="15" t="s">
        <v>198</v>
      </c>
      <c r="BT28" s="15"/>
      <c r="BU28" s="15" t="s">
        <v>179</v>
      </c>
      <c r="BV28" s="15" t="s">
        <v>178</v>
      </c>
      <c r="BW28" s="15" t="s">
        <v>177</v>
      </c>
      <c r="BX28" s="15" t="s">
        <v>176</v>
      </c>
      <c r="BY28" s="15" t="s">
        <v>175</v>
      </c>
      <c r="BZ28" s="15" t="s">
        <v>174</v>
      </c>
      <c r="CA28" s="15" t="s">
        <v>173</v>
      </c>
      <c r="CB28" s="15" t="s">
        <v>172</v>
      </c>
      <c r="CC28" s="15" t="s">
        <v>171</v>
      </c>
      <c r="CD28" s="15" t="s">
        <v>170</v>
      </c>
      <c r="CE28" s="15" t="s">
        <v>169</v>
      </c>
      <c r="CF28" s="15" t="s">
        <v>168</v>
      </c>
      <c r="CH28" s="15" t="s">
        <v>150</v>
      </c>
      <c r="CI28" s="15" t="s">
        <v>149</v>
      </c>
      <c r="CJ28" s="15" t="s">
        <v>148</v>
      </c>
      <c r="CK28" s="15" t="s">
        <v>147</v>
      </c>
      <c r="CL28" s="15" t="s">
        <v>146</v>
      </c>
      <c r="CM28" s="15" t="s">
        <v>145</v>
      </c>
      <c r="CN28" s="15" t="s">
        <v>144</v>
      </c>
      <c r="CO28" s="15" t="s">
        <v>143</v>
      </c>
      <c r="CP28" s="15" t="s">
        <v>142</v>
      </c>
      <c r="CQ28" s="15" t="s">
        <v>141</v>
      </c>
      <c r="CS28" s="15"/>
      <c r="CT28" s="15" t="s">
        <v>121</v>
      </c>
      <c r="CU28" s="15" t="s">
        <v>120</v>
      </c>
      <c r="CV28" s="15" t="s">
        <v>119</v>
      </c>
      <c r="CW28" s="15" t="s">
        <v>118</v>
      </c>
      <c r="CX28" s="15" t="s">
        <v>117</v>
      </c>
      <c r="CY28" s="15" t="s">
        <v>116</v>
      </c>
      <c r="CZ28" s="15" t="s">
        <v>115</v>
      </c>
      <c r="DA28" s="15" t="s">
        <v>114</v>
      </c>
      <c r="DB28" s="15" t="s">
        <v>113</v>
      </c>
      <c r="DC28" s="15" t="s">
        <v>112</v>
      </c>
      <c r="DD28" s="15" t="s">
        <v>111</v>
      </c>
      <c r="DE28" s="15" t="s">
        <v>110</v>
      </c>
      <c r="DF28" s="15" t="s">
        <v>109</v>
      </c>
      <c r="DG28" s="15" t="s">
        <v>108</v>
      </c>
      <c r="DH28" s="15"/>
      <c r="DI28" s="15" t="s">
        <v>82</v>
      </c>
      <c r="DJ28" s="15" t="s">
        <v>81</v>
      </c>
      <c r="DK28" s="15" t="s">
        <v>80</v>
      </c>
      <c r="DL28" s="15" t="s">
        <v>79</v>
      </c>
      <c r="DM28" s="15" t="s">
        <v>78</v>
      </c>
      <c r="DN28" s="15" t="s">
        <v>77</v>
      </c>
      <c r="DO28" s="15" t="s">
        <v>76</v>
      </c>
      <c r="DP28" s="15" t="s">
        <v>75</v>
      </c>
      <c r="DQ28" s="15" t="s">
        <v>74</v>
      </c>
      <c r="DR28" s="15" t="s">
        <v>73</v>
      </c>
      <c r="DS28" s="15" t="s">
        <v>72</v>
      </c>
      <c r="DT28" s="15" t="s">
        <v>71</v>
      </c>
      <c r="DU28" s="15" t="s">
        <v>70</v>
      </c>
      <c r="DV28" s="15" t="s">
        <v>69</v>
      </c>
      <c r="DW28" s="15" t="s">
        <v>68</v>
      </c>
      <c r="DX28" s="15" t="s">
        <v>67</v>
      </c>
      <c r="DY28" s="15" t="s">
        <v>66</v>
      </c>
      <c r="DZ28" s="15" t="s">
        <v>65</v>
      </c>
      <c r="EA28" s="15"/>
      <c r="EC28" s="15" t="s">
        <v>31</v>
      </c>
      <c r="ED28" s="15" t="s">
        <v>30</v>
      </c>
      <c r="EE28" s="15" t="s">
        <v>29</v>
      </c>
      <c r="EF28" s="15" t="s">
        <v>28</v>
      </c>
      <c r="EG28" s="15" t="s">
        <v>27</v>
      </c>
      <c r="EH28" s="15" t="s">
        <v>26</v>
      </c>
      <c r="EI28" s="15" t="s">
        <v>25</v>
      </c>
      <c r="EJ28" s="15" t="s">
        <v>24</v>
      </c>
      <c r="EK28" s="15" t="s">
        <v>23</v>
      </c>
      <c r="EL28" s="15" t="s">
        <v>22</v>
      </c>
      <c r="EM28" s="15" t="s">
        <v>21</v>
      </c>
      <c r="EN28" s="15" t="s">
        <v>20</v>
      </c>
      <c r="EO28" s="15" t="s">
        <v>19</v>
      </c>
      <c r="EP28" s="15" t="s">
        <v>18</v>
      </c>
      <c r="EQ28" s="15" t="s">
        <v>17</v>
      </c>
      <c r="ER28" s="15" t="s">
        <v>16</v>
      </c>
      <c r="ES28" s="15" t="s">
        <v>15</v>
      </c>
    </row>
    <row r="29" spans="2:154" x14ac:dyDescent="0.4">
      <c r="B29" s="9" t="s">
        <v>14</v>
      </c>
      <c r="C29" s="13">
        <f>_xlfn.STDEV.S(M25:ES25)*10</f>
        <v>12.393008232614243</v>
      </c>
      <c r="E29" s="9" t="s">
        <v>13</v>
      </c>
      <c r="F29" s="2">
        <f>AVERAGE(M32:ES32)*10</f>
        <v>12.389611679159202</v>
      </c>
      <c r="H29" s="1" t="s">
        <v>12</v>
      </c>
      <c r="I29" s="3">
        <f>AVERAGE(M29:ES29)</f>
        <v>7.6842105263157894</v>
      </c>
      <c r="K29" s="11" t="s">
        <v>12</v>
      </c>
      <c r="M29" s="14">
        <v>8</v>
      </c>
      <c r="N29" s="14">
        <v>4</v>
      </c>
      <c r="O29" s="14">
        <v>7</v>
      </c>
      <c r="P29" s="14">
        <v>6</v>
      </c>
      <c r="Q29" s="14">
        <v>8</v>
      </c>
      <c r="R29" s="14">
        <v>7</v>
      </c>
      <c r="S29" s="14"/>
      <c r="T29" s="14">
        <v>3</v>
      </c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>
        <v>6</v>
      </c>
      <c r="AW29" s="14">
        <v>6</v>
      </c>
      <c r="AX29" s="14">
        <v>4</v>
      </c>
      <c r="AY29" s="14">
        <v>6</v>
      </c>
      <c r="AZ29" s="14">
        <v>12</v>
      </c>
      <c r="BA29" s="14">
        <v>5</v>
      </c>
      <c r="BB29" s="14">
        <v>6</v>
      </c>
      <c r="BC29" s="14"/>
      <c r="BD29" s="14">
        <v>12</v>
      </c>
      <c r="BE29" s="14">
        <v>3</v>
      </c>
      <c r="BF29" s="14"/>
      <c r="BG29" s="14">
        <v>7</v>
      </c>
      <c r="BH29" s="14">
        <v>8</v>
      </c>
      <c r="BI29" s="14">
        <v>15</v>
      </c>
      <c r="BJ29" s="14">
        <v>10</v>
      </c>
      <c r="BK29" s="14">
        <v>19</v>
      </c>
      <c r="BL29" s="14">
        <v>11</v>
      </c>
      <c r="BM29" s="14">
        <v>3</v>
      </c>
      <c r="BN29" s="14">
        <v>8</v>
      </c>
      <c r="BO29" s="14">
        <v>7</v>
      </c>
      <c r="BP29" s="14">
        <v>15</v>
      </c>
      <c r="BQ29" s="14">
        <v>9</v>
      </c>
      <c r="BR29" s="14">
        <v>11</v>
      </c>
      <c r="BS29" s="14"/>
      <c r="BT29" s="14"/>
      <c r="BU29" s="14">
        <v>3</v>
      </c>
      <c r="BV29" s="14"/>
      <c r="BW29" s="14">
        <v>5</v>
      </c>
      <c r="BX29" s="14">
        <v>5</v>
      </c>
      <c r="BY29" s="14"/>
      <c r="BZ29" s="14">
        <v>4</v>
      </c>
      <c r="CA29" s="14">
        <v>7</v>
      </c>
      <c r="CB29" s="14">
        <v>11</v>
      </c>
      <c r="CC29" s="14">
        <v>6</v>
      </c>
      <c r="CD29" s="14"/>
      <c r="CE29" s="14">
        <v>4</v>
      </c>
      <c r="CF29" s="14"/>
      <c r="CG29" s="14"/>
      <c r="CH29" s="14"/>
      <c r="CI29" s="14"/>
      <c r="CJ29" s="14"/>
      <c r="CK29" s="14">
        <v>6</v>
      </c>
      <c r="CL29" s="14">
        <v>5</v>
      </c>
      <c r="CM29" s="14">
        <v>3</v>
      </c>
      <c r="CN29" s="14"/>
      <c r="CO29" s="14">
        <v>5</v>
      </c>
      <c r="CP29" s="14">
        <v>7</v>
      </c>
      <c r="CQ29" s="14">
        <v>8</v>
      </c>
      <c r="CR29" s="14"/>
      <c r="CS29" s="14"/>
      <c r="CT29" s="14">
        <v>6</v>
      </c>
      <c r="CU29" s="14">
        <v>7</v>
      </c>
      <c r="CV29" s="14">
        <v>5</v>
      </c>
      <c r="CW29" s="14"/>
      <c r="CX29" s="14">
        <v>16</v>
      </c>
      <c r="CY29" s="14">
        <v>15</v>
      </c>
      <c r="CZ29" s="14">
        <v>14</v>
      </c>
      <c r="DA29" s="14">
        <v>17</v>
      </c>
      <c r="DB29" s="14">
        <v>9</v>
      </c>
      <c r="DC29" s="14">
        <v>8</v>
      </c>
      <c r="DD29" s="14"/>
      <c r="DE29" s="14">
        <v>5</v>
      </c>
      <c r="DF29" s="14">
        <v>11</v>
      </c>
      <c r="DG29" s="14">
        <v>10</v>
      </c>
      <c r="DH29" s="14"/>
      <c r="DI29" s="14"/>
      <c r="DJ29" s="14">
        <v>14</v>
      </c>
      <c r="DK29" s="14"/>
      <c r="DL29" s="14">
        <v>4</v>
      </c>
      <c r="DM29" s="14"/>
      <c r="DN29" s="14">
        <v>9</v>
      </c>
      <c r="DO29" s="14">
        <v>7</v>
      </c>
      <c r="DP29" s="14">
        <v>4</v>
      </c>
      <c r="DQ29" s="14">
        <v>7</v>
      </c>
      <c r="DR29" s="14">
        <v>5</v>
      </c>
      <c r="DS29" s="14">
        <v>16</v>
      </c>
      <c r="DT29" s="14">
        <v>9</v>
      </c>
      <c r="DU29" s="14"/>
      <c r="DV29" s="14"/>
      <c r="DW29" s="14">
        <v>14</v>
      </c>
      <c r="DX29" s="14">
        <v>7</v>
      </c>
      <c r="DY29" s="14">
        <v>11</v>
      </c>
      <c r="DZ29" s="14"/>
      <c r="EA29" s="14"/>
      <c r="EB29" s="14"/>
      <c r="EC29" s="14">
        <v>5</v>
      </c>
      <c r="ED29" s="14"/>
      <c r="EE29" s="14"/>
      <c r="EF29" s="14">
        <v>5</v>
      </c>
      <c r="EG29" s="14"/>
      <c r="EH29" s="14"/>
      <c r="EI29" s="14">
        <v>7</v>
      </c>
      <c r="EJ29" s="14">
        <v>5</v>
      </c>
      <c r="EK29" s="14">
        <v>4</v>
      </c>
      <c r="EL29" s="14">
        <v>3</v>
      </c>
      <c r="EM29" s="14"/>
      <c r="EN29" s="14"/>
      <c r="EO29" s="14">
        <v>6</v>
      </c>
      <c r="EP29" s="14"/>
      <c r="EQ29" s="14">
        <v>3</v>
      </c>
      <c r="ER29" s="14">
        <v>8</v>
      </c>
      <c r="ES29" s="14">
        <v>3</v>
      </c>
      <c r="ET29" s="14"/>
      <c r="EU29" s="14"/>
      <c r="EV29" s="14"/>
      <c r="EW29" s="14"/>
      <c r="EX29" s="14"/>
    </row>
    <row r="30" spans="2:154" x14ac:dyDescent="0.4">
      <c r="B30" s="9" t="s">
        <v>11</v>
      </c>
      <c r="C30" s="13">
        <f>_xlfn.STDEV.S(M32:ES32)*10</f>
        <v>11.880902587911933</v>
      </c>
      <c r="E30" s="9" t="s">
        <v>10</v>
      </c>
      <c r="F30" s="2">
        <f>_xlfn.STDEV.S(M30:ES30)*10</f>
        <v>11.884968002310043</v>
      </c>
      <c r="H30" s="1" t="s">
        <v>9</v>
      </c>
      <c r="I30" s="3">
        <f>AVERAGE(M30:ES30)*10</f>
        <v>41.913120356007767</v>
      </c>
      <c r="K30" s="11" t="s">
        <v>9</v>
      </c>
      <c r="M30" s="10">
        <v>2.5</v>
      </c>
      <c r="N30" s="10">
        <v>5</v>
      </c>
      <c r="O30" s="10">
        <v>2.5714285714285716</v>
      </c>
      <c r="P30" s="10">
        <v>1.3333333333333333</v>
      </c>
      <c r="Q30" s="10">
        <v>1.75</v>
      </c>
      <c r="R30" s="10">
        <v>2</v>
      </c>
      <c r="S30" s="10"/>
      <c r="T30" s="10">
        <v>4</v>
      </c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>
        <v>2.6666666666666665</v>
      </c>
      <c r="AW30" s="10">
        <v>5</v>
      </c>
      <c r="AX30" s="10">
        <v>3.5</v>
      </c>
      <c r="AY30" s="10">
        <v>5.333333333333333</v>
      </c>
      <c r="AZ30" s="10">
        <v>4.666666666666667</v>
      </c>
      <c r="BA30" s="10">
        <v>4.8</v>
      </c>
      <c r="BB30" s="10">
        <v>4.666666666666667</v>
      </c>
      <c r="BC30" s="10"/>
      <c r="BD30" s="10">
        <v>2.8333333333333335</v>
      </c>
      <c r="BE30" s="10">
        <v>2</v>
      </c>
      <c r="BF30" s="10"/>
      <c r="BG30" s="10">
        <v>3.1428571428571428</v>
      </c>
      <c r="BH30" s="10">
        <v>3.75</v>
      </c>
      <c r="BI30" s="10">
        <v>3.2</v>
      </c>
      <c r="BJ30" s="10">
        <v>3.8</v>
      </c>
      <c r="BK30" s="10">
        <v>3.5789473684210527</v>
      </c>
      <c r="BL30" s="10">
        <v>4.3636363636363633</v>
      </c>
      <c r="BM30" s="10">
        <v>4.666666666666667</v>
      </c>
      <c r="BN30" s="10">
        <v>3.5</v>
      </c>
      <c r="BO30" s="10">
        <v>4.8571428571428568</v>
      </c>
      <c r="BP30" s="10">
        <v>2.8</v>
      </c>
      <c r="BQ30" s="10">
        <v>5.5555555555555554</v>
      </c>
      <c r="BR30" s="10">
        <v>2.7272727272727271</v>
      </c>
      <c r="BS30" s="10"/>
      <c r="BT30" s="10"/>
      <c r="BU30" s="10">
        <v>5.333333333333333</v>
      </c>
      <c r="BV30" s="10"/>
      <c r="BW30" s="10">
        <v>3.6</v>
      </c>
      <c r="BX30" s="10">
        <v>4</v>
      </c>
      <c r="BY30" s="10"/>
      <c r="BZ30" s="10">
        <v>3</v>
      </c>
      <c r="CA30" s="10">
        <v>4.8571428571428568</v>
      </c>
      <c r="CB30" s="10">
        <v>4.3636363636363633</v>
      </c>
      <c r="CC30" s="10">
        <v>3.6666666666666665</v>
      </c>
      <c r="CD30" s="10"/>
      <c r="CE30" s="10">
        <v>5.5</v>
      </c>
      <c r="CF30" s="10"/>
      <c r="CG30" s="10"/>
      <c r="CH30" s="10"/>
      <c r="CI30" s="10"/>
      <c r="CJ30" s="10"/>
      <c r="CK30" s="10">
        <v>7</v>
      </c>
      <c r="CL30" s="10">
        <v>6</v>
      </c>
      <c r="CM30" s="10">
        <v>3.3333333333333335</v>
      </c>
      <c r="CN30" s="10"/>
      <c r="CO30" s="10">
        <v>6.8</v>
      </c>
      <c r="CP30" s="10">
        <v>5.1428571428571432</v>
      </c>
      <c r="CQ30" s="10">
        <v>4.5</v>
      </c>
      <c r="CR30" s="10"/>
      <c r="CS30" s="10"/>
      <c r="CT30" s="10">
        <v>5</v>
      </c>
      <c r="CU30" s="10">
        <v>4</v>
      </c>
      <c r="CV30" s="10">
        <v>5.2</v>
      </c>
      <c r="CW30" s="10"/>
      <c r="CX30" s="10">
        <v>3.5</v>
      </c>
      <c r="CY30" s="10">
        <v>3.8666666666666667</v>
      </c>
      <c r="CZ30" s="10">
        <v>4.8571428571428568</v>
      </c>
      <c r="DA30" s="10">
        <v>3.6470588235294117</v>
      </c>
      <c r="DB30" s="10">
        <v>4</v>
      </c>
      <c r="DC30" s="10">
        <v>4.25</v>
      </c>
      <c r="DD30" s="10"/>
      <c r="DE30" s="10">
        <v>4.4000000000000004</v>
      </c>
      <c r="DF30" s="10">
        <v>4.3636363636363633</v>
      </c>
      <c r="DG30" s="10">
        <v>5.2</v>
      </c>
      <c r="DH30" s="10"/>
      <c r="DI30" s="10"/>
      <c r="DJ30" s="10">
        <v>2.8571428571428572</v>
      </c>
      <c r="DK30" s="10"/>
      <c r="DL30" s="10">
        <v>3.5</v>
      </c>
      <c r="DM30" s="10"/>
      <c r="DN30" s="10">
        <v>4.8888888888888893</v>
      </c>
      <c r="DO30" s="10">
        <v>4.8571428571428568</v>
      </c>
      <c r="DP30" s="10">
        <v>5.5</v>
      </c>
      <c r="DQ30" s="10">
        <v>6.5714285714285712</v>
      </c>
      <c r="DR30" s="10">
        <v>2</v>
      </c>
      <c r="DS30" s="10">
        <v>4</v>
      </c>
      <c r="DT30" s="10">
        <v>4</v>
      </c>
      <c r="DU30" s="10"/>
      <c r="DV30" s="10"/>
      <c r="DW30" s="10">
        <v>4</v>
      </c>
      <c r="DX30" s="10">
        <v>5.1428571428571432</v>
      </c>
      <c r="DY30" s="10">
        <v>4.7272727272727275</v>
      </c>
      <c r="DZ30" s="10"/>
      <c r="EA30" s="10"/>
      <c r="EB30" s="10"/>
      <c r="EC30" s="10">
        <v>4.4000000000000004</v>
      </c>
      <c r="ED30" s="10"/>
      <c r="EE30" s="10"/>
      <c r="EF30" s="10">
        <v>3.2</v>
      </c>
      <c r="EG30" s="10"/>
      <c r="EH30" s="10"/>
      <c r="EI30" s="10">
        <v>6</v>
      </c>
      <c r="EJ30" s="10">
        <v>5.2</v>
      </c>
      <c r="EK30" s="10">
        <v>3.5</v>
      </c>
      <c r="EL30" s="10">
        <v>5.333333333333333</v>
      </c>
      <c r="EM30" s="10"/>
      <c r="EN30" s="10"/>
      <c r="EO30" s="10">
        <v>4.333333333333333</v>
      </c>
      <c r="EP30" s="10"/>
      <c r="EQ30" s="10">
        <v>5.333333333333333</v>
      </c>
      <c r="ER30" s="10">
        <v>3.25</v>
      </c>
      <c r="ES30" s="10">
        <v>6</v>
      </c>
      <c r="ET30" s="10"/>
      <c r="EU30" s="10"/>
      <c r="EV30" s="10"/>
      <c r="EW30" s="10"/>
    </row>
    <row r="31" spans="2:154" x14ac:dyDescent="0.4">
      <c r="B31" s="9" t="s">
        <v>8</v>
      </c>
      <c r="C31" s="13">
        <f>SQRT((((C25-1)*C29^2)+((C27-1)*C30^2))/(C25+C27-2))</f>
        <v>12.151064544897016</v>
      </c>
      <c r="E31" s="1" t="s">
        <v>7</v>
      </c>
      <c r="F31" s="12">
        <f>F29/F30</f>
        <v>1.0424606676897299</v>
      </c>
      <c r="H31" s="1" t="s">
        <v>6</v>
      </c>
      <c r="I31" s="3">
        <f>AVERAGE(M31:ES31)*10</f>
        <v>54.302732035166969</v>
      </c>
      <c r="K31" s="11" t="s">
        <v>6</v>
      </c>
      <c r="M31" s="10">
        <v>5.25</v>
      </c>
      <c r="N31" s="10">
        <v>8</v>
      </c>
      <c r="O31" s="10">
        <v>3.4285714285714284</v>
      </c>
      <c r="P31" s="10">
        <v>1.3333333333333333</v>
      </c>
      <c r="Q31" s="10">
        <v>3.75</v>
      </c>
      <c r="R31" s="10">
        <v>2.5714285714285716</v>
      </c>
      <c r="S31" s="10"/>
      <c r="T31" s="10">
        <v>6.666666666666667</v>
      </c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>
        <v>4.666666666666667</v>
      </c>
      <c r="AW31" s="10">
        <v>6</v>
      </c>
      <c r="AX31" s="10">
        <v>6</v>
      </c>
      <c r="AY31" s="10">
        <v>6.333333333333333</v>
      </c>
      <c r="AZ31" s="10">
        <v>5.333333333333333</v>
      </c>
      <c r="BA31" s="10">
        <v>6</v>
      </c>
      <c r="BB31" s="10">
        <v>5.333333333333333</v>
      </c>
      <c r="BC31" s="10"/>
      <c r="BD31" s="10">
        <v>3.8333333333333335</v>
      </c>
      <c r="BE31" s="10">
        <v>6</v>
      </c>
      <c r="BF31" s="10"/>
      <c r="BG31" s="10">
        <v>4.2857142857142856</v>
      </c>
      <c r="BH31" s="10">
        <v>4.25</v>
      </c>
      <c r="BI31" s="10">
        <v>3.4666666666666668</v>
      </c>
      <c r="BJ31" s="10">
        <v>5.4</v>
      </c>
      <c r="BK31" s="10">
        <v>3.263157894736842</v>
      </c>
      <c r="BL31" s="10">
        <v>5.2727272727272725</v>
      </c>
      <c r="BM31" s="10">
        <v>8</v>
      </c>
      <c r="BN31" s="10">
        <v>6.75</v>
      </c>
      <c r="BO31" s="10">
        <v>5.1428571428571432</v>
      </c>
      <c r="BP31" s="10">
        <v>3.6</v>
      </c>
      <c r="BQ31" s="10">
        <v>6.2222222222222223</v>
      </c>
      <c r="BR31" s="10">
        <v>3.0909090909090908</v>
      </c>
      <c r="BS31" s="10"/>
      <c r="BT31" s="10"/>
      <c r="BU31" s="10">
        <v>8</v>
      </c>
      <c r="BV31" s="10"/>
      <c r="BW31" s="10">
        <v>4.4000000000000004</v>
      </c>
      <c r="BX31" s="10">
        <v>6.4</v>
      </c>
      <c r="BY31" s="10"/>
      <c r="BZ31" s="10">
        <v>4.5</v>
      </c>
      <c r="CA31" s="10">
        <v>4.8571428571428568</v>
      </c>
      <c r="CB31" s="10">
        <v>3.8181818181818183</v>
      </c>
      <c r="CC31" s="10">
        <v>4.333333333333333</v>
      </c>
      <c r="CD31" s="10"/>
      <c r="CE31" s="10">
        <v>7</v>
      </c>
      <c r="CF31" s="10"/>
      <c r="CG31" s="10"/>
      <c r="CH31" s="10"/>
      <c r="CI31" s="10"/>
      <c r="CJ31" s="10"/>
      <c r="CK31" s="10">
        <v>7</v>
      </c>
      <c r="CL31" s="10">
        <v>8.4</v>
      </c>
      <c r="CM31" s="10">
        <v>6</v>
      </c>
      <c r="CN31" s="10"/>
      <c r="CO31" s="10">
        <v>6</v>
      </c>
      <c r="CP31" s="10">
        <v>5.1428571428571432</v>
      </c>
      <c r="CQ31" s="10">
        <v>4.75</v>
      </c>
      <c r="CR31" s="10"/>
      <c r="CS31" s="10"/>
      <c r="CT31" s="10">
        <v>7.333333333333333</v>
      </c>
      <c r="CU31" s="10">
        <v>5.1428571428571432</v>
      </c>
      <c r="CV31" s="10">
        <v>7.2</v>
      </c>
      <c r="CW31" s="10"/>
      <c r="CX31" s="10">
        <v>3.40625</v>
      </c>
      <c r="CY31" s="10">
        <v>5.0666666666666664</v>
      </c>
      <c r="CZ31" s="10">
        <v>4.8571428571428568</v>
      </c>
      <c r="DA31" s="10">
        <v>3.1176470588235294</v>
      </c>
      <c r="DB31" s="10">
        <v>6.333333333333333</v>
      </c>
      <c r="DC31" s="10">
        <v>5</v>
      </c>
      <c r="DD31" s="10"/>
      <c r="DE31" s="10">
        <v>4.8</v>
      </c>
      <c r="DF31" s="10">
        <v>5.4545454545454541</v>
      </c>
      <c r="DG31" s="10">
        <v>5.6</v>
      </c>
      <c r="DH31" s="10"/>
      <c r="DI31" s="10"/>
      <c r="DJ31" s="10">
        <v>2</v>
      </c>
      <c r="DK31" s="10"/>
      <c r="DL31" s="10">
        <v>3.5</v>
      </c>
      <c r="DM31" s="10"/>
      <c r="DN31" s="10">
        <v>7.1111111111111107</v>
      </c>
      <c r="DO31" s="10">
        <v>5.1428571428571432</v>
      </c>
      <c r="DP31" s="10">
        <v>8.5</v>
      </c>
      <c r="DQ31" s="10">
        <v>8.2857142857142865</v>
      </c>
      <c r="DR31" s="10">
        <v>4.4000000000000004</v>
      </c>
      <c r="DS31" s="10">
        <v>5.5</v>
      </c>
      <c r="DT31" s="10">
        <v>5.1111111111111107</v>
      </c>
      <c r="DU31" s="10"/>
      <c r="DV31" s="10"/>
      <c r="DW31" s="10">
        <v>4.5714285714285712</v>
      </c>
      <c r="DX31" s="10">
        <v>6</v>
      </c>
      <c r="DY31" s="10">
        <v>4.9090909090909092</v>
      </c>
      <c r="DZ31" s="10"/>
      <c r="EA31" s="10"/>
      <c r="EB31" s="10"/>
      <c r="EC31" s="10">
        <v>8.4</v>
      </c>
      <c r="ED31" s="10"/>
      <c r="EE31" s="10"/>
      <c r="EF31" s="10">
        <v>5.6</v>
      </c>
      <c r="EG31" s="10"/>
      <c r="EH31" s="10"/>
      <c r="EI31" s="10">
        <v>7.4285714285714288</v>
      </c>
      <c r="EJ31" s="10">
        <v>6</v>
      </c>
      <c r="EK31" s="10">
        <v>7.5</v>
      </c>
      <c r="EL31" s="10">
        <v>6.666666666666667</v>
      </c>
      <c r="EM31" s="10"/>
      <c r="EN31" s="10"/>
      <c r="EO31" s="10">
        <v>3.6666666666666665</v>
      </c>
      <c r="EP31" s="10"/>
      <c r="EQ31" s="10">
        <v>5.333333333333333</v>
      </c>
      <c r="ER31" s="10">
        <v>5.25</v>
      </c>
      <c r="ES31" s="10">
        <v>8.6666666666666661</v>
      </c>
      <c r="ET31" s="10"/>
      <c r="EU31" s="10"/>
      <c r="EV31" s="10"/>
      <c r="EW31" s="10"/>
    </row>
    <row r="32" spans="2:154" x14ac:dyDescent="0.4">
      <c r="B32" s="9" t="s">
        <v>5</v>
      </c>
      <c r="C32" s="3">
        <f>(I32-I25)/C30</f>
        <v>0.39409631417627156</v>
      </c>
      <c r="E32" s="1" t="s">
        <v>4</v>
      </c>
      <c r="F32" s="2">
        <f>_xlfn.T.TEST(M30:EPF30,M31:ES31,1,2)</f>
        <v>1.1772167524275433E-7</v>
      </c>
      <c r="H32" s="9" t="s">
        <v>3</v>
      </c>
      <c r="I32" s="3">
        <f>AVERAGE(M32:ES32)*10</f>
        <v>12.389611679159202</v>
      </c>
      <c r="M32" s="10">
        <v>2.75</v>
      </c>
      <c r="N32" s="10">
        <v>3</v>
      </c>
      <c r="O32" s="10">
        <v>0.8571428571428571</v>
      </c>
      <c r="P32" s="10">
        <v>0</v>
      </c>
      <c r="Q32" s="10">
        <v>2</v>
      </c>
      <c r="R32" s="10">
        <v>0.5714285714285714</v>
      </c>
      <c r="S32" s="10"/>
      <c r="T32" s="10">
        <v>2.6666666666666665</v>
      </c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>
        <v>2</v>
      </c>
      <c r="AW32" s="10">
        <v>1</v>
      </c>
      <c r="AX32" s="10">
        <v>2.5</v>
      </c>
      <c r="AY32" s="10">
        <v>1</v>
      </c>
      <c r="AZ32" s="10">
        <v>0.66666666666666663</v>
      </c>
      <c r="BA32" s="10">
        <v>1.2</v>
      </c>
      <c r="BB32" s="10">
        <v>0.66666666666666663</v>
      </c>
      <c r="BC32" s="10"/>
      <c r="BD32" s="10">
        <v>1</v>
      </c>
      <c r="BE32" s="10">
        <v>4</v>
      </c>
      <c r="BF32" s="10"/>
      <c r="BG32" s="10">
        <v>1.1428571428571428</v>
      </c>
      <c r="BH32" s="10">
        <v>0.5</v>
      </c>
      <c r="BI32" s="10">
        <v>0.26666666666666666</v>
      </c>
      <c r="BJ32" s="10">
        <v>1.6</v>
      </c>
      <c r="BK32" s="10">
        <v>-0.31578947368421051</v>
      </c>
      <c r="BL32" s="10">
        <v>0.90909090909090906</v>
      </c>
      <c r="BM32" s="10">
        <v>3.3333333333333335</v>
      </c>
      <c r="BN32" s="10">
        <v>3.25</v>
      </c>
      <c r="BO32" s="10">
        <v>0.2857142857142857</v>
      </c>
      <c r="BP32" s="10">
        <v>0.8</v>
      </c>
      <c r="BQ32" s="10">
        <v>0.66666666666666663</v>
      </c>
      <c r="BR32" s="10">
        <v>0.36363636363636365</v>
      </c>
      <c r="BS32" s="10"/>
      <c r="BT32" s="10"/>
      <c r="BU32" s="10">
        <v>2.6666666666666665</v>
      </c>
      <c r="BV32" s="10"/>
      <c r="BW32" s="10">
        <v>0.8</v>
      </c>
      <c r="BX32" s="10">
        <v>2.4</v>
      </c>
      <c r="BY32" s="10"/>
      <c r="BZ32" s="10">
        <v>1.5</v>
      </c>
      <c r="CA32" s="10">
        <v>0</v>
      </c>
      <c r="CB32" s="10">
        <v>-0.54545454545454541</v>
      </c>
      <c r="CC32" s="10">
        <v>0.66666666666666663</v>
      </c>
      <c r="CD32" s="10"/>
      <c r="CE32" s="10">
        <v>1.5</v>
      </c>
      <c r="CF32" s="10"/>
      <c r="CG32" s="10"/>
      <c r="CH32" s="10"/>
      <c r="CI32" s="10"/>
      <c r="CJ32" s="10"/>
      <c r="CK32" s="10">
        <v>0</v>
      </c>
      <c r="CL32" s="10">
        <v>2.4</v>
      </c>
      <c r="CM32" s="10">
        <v>2.6666666666666665</v>
      </c>
      <c r="CN32" s="10"/>
      <c r="CO32" s="10">
        <v>-0.8</v>
      </c>
      <c r="CP32" s="10">
        <v>0</v>
      </c>
      <c r="CQ32" s="10">
        <v>0.25</v>
      </c>
      <c r="CR32" s="10"/>
      <c r="CS32" s="10"/>
      <c r="CT32" s="10">
        <v>2.3333333333333335</v>
      </c>
      <c r="CU32" s="10">
        <v>1.1428571428571428</v>
      </c>
      <c r="CV32" s="10">
        <v>2</v>
      </c>
      <c r="CW32" s="10"/>
      <c r="CX32" s="10">
        <v>-9.375E-2</v>
      </c>
      <c r="CY32" s="10">
        <v>1.2</v>
      </c>
      <c r="CZ32" s="10">
        <v>0</v>
      </c>
      <c r="DA32" s="10">
        <v>-0.52941176470588236</v>
      </c>
      <c r="DB32" s="10">
        <v>2.3333333333333335</v>
      </c>
      <c r="DC32" s="10">
        <v>0.75</v>
      </c>
      <c r="DD32" s="10"/>
      <c r="DE32" s="10">
        <v>0.4</v>
      </c>
      <c r="DF32" s="10">
        <v>1.0909090909090908</v>
      </c>
      <c r="DG32" s="10">
        <v>0.4</v>
      </c>
      <c r="DH32" s="10"/>
      <c r="DI32" s="10"/>
      <c r="DJ32" s="10">
        <v>-0.8571428571428571</v>
      </c>
      <c r="DK32" s="10"/>
      <c r="DL32" s="10">
        <v>0</v>
      </c>
      <c r="DM32" s="10"/>
      <c r="DN32" s="10">
        <v>2.2222222222222223</v>
      </c>
      <c r="DO32" s="10">
        <v>0.2857142857142857</v>
      </c>
      <c r="DP32" s="10">
        <v>3</v>
      </c>
      <c r="DQ32" s="10">
        <v>1.7142857142857142</v>
      </c>
      <c r="DR32" s="10">
        <v>2.4</v>
      </c>
      <c r="DS32" s="10">
        <v>1.5</v>
      </c>
      <c r="DT32" s="10">
        <v>1.1111111111111112</v>
      </c>
      <c r="DU32" s="10"/>
      <c r="DV32" s="10"/>
      <c r="DW32" s="10">
        <v>0.5714285714285714</v>
      </c>
      <c r="DX32" s="10">
        <v>0.8571428571428571</v>
      </c>
      <c r="DY32" s="10">
        <v>0.18181818181818182</v>
      </c>
      <c r="DZ32" s="10"/>
      <c r="EA32" s="10"/>
      <c r="EB32" s="10"/>
      <c r="EC32" s="10">
        <v>4</v>
      </c>
      <c r="ED32" s="10"/>
      <c r="EE32" s="10"/>
      <c r="EF32" s="10">
        <v>2.4</v>
      </c>
      <c r="EG32" s="10"/>
      <c r="EH32" s="10"/>
      <c r="EI32" s="10">
        <v>1.4285714285714286</v>
      </c>
      <c r="EJ32" s="10">
        <v>0.8</v>
      </c>
      <c r="EK32" s="10">
        <v>4</v>
      </c>
      <c r="EL32" s="10">
        <v>1.3333333333333333</v>
      </c>
      <c r="EM32" s="10"/>
      <c r="EN32" s="10"/>
      <c r="EO32" s="10">
        <v>-0.66666666666666663</v>
      </c>
      <c r="EP32" s="10"/>
      <c r="EQ32" s="10">
        <v>0</v>
      </c>
      <c r="ER32" s="10">
        <v>2</v>
      </c>
      <c r="ES32" s="10">
        <v>2.6666666666666665</v>
      </c>
      <c r="ET32" s="10"/>
      <c r="EU32" s="10"/>
      <c r="EV32" s="10"/>
      <c r="EW32" s="10"/>
    </row>
    <row r="33" spans="2:133" x14ac:dyDescent="0.4">
      <c r="E33" s="9" t="s">
        <v>2</v>
      </c>
      <c r="F33" s="8">
        <f>(I31-I30)/(100-I30)</f>
        <v>0.21329449533343328</v>
      </c>
      <c r="H33" s="7" t="s">
        <v>1</v>
      </c>
      <c r="I33" s="6">
        <f>_xlfn.STDEV.S(M31:ES31)*10</f>
        <v>16.007228374510984</v>
      </c>
    </row>
    <row r="34" spans="2:133" x14ac:dyDescent="0.4">
      <c r="B34" s="9"/>
      <c r="E34" s="9"/>
      <c r="H34" s="5" t="s">
        <v>0</v>
      </c>
      <c r="I34" s="4">
        <f>_xlfn.STDEV.S(M29:ES29)*10</f>
        <v>38.719866608440668</v>
      </c>
    </row>
    <row r="36" spans="2:133" x14ac:dyDescent="0.4">
      <c r="M36" s="20" t="s">
        <v>321</v>
      </c>
      <c r="W36" s="20" t="s">
        <v>296</v>
      </c>
      <c r="AI36" s="20" t="s">
        <v>269</v>
      </c>
      <c r="AV36" s="20" t="s">
        <v>241</v>
      </c>
      <c r="BG36" s="20" t="s">
        <v>212</v>
      </c>
      <c r="BU36" s="20" t="s">
        <v>182</v>
      </c>
      <c r="CH36" s="20"/>
      <c r="CT36" s="20"/>
      <c r="DI36" s="20"/>
      <c r="EC36" s="20"/>
    </row>
    <row r="37" spans="2:133" x14ac:dyDescent="0.4">
      <c r="B37" s="20" t="s">
        <v>344</v>
      </c>
      <c r="C37" s="2"/>
      <c r="E37" s="19" t="s">
        <v>342</v>
      </c>
      <c r="F37" s="2"/>
      <c r="H37" s="19" t="s">
        <v>341</v>
      </c>
      <c r="I37" s="18" t="s">
        <v>33</v>
      </c>
      <c r="J37" s="16"/>
      <c r="K37" s="17" t="s">
        <v>61</v>
      </c>
      <c r="L37" s="16"/>
      <c r="M37" s="21" t="s">
        <v>330</v>
      </c>
      <c r="N37" s="21" t="s">
        <v>329</v>
      </c>
      <c r="O37" s="21" t="s">
        <v>328</v>
      </c>
      <c r="P37" s="21" t="s">
        <v>327</v>
      </c>
      <c r="Q37" s="21" t="s">
        <v>326</v>
      </c>
      <c r="R37" s="21" t="s">
        <v>325</v>
      </c>
      <c r="S37" s="21" t="s">
        <v>324</v>
      </c>
      <c r="T37" s="21" t="s">
        <v>323</v>
      </c>
      <c r="U37" s="21" t="s">
        <v>322</v>
      </c>
      <c r="V37" s="21"/>
      <c r="W37" s="21" t="s">
        <v>307</v>
      </c>
      <c r="X37" s="21" t="s">
        <v>306</v>
      </c>
      <c r="Y37" s="21" t="s">
        <v>305</v>
      </c>
      <c r="Z37" s="21" t="s">
        <v>304</v>
      </c>
      <c r="AA37" s="21" t="s">
        <v>303</v>
      </c>
      <c r="AB37" s="21" t="s">
        <v>302</v>
      </c>
      <c r="AC37" s="21" t="s">
        <v>301</v>
      </c>
      <c r="AD37" s="21" t="s">
        <v>300</v>
      </c>
      <c r="AE37" s="21" t="s">
        <v>299</v>
      </c>
      <c r="AF37" s="21" t="s">
        <v>298</v>
      </c>
      <c r="AG37" s="21" t="s">
        <v>297</v>
      </c>
      <c r="AI37" s="21" t="s">
        <v>280</v>
      </c>
      <c r="AJ37" s="21" t="s">
        <v>279</v>
      </c>
      <c r="AK37" s="21" t="s">
        <v>278</v>
      </c>
      <c r="AL37" s="21" t="s">
        <v>277</v>
      </c>
      <c r="AM37" s="21" t="s">
        <v>276</v>
      </c>
      <c r="AN37" s="21" t="s">
        <v>275</v>
      </c>
      <c r="AO37" s="21" t="s">
        <v>274</v>
      </c>
      <c r="AP37" s="21" t="s">
        <v>273</v>
      </c>
      <c r="AQ37" s="21" t="s">
        <v>272</v>
      </c>
      <c r="AR37" s="21" t="s">
        <v>271</v>
      </c>
      <c r="AS37" s="21" t="s">
        <v>270</v>
      </c>
      <c r="AU37" s="21"/>
      <c r="AV37" s="21" t="s">
        <v>251</v>
      </c>
      <c r="AW37" s="21" t="s">
        <v>250</v>
      </c>
      <c r="AX37" s="21" t="s">
        <v>249</v>
      </c>
      <c r="AY37" s="21" t="s">
        <v>248</v>
      </c>
      <c r="AZ37" s="21" t="s">
        <v>247</v>
      </c>
      <c r="BA37" s="21" t="s">
        <v>246</v>
      </c>
      <c r="BB37" s="21" t="s">
        <v>245</v>
      </c>
      <c r="BC37" s="21" t="s">
        <v>244</v>
      </c>
      <c r="BD37" s="21" t="s">
        <v>243</v>
      </c>
      <c r="BE37" s="21" t="s">
        <v>242</v>
      </c>
      <c r="BF37" s="21"/>
      <c r="BG37" s="21" t="s">
        <v>225</v>
      </c>
      <c r="BH37" s="21" t="s">
        <v>224</v>
      </c>
      <c r="BI37" s="21" t="s">
        <v>223</v>
      </c>
      <c r="BJ37" s="21" t="s">
        <v>222</v>
      </c>
      <c r="BK37" s="21" t="s">
        <v>221</v>
      </c>
      <c r="BL37" s="21" t="s">
        <v>220</v>
      </c>
      <c r="BM37" s="21" t="s">
        <v>219</v>
      </c>
      <c r="BN37" s="21" t="s">
        <v>218</v>
      </c>
      <c r="BO37" s="21" t="s">
        <v>217</v>
      </c>
      <c r="BP37" s="21" t="s">
        <v>216</v>
      </c>
      <c r="BQ37" s="21" t="s">
        <v>215</v>
      </c>
      <c r="BR37" s="21" t="s">
        <v>214</v>
      </c>
      <c r="BS37" s="21" t="s">
        <v>213</v>
      </c>
      <c r="BT37" s="21"/>
      <c r="BU37" s="21" t="s">
        <v>194</v>
      </c>
      <c r="BV37" s="21" t="s">
        <v>193</v>
      </c>
      <c r="BW37" s="21" t="s">
        <v>192</v>
      </c>
      <c r="BX37" s="21" t="s">
        <v>191</v>
      </c>
      <c r="BY37" s="21" t="s">
        <v>190</v>
      </c>
      <c r="BZ37" s="21" t="s">
        <v>189</v>
      </c>
      <c r="CA37" s="21" t="s">
        <v>188</v>
      </c>
      <c r="CB37" s="21" t="s">
        <v>187</v>
      </c>
      <c r="CC37" s="21" t="s">
        <v>186</v>
      </c>
      <c r="CD37" s="21" t="s">
        <v>185</v>
      </c>
      <c r="CE37" s="21" t="s">
        <v>184</v>
      </c>
      <c r="CF37" s="21" t="s">
        <v>183</v>
      </c>
    </row>
    <row r="38" spans="2:133" x14ac:dyDescent="0.4">
      <c r="B38" s="1" t="s">
        <v>44</v>
      </c>
      <c r="C38" s="2">
        <f>_xlfn.T.TEST(M39:ES39,M46:ES46,1,2)</f>
        <v>0.25418959976578948</v>
      </c>
      <c r="E38" s="9" t="s">
        <v>13</v>
      </c>
      <c r="F38" s="2">
        <f>AVERAGE(M41:ES41)*10</f>
        <v>7.2557700136062095</v>
      </c>
      <c r="H38" s="1" t="s">
        <v>12</v>
      </c>
      <c r="I38" s="3">
        <f>AVERAGE(M38:ES38)</f>
        <v>7.6976744186046515</v>
      </c>
      <c r="K38" s="11" t="s">
        <v>12</v>
      </c>
      <c r="M38" s="14">
        <v>4</v>
      </c>
      <c r="N38" s="14">
        <v>5</v>
      </c>
      <c r="O38" s="14">
        <v>10</v>
      </c>
      <c r="P38" s="14">
        <v>14</v>
      </c>
      <c r="Q38" s="14">
        <v>14</v>
      </c>
      <c r="R38" s="14">
        <v>7</v>
      </c>
      <c r="S38" s="14">
        <v>6</v>
      </c>
      <c r="T38" s="14">
        <v>6</v>
      </c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>
        <v>6</v>
      </c>
      <c r="AH38" s="14"/>
      <c r="AI38" s="14"/>
      <c r="AJ38" s="14">
        <v>4</v>
      </c>
      <c r="AK38" s="14"/>
      <c r="AL38" s="14">
        <v>3</v>
      </c>
      <c r="AM38" s="14">
        <v>3</v>
      </c>
      <c r="AN38" s="14">
        <v>3</v>
      </c>
      <c r="AO38" s="14">
        <v>7</v>
      </c>
      <c r="AP38" s="14"/>
      <c r="AQ38" s="14"/>
      <c r="AR38" s="14">
        <v>5</v>
      </c>
      <c r="AS38" s="14"/>
      <c r="AT38" s="14"/>
      <c r="AU38" s="14"/>
      <c r="AV38" s="14">
        <v>6</v>
      </c>
      <c r="AW38" s="14"/>
      <c r="AX38" s="14">
        <v>6</v>
      </c>
      <c r="AY38" s="14"/>
      <c r="AZ38" s="14">
        <v>7</v>
      </c>
      <c r="BA38" s="14">
        <v>15</v>
      </c>
      <c r="BB38" s="14">
        <v>5</v>
      </c>
      <c r="BC38" s="14">
        <v>8</v>
      </c>
      <c r="BD38" s="14">
        <v>5</v>
      </c>
      <c r="BE38" s="14">
        <v>11</v>
      </c>
      <c r="BF38" s="14"/>
      <c r="BG38" s="14">
        <v>14</v>
      </c>
      <c r="BH38" s="14">
        <v>5</v>
      </c>
      <c r="BI38" s="14">
        <v>13</v>
      </c>
      <c r="BJ38" s="14">
        <v>22</v>
      </c>
      <c r="BK38" s="14">
        <v>6</v>
      </c>
      <c r="BL38" s="14">
        <v>10</v>
      </c>
      <c r="BM38" s="14">
        <v>6</v>
      </c>
      <c r="BN38" s="14">
        <v>7</v>
      </c>
      <c r="BO38" s="14">
        <v>6</v>
      </c>
      <c r="BP38" s="14">
        <v>6</v>
      </c>
      <c r="BQ38" s="14">
        <v>6</v>
      </c>
      <c r="BR38" s="14">
        <v>23</v>
      </c>
      <c r="BS38" s="14">
        <v>5</v>
      </c>
      <c r="BT38" s="14"/>
      <c r="BU38" s="14">
        <v>6</v>
      </c>
      <c r="BV38" s="14"/>
      <c r="BW38" s="14"/>
      <c r="BX38" s="14"/>
      <c r="BY38" s="14"/>
      <c r="BZ38" s="14">
        <v>4</v>
      </c>
      <c r="CA38" s="14">
        <v>3</v>
      </c>
      <c r="CB38" s="14"/>
      <c r="CC38" s="14">
        <v>10</v>
      </c>
      <c r="CD38" s="14">
        <v>4</v>
      </c>
      <c r="CE38" s="14">
        <v>8</v>
      </c>
      <c r="CF38" s="14">
        <v>7</v>
      </c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</row>
    <row r="39" spans="2:133" x14ac:dyDescent="0.4">
      <c r="B39" s="1" t="s">
        <v>43</v>
      </c>
      <c r="C39" s="2">
        <f>_xlfn.T.TEST(M40:ES40,M47:ES47,1,2)</f>
        <v>8.816098014083229E-2</v>
      </c>
      <c r="E39" s="9" t="s">
        <v>10</v>
      </c>
      <c r="F39" s="2">
        <f>_xlfn.STDEV.S(M39:ES39)*10</f>
        <v>11.172791804636979</v>
      </c>
      <c r="H39" s="1" t="s">
        <v>9</v>
      </c>
      <c r="I39" s="3">
        <f>AVERAGE(M39:ES39)*10</f>
        <v>39.316560756398971</v>
      </c>
      <c r="K39" s="11" t="s">
        <v>9</v>
      </c>
      <c r="M39" s="10">
        <v>2.5</v>
      </c>
      <c r="N39" s="10">
        <v>2.4</v>
      </c>
      <c r="O39" s="10">
        <v>3</v>
      </c>
      <c r="P39" s="10">
        <v>1.5714285714285714</v>
      </c>
      <c r="Q39" s="10">
        <v>2.8571428571428572</v>
      </c>
      <c r="R39" s="10">
        <v>2.5714285714285716</v>
      </c>
      <c r="S39" s="10">
        <v>4</v>
      </c>
      <c r="T39" s="10">
        <v>3.6666666666666665</v>
      </c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>
        <v>3.3333333333333335</v>
      </c>
      <c r="AH39" s="10"/>
      <c r="AI39" s="10"/>
      <c r="AJ39" s="10">
        <v>4</v>
      </c>
      <c r="AK39" s="10"/>
      <c r="AL39" s="10">
        <v>5.333333333333333</v>
      </c>
      <c r="AM39" s="10">
        <v>6</v>
      </c>
      <c r="AN39" s="10">
        <v>6</v>
      </c>
      <c r="AO39" s="10">
        <v>4.8571428571428568</v>
      </c>
      <c r="AP39" s="10"/>
      <c r="AQ39" s="10"/>
      <c r="AR39" s="10">
        <v>5.6</v>
      </c>
      <c r="AS39" s="10"/>
      <c r="AT39" s="10"/>
      <c r="AU39" s="10"/>
      <c r="AV39" s="10">
        <v>5.333333333333333</v>
      </c>
      <c r="AW39" s="10"/>
      <c r="AX39" s="10">
        <v>5.666666666666667</v>
      </c>
      <c r="AY39" s="10"/>
      <c r="AZ39" s="10">
        <v>4</v>
      </c>
      <c r="BA39" s="10">
        <v>2.9333333333333331</v>
      </c>
      <c r="BB39" s="10">
        <v>4.8</v>
      </c>
      <c r="BC39" s="10">
        <v>4.75</v>
      </c>
      <c r="BD39" s="10">
        <v>4</v>
      </c>
      <c r="BE39" s="10">
        <v>3.8181818181818183</v>
      </c>
      <c r="BF39" s="10"/>
      <c r="BG39" s="10">
        <v>3</v>
      </c>
      <c r="BH39" s="10">
        <v>2</v>
      </c>
      <c r="BI39" s="10">
        <v>3.8461538461538463</v>
      </c>
      <c r="BJ39" s="10">
        <v>2.9090909090909092</v>
      </c>
      <c r="BK39" s="10">
        <v>2.6666666666666665</v>
      </c>
      <c r="BL39" s="10">
        <v>3.8</v>
      </c>
      <c r="BM39" s="10">
        <v>4.666666666666667</v>
      </c>
      <c r="BN39" s="10">
        <v>5.1428571428571432</v>
      </c>
      <c r="BO39" s="10">
        <v>4.666666666666667</v>
      </c>
      <c r="BP39" s="10">
        <v>3.6666666666666665</v>
      </c>
      <c r="BQ39" s="10">
        <v>4</v>
      </c>
      <c r="BR39" s="10">
        <v>3.4782608695652173</v>
      </c>
      <c r="BS39" s="10">
        <v>4</v>
      </c>
      <c r="BT39" s="10"/>
      <c r="BU39" s="10">
        <v>4.333333333333333</v>
      </c>
      <c r="BV39" s="10"/>
      <c r="BW39" s="10"/>
      <c r="BX39" s="10"/>
      <c r="BY39" s="10"/>
      <c r="BZ39" s="10">
        <v>4</v>
      </c>
      <c r="CA39" s="10">
        <v>4</v>
      </c>
      <c r="CB39" s="10"/>
      <c r="CC39" s="10">
        <v>4</v>
      </c>
      <c r="CD39" s="10">
        <v>6</v>
      </c>
      <c r="CE39" s="10">
        <v>2.75</v>
      </c>
      <c r="CF39" s="10">
        <v>3.1428571428571428</v>
      </c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</row>
    <row r="40" spans="2:133" x14ac:dyDescent="0.4">
      <c r="B40" s="1" t="s">
        <v>42</v>
      </c>
      <c r="C40" s="12">
        <f>_xlfn.T.TEST(M41:ES41,M48:ES48,1,2)</f>
        <v>7.475114048485134E-3</v>
      </c>
      <c r="E40" s="1" t="s">
        <v>41</v>
      </c>
      <c r="F40" s="12">
        <f>F38/F39</f>
        <v>0.64941423240294238</v>
      </c>
      <c r="H40" s="1" t="s">
        <v>6</v>
      </c>
      <c r="I40" s="3">
        <f>AVERAGE(M40:ES40)*10</f>
        <v>46.572330770005188</v>
      </c>
      <c r="K40" s="11" t="s">
        <v>6</v>
      </c>
      <c r="M40" s="10">
        <v>3</v>
      </c>
      <c r="N40" s="10">
        <v>2.8</v>
      </c>
      <c r="O40" s="10">
        <v>3.2</v>
      </c>
      <c r="P40" s="10">
        <v>3.2857142857142856</v>
      </c>
      <c r="Q40" s="10">
        <v>3.8571428571428572</v>
      </c>
      <c r="R40" s="10">
        <v>4.2857142857142856</v>
      </c>
      <c r="S40" s="10">
        <v>4.333333333333333</v>
      </c>
      <c r="T40" s="10">
        <v>5</v>
      </c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>
        <v>5</v>
      </c>
      <c r="AH40" s="10"/>
      <c r="AI40" s="10"/>
      <c r="AJ40" s="10">
        <v>6.5</v>
      </c>
      <c r="AK40" s="10"/>
      <c r="AL40" s="10">
        <v>4</v>
      </c>
      <c r="AM40" s="10">
        <v>8.6666666666666661</v>
      </c>
      <c r="AN40" s="10">
        <v>4.666666666666667</v>
      </c>
      <c r="AO40" s="10">
        <v>6.8571428571428568</v>
      </c>
      <c r="AP40" s="10"/>
      <c r="AQ40" s="10"/>
      <c r="AR40" s="10">
        <v>6.8</v>
      </c>
      <c r="AS40" s="10"/>
      <c r="AT40" s="10"/>
      <c r="AU40" s="10"/>
      <c r="AV40" s="10">
        <v>4</v>
      </c>
      <c r="AW40" s="10"/>
      <c r="AX40" s="10">
        <v>6</v>
      </c>
      <c r="AY40" s="10"/>
      <c r="AZ40" s="10">
        <v>6.8571428571428568</v>
      </c>
      <c r="BA40" s="10">
        <v>3.8666666666666667</v>
      </c>
      <c r="BB40" s="10">
        <v>6</v>
      </c>
      <c r="BC40" s="10">
        <v>3.5</v>
      </c>
      <c r="BD40" s="10">
        <v>4.8</v>
      </c>
      <c r="BE40" s="10">
        <v>4.9090909090909092</v>
      </c>
      <c r="BF40" s="10"/>
      <c r="BG40" s="10">
        <v>2.4285714285714284</v>
      </c>
      <c r="BH40" s="10">
        <v>3.6</v>
      </c>
      <c r="BI40" s="10">
        <v>5.384615384615385</v>
      </c>
      <c r="BJ40" s="10">
        <v>3.6363636363636362</v>
      </c>
      <c r="BK40" s="10">
        <v>2.3333333333333335</v>
      </c>
      <c r="BL40" s="10">
        <v>3.8</v>
      </c>
      <c r="BM40" s="10">
        <v>5</v>
      </c>
      <c r="BN40" s="10">
        <v>7.1428571428571432</v>
      </c>
      <c r="BO40" s="10">
        <v>4.666666666666667</v>
      </c>
      <c r="BP40" s="10">
        <v>3.6666666666666665</v>
      </c>
      <c r="BQ40" s="10">
        <v>6.666666666666667</v>
      </c>
      <c r="BR40" s="10">
        <v>4</v>
      </c>
      <c r="BS40" s="10">
        <v>6.8</v>
      </c>
      <c r="BT40" s="10"/>
      <c r="BU40" s="10">
        <v>6</v>
      </c>
      <c r="BV40" s="10"/>
      <c r="BW40" s="10"/>
      <c r="BX40" s="10"/>
      <c r="BY40" s="10"/>
      <c r="BZ40" s="10">
        <v>4</v>
      </c>
      <c r="CA40" s="10">
        <v>2</v>
      </c>
      <c r="CB40" s="10"/>
      <c r="CC40" s="10">
        <v>4.2</v>
      </c>
      <c r="CD40" s="10">
        <v>6</v>
      </c>
      <c r="CE40" s="10">
        <v>2.75</v>
      </c>
      <c r="CF40" s="10">
        <v>4</v>
      </c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</row>
    <row r="41" spans="2:133" x14ac:dyDescent="0.4">
      <c r="B41" s="9" t="s">
        <v>40</v>
      </c>
      <c r="C41" s="14">
        <f>COUNT(M40:ES40)</f>
        <v>43</v>
      </c>
      <c r="E41" s="9" t="s">
        <v>4</v>
      </c>
      <c r="F41" s="2">
        <f>_xlfn.T.TEST(M39:EPF39,M40:ES40,1,2)</f>
        <v>6.7828131264415226E-3</v>
      </c>
      <c r="H41" s="9" t="s">
        <v>3</v>
      </c>
      <c r="I41" s="3">
        <f>AVERAGE(M41:ES41)*10</f>
        <v>7.2557700136062095</v>
      </c>
      <c r="M41" s="10">
        <v>0.5</v>
      </c>
      <c r="N41" s="10">
        <v>0.4</v>
      </c>
      <c r="O41" s="10">
        <v>0.2</v>
      </c>
      <c r="P41" s="10">
        <v>1.7142857142857142</v>
      </c>
      <c r="Q41" s="10">
        <v>1</v>
      </c>
      <c r="R41" s="10">
        <v>1.7142857142857142</v>
      </c>
      <c r="S41" s="10">
        <v>0.33333333333333331</v>
      </c>
      <c r="T41" s="10">
        <v>1.3333333333333333</v>
      </c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>
        <v>1.6666666666666667</v>
      </c>
      <c r="AH41" s="10"/>
      <c r="AI41" s="10"/>
      <c r="AJ41" s="10">
        <v>2.5</v>
      </c>
      <c r="AK41" s="10"/>
      <c r="AL41" s="10">
        <v>-1.3333333333333333</v>
      </c>
      <c r="AM41" s="10">
        <v>2.6666666666666665</v>
      </c>
      <c r="AN41" s="10">
        <v>-1.3333333333333333</v>
      </c>
      <c r="AO41" s="10">
        <v>2</v>
      </c>
      <c r="AP41" s="10"/>
      <c r="AQ41" s="10"/>
      <c r="AR41" s="10">
        <v>1.2</v>
      </c>
      <c r="AS41" s="10"/>
      <c r="AT41" s="10"/>
      <c r="AU41" s="10"/>
      <c r="AV41" s="10">
        <v>-1.3333333333333333</v>
      </c>
      <c r="AW41" s="10"/>
      <c r="AX41" s="10">
        <v>0.33333333333333331</v>
      </c>
      <c r="AY41" s="10"/>
      <c r="AZ41" s="10">
        <v>2.8571428571428572</v>
      </c>
      <c r="BA41" s="10">
        <v>0.93333333333333335</v>
      </c>
      <c r="BB41" s="10">
        <v>1.2</v>
      </c>
      <c r="BC41" s="10">
        <v>-1.25</v>
      </c>
      <c r="BD41" s="10">
        <v>0.8</v>
      </c>
      <c r="BE41" s="10">
        <v>1.0909090909090908</v>
      </c>
      <c r="BF41" s="10"/>
      <c r="BG41" s="10">
        <v>-0.5714285714285714</v>
      </c>
      <c r="BH41" s="10">
        <v>1.6</v>
      </c>
      <c r="BI41" s="10">
        <v>1.5384615384615385</v>
      </c>
      <c r="BJ41" s="10">
        <v>0.72727272727272729</v>
      </c>
      <c r="BK41" s="10">
        <v>-0.33333333333333331</v>
      </c>
      <c r="BL41" s="10">
        <v>0</v>
      </c>
      <c r="BM41" s="10">
        <v>0.33333333333333331</v>
      </c>
      <c r="BN41" s="10">
        <v>2</v>
      </c>
      <c r="BO41" s="10">
        <v>0</v>
      </c>
      <c r="BP41" s="10">
        <v>0</v>
      </c>
      <c r="BQ41" s="10">
        <v>2.6666666666666665</v>
      </c>
      <c r="BR41" s="10">
        <v>0.52173913043478259</v>
      </c>
      <c r="BS41" s="10">
        <v>2.8</v>
      </c>
      <c r="BT41" s="10"/>
      <c r="BU41" s="10">
        <v>1.6666666666666667</v>
      </c>
      <c r="BV41" s="10"/>
      <c r="BW41" s="10"/>
      <c r="BX41" s="10"/>
      <c r="BY41" s="10"/>
      <c r="BZ41" s="10">
        <v>0</v>
      </c>
      <c r="CA41" s="10">
        <v>-2</v>
      </c>
      <c r="CB41" s="10"/>
      <c r="CC41" s="10">
        <v>0.2</v>
      </c>
      <c r="CD41" s="10">
        <v>0</v>
      </c>
      <c r="CE41" s="10">
        <v>0</v>
      </c>
      <c r="CF41" s="10">
        <v>0.8571428571428571</v>
      </c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</row>
    <row r="42" spans="2:133" x14ac:dyDescent="0.4">
      <c r="B42" s="9" t="s">
        <v>39</v>
      </c>
      <c r="C42" s="14">
        <f>SUM(M38:ES38)</f>
        <v>331</v>
      </c>
      <c r="E42" s="9" t="s">
        <v>2</v>
      </c>
      <c r="F42" s="8">
        <f>(I40-I39)/(100-I39)</f>
        <v>0.11956754765463175</v>
      </c>
      <c r="H42" s="7" t="s">
        <v>1</v>
      </c>
      <c r="I42" s="6">
        <f>_xlfn.STDEV.S(M40:ES40)*10</f>
        <v>15.203815986994279</v>
      </c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</row>
    <row r="43" spans="2:133" x14ac:dyDescent="0.4">
      <c r="B43" s="9" t="s">
        <v>38</v>
      </c>
      <c r="C43" s="14">
        <f>COUNT(M47:ES47)</f>
        <v>40</v>
      </c>
      <c r="E43" s="9"/>
      <c r="H43" s="5" t="s">
        <v>0</v>
      </c>
      <c r="I43" s="4">
        <f>_xlfn.STDEV.S(M38:ES38)*10</f>
        <v>45.957272273945648</v>
      </c>
      <c r="M43" s="20" t="s">
        <v>321</v>
      </c>
      <c r="W43" s="20" t="s">
        <v>296</v>
      </c>
      <c r="AI43" s="20" t="s">
        <v>269</v>
      </c>
      <c r="AV43" s="20" t="s">
        <v>241</v>
      </c>
      <c r="BG43" s="20" t="s">
        <v>212</v>
      </c>
      <c r="BU43" s="20" t="s">
        <v>182</v>
      </c>
      <c r="CH43" s="20"/>
      <c r="CT43" s="20"/>
      <c r="DI43" s="20"/>
      <c r="EC43" s="20"/>
    </row>
    <row r="44" spans="2:133" x14ac:dyDescent="0.4">
      <c r="B44" s="1" t="s">
        <v>36</v>
      </c>
      <c r="C44" s="14">
        <f>SUM(M45:ES45)</f>
        <v>288</v>
      </c>
      <c r="E44" s="19" t="s">
        <v>340</v>
      </c>
      <c r="F44" s="2"/>
      <c r="H44" s="19" t="s">
        <v>339</v>
      </c>
      <c r="I44" s="18" t="s">
        <v>33</v>
      </c>
      <c r="J44" s="16"/>
      <c r="K44" s="17" t="s">
        <v>32</v>
      </c>
      <c r="L44" s="16"/>
      <c r="M44" s="15" t="s">
        <v>318</v>
      </c>
      <c r="N44" s="15" t="s">
        <v>317</v>
      </c>
      <c r="O44" s="15" t="s">
        <v>316</v>
      </c>
      <c r="P44" s="15" t="s">
        <v>315</v>
      </c>
      <c r="Q44" s="15" t="s">
        <v>314</v>
      </c>
      <c r="R44" s="15" t="s">
        <v>313</v>
      </c>
      <c r="S44" s="15" t="s">
        <v>312</v>
      </c>
      <c r="T44" s="15" t="s">
        <v>311</v>
      </c>
      <c r="U44" s="15"/>
      <c r="V44" s="15"/>
      <c r="W44" s="15" t="s">
        <v>293</v>
      </c>
      <c r="X44" s="15" t="s">
        <v>292</v>
      </c>
      <c r="Y44" s="15" t="s">
        <v>291</v>
      </c>
      <c r="Z44" s="15" t="s">
        <v>290</v>
      </c>
      <c r="AA44" s="15" t="s">
        <v>289</v>
      </c>
      <c r="AB44" s="15" t="s">
        <v>288</v>
      </c>
      <c r="AC44" s="15" t="s">
        <v>287</v>
      </c>
      <c r="AD44" s="15" t="s">
        <v>286</v>
      </c>
      <c r="AE44" s="15" t="s">
        <v>285</v>
      </c>
      <c r="AF44" s="15" t="s">
        <v>284</v>
      </c>
      <c r="AI44" s="15" t="s">
        <v>266</v>
      </c>
      <c r="AJ44" s="15" t="s">
        <v>265</v>
      </c>
      <c r="AK44" s="15" t="s">
        <v>264</v>
      </c>
      <c r="AL44" s="15" t="s">
        <v>263</v>
      </c>
      <c r="AM44" s="15" t="s">
        <v>262</v>
      </c>
      <c r="AN44" s="15" t="s">
        <v>261</v>
      </c>
      <c r="AO44" s="15" t="s">
        <v>260</v>
      </c>
      <c r="AP44" s="15" t="s">
        <v>259</v>
      </c>
      <c r="AQ44" s="15" t="s">
        <v>258</v>
      </c>
      <c r="AR44" s="15" t="s">
        <v>257</v>
      </c>
      <c r="AS44" s="15" t="s">
        <v>256</v>
      </c>
      <c r="AT44" s="15" t="s">
        <v>255</v>
      </c>
      <c r="AU44" s="15"/>
      <c r="AV44" s="15" t="s">
        <v>238</v>
      </c>
      <c r="AW44" s="15" t="s">
        <v>237</v>
      </c>
      <c r="AX44" s="15" t="s">
        <v>236</v>
      </c>
      <c r="AY44" s="15" t="s">
        <v>235</v>
      </c>
      <c r="AZ44" s="15" t="s">
        <v>234</v>
      </c>
      <c r="BA44" s="15" t="s">
        <v>233</v>
      </c>
      <c r="BB44" s="15" t="s">
        <v>232</v>
      </c>
      <c r="BC44" s="15" t="s">
        <v>231</v>
      </c>
      <c r="BD44" s="15" t="s">
        <v>230</v>
      </c>
      <c r="BE44" s="15" t="s">
        <v>229</v>
      </c>
      <c r="BF44" s="15"/>
      <c r="BG44" s="15" t="s">
        <v>209</v>
      </c>
      <c r="BH44" s="15" t="s">
        <v>208</v>
      </c>
      <c r="BI44" s="15" t="s">
        <v>207</v>
      </c>
      <c r="BJ44" s="15" t="s">
        <v>206</v>
      </c>
      <c r="BK44" s="15" t="s">
        <v>205</v>
      </c>
      <c r="BL44" s="15" t="s">
        <v>204</v>
      </c>
      <c r="BM44" s="15" t="s">
        <v>203</v>
      </c>
      <c r="BN44" s="15" t="s">
        <v>202</v>
      </c>
      <c r="BO44" s="15" t="s">
        <v>201</v>
      </c>
      <c r="BP44" s="15" t="s">
        <v>200</v>
      </c>
      <c r="BQ44" s="15" t="s">
        <v>199</v>
      </c>
      <c r="BR44" s="15" t="s">
        <v>198</v>
      </c>
      <c r="BT44" s="15"/>
      <c r="BU44" s="15" t="s">
        <v>179</v>
      </c>
      <c r="BV44" s="15" t="s">
        <v>178</v>
      </c>
      <c r="BW44" s="15" t="s">
        <v>177</v>
      </c>
      <c r="BX44" s="15" t="s">
        <v>176</v>
      </c>
      <c r="BY44" s="15" t="s">
        <v>175</v>
      </c>
      <c r="BZ44" s="15" t="s">
        <v>174</v>
      </c>
      <c r="CA44" s="15" t="s">
        <v>173</v>
      </c>
      <c r="CB44" s="15" t="s">
        <v>172</v>
      </c>
      <c r="CC44" s="15" t="s">
        <v>171</v>
      </c>
      <c r="CD44" s="15" t="s">
        <v>170</v>
      </c>
      <c r="CE44" s="15" t="s">
        <v>169</v>
      </c>
      <c r="CF44" s="15" t="s">
        <v>168</v>
      </c>
    </row>
    <row r="45" spans="2:133" x14ac:dyDescent="0.4">
      <c r="B45" s="9" t="s">
        <v>14</v>
      </c>
      <c r="C45" s="13">
        <f>_xlfn.STDEV.S(M41:ES41)*10</f>
        <v>11.977081666163294</v>
      </c>
      <c r="E45" s="9" t="s">
        <v>13</v>
      </c>
      <c r="F45" s="2">
        <f>AVERAGE(M48:ES48)*10</f>
        <v>13.583823194349506</v>
      </c>
      <c r="H45" s="1" t="s">
        <v>12</v>
      </c>
      <c r="I45" s="3">
        <f>AVERAGE(M45:ES45)</f>
        <v>7.2</v>
      </c>
      <c r="K45" s="11" t="s">
        <v>12</v>
      </c>
      <c r="M45" s="14">
        <v>8</v>
      </c>
      <c r="N45" s="14">
        <v>4</v>
      </c>
      <c r="O45" s="14">
        <v>7</v>
      </c>
      <c r="P45" s="14">
        <v>6</v>
      </c>
      <c r="Q45" s="14">
        <v>8</v>
      </c>
      <c r="R45" s="14">
        <v>7</v>
      </c>
      <c r="S45" s="14"/>
      <c r="T45" s="14">
        <v>3</v>
      </c>
      <c r="U45" s="14"/>
      <c r="V45" s="14"/>
      <c r="W45" s="14"/>
      <c r="X45" s="14"/>
      <c r="Y45" s="14"/>
      <c r="Z45" s="14">
        <v>3</v>
      </c>
      <c r="AA45" s="14"/>
      <c r="AB45" s="14"/>
      <c r="AC45" s="14"/>
      <c r="AD45" s="14"/>
      <c r="AE45" s="14">
        <v>4</v>
      </c>
      <c r="AF45" s="14"/>
      <c r="AG45" s="14"/>
      <c r="AH45" s="14"/>
      <c r="AI45" s="14">
        <v>7</v>
      </c>
      <c r="AJ45" s="14"/>
      <c r="AK45" s="14"/>
      <c r="AL45" s="14"/>
      <c r="AM45" s="14"/>
      <c r="AN45" s="14"/>
      <c r="AO45" s="14">
        <v>3</v>
      </c>
      <c r="AP45" s="14"/>
      <c r="AQ45" s="14"/>
      <c r="AR45" s="14"/>
      <c r="AS45" s="14"/>
      <c r="AT45" s="14"/>
      <c r="AU45" s="14"/>
      <c r="AV45" s="14">
        <v>6</v>
      </c>
      <c r="AW45" s="14">
        <v>6</v>
      </c>
      <c r="AX45" s="14">
        <v>4</v>
      </c>
      <c r="AY45" s="14">
        <v>6</v>
      </c>
      <c r="AZ45" s="14">
        <v>12</v>
      </c>
      <c r="BA45" s="14">
        <v>5</v>
      </c>
      <c r="BB45" s="14">
        <v>6</v>
      </c>
      <c r="BC45" s="14"/>
      <c r="BD45" s="14">
        <v>12</v>
      </c>
      <c r="BE45" s="14">
        <v>3</v>
      </c>
      <c r="BF45" s="14"/>
      <c r="BG45" s="14">
        <v>7</v>
      </c>
      <c r="BH45" s="14">
        <v>8</v>
      </c>
      <c r="BI45" s="14">
        <v>15</v>
      </c>
      <c r="BJ45" s="14">
        <v>10</v>
      </c>
      <c r="BK45" s="14">
        <v>19</v>
      </c>
      <c r="BL45" s="14">
        <v>11</v>
      </c>
      <c r="BM45" s="14">
        <v>3</v>
      </c>
      <c r="BN45" s="14">
        <v>8</v>
      </c>
      <c r="BO45" s="14">
        <v>7</v>
      </c>
      <c r="BP45" s="14">
        <v>15</v>
      </c>
      <c r="BQ45" s="14">
        <v>9</v>
      </c>
      <c r="BR45" s="14">
        <v>11</v>
      </c>
      <c r="BS45" s="14"/>
      <c r="BT45" s="14"/>
      <c r="BU45" s="14">
        <v>3</v>
      </c>
      <c r="BV45" s="14"/>
      <c r="BW45" s="14">
        <v>5</v>
      </c>
      <c r="BX45" s="14">
        <v>5</v>
      </c>
      <c r="BY45" s="14"/>
      <c r="BZ45" s="14">
        <v>4</v>
      </c>
      <c r="CA45" s="14">
        <v>7</v>
      </c>
      <c r="CB45" s="14">
        <v>11</v>
      </c>
      <c r="CC45" s="14">
        <v>6</v>
      </c>
      <c r="CD45" s="14"/>
      <c r="CE45" s="14">
        <v>4</v>
      </c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</row>
    <row r="46" spans="2:133" x14ac:dyDescent="0.4">
      <c r="B46" s="9" t="s">
        <v>11</v>
      </c>
      <c r="C46" s="13">
        <f>_xlfn.STDEV.S(M48:ES48)*10</f>
        <v>11.146476186167098</v>
      </c>
      <c r="E46" s="9" t="s">
        <v>10</v>
      </c>
      <c r="F46" s="2">
        <f>_xlfn.STDEV.S(M46:ES46)*10</f>
        <v>11.685875188622015</v>
      </c>
      <c r="H46" s="1" t="s">
        <v>9</v>
      </c>
      <c r="I46" s="3">
        <f>AVERAGE(M46:ES46)*10</f>
        <v>37.649643047011466</v>
      </c>
      <c r="K46" s="11" t="s">
        <v>9</v>
      </c>
      <c r="M46" s="10">
        <v>2.5</v>
      </c>
      <c r="N46" s="10">
        <v>5</v>
      </c>
      <c r="O46" s="10">
        <v>2.5714285714285716</v>
      </c>
      <c r="P46" s="10">
        <v>1.3333333333333333</v>
      </c>
      <c r="Q46" s="10">
        <v>1.75</v>
      </c>
      <c r="R46" s="10">
        <v>2</v>
      </c>
      <c r="S46" s="10"/>
      <c r="T46" s="10">
        <v>4</v>
      </c>
      <c r="U46" s="10"/>
      <c r="V46" s="10"/>
      <c r="W46" s="10"/>
      <c r="X46" s="10"/>
      <c r="Y46" s="10"/>
      <c r="Z46" s="10">
        <v>5.333333333333333</v>
      </c>
      <c r="AA46" s="10"/>
      <c r="AB46" s="10"/>
      <c r="AC46" s="10"/>
      <c r="AD46" s="10"/>
      <c r="AE46" s="10">
        <v>4</v>
      </c>
      <c r="AF46" s="10"/>
      <c r="AG46" s="10"/>
      <c r="AH46" s="10"/>
      <c r="AI46" s="10">
        <v>1.7142857142857142</v>
      </c>
      <c r="AJ46" s="10"/>
      <c r="AK46" s="10"/>
      <c r="AL46" s="10"/>
      <c r="AM46" s="10"/>
      <c r="AN46" s="10"/>
      <c r="AO46" s="10">
        <v>4.666666666666667</v>
      </c>
      <c r="AP46" s="10"/>
      <c r="AQ46" s="10"/>
      <c r="AR46" s="10"/>
      <c r="AS46" s="10"/>
      <c r="AT46" s="10"/>
      <c r="AU46" s="10"/>
      <c r="AV46" s="10">
        <v>2.6666666666666665</v>
      </c>
      <c r="AW46" s="10">
        <v>5</v>
      </c>
      <c r="AX46" s="10">
        <v>3.5</v>
      </c>
      <c r="AY46" s="10">
        <v>5.333333333333333</v>
      </c>
      <c r="AZ46" s="10">
        <v>4.666666666666667</v>
      </c>
      <c r="BA46" s="10">
        <v>4.8</v>
      </c>
      <c r="BB46" s="10">
        <v>4.666666666666667</v>
      </c>
      <c r="BC46" s="10"/>
      <c r="BD46" s="10">
        <v>2.8333333333333335</v>
      </c>
      <c r="BE46" s="10">
        <v>2</v>
      </c>
      <c r="BF46" s="10"/>
      <c r="BG46" s="10">
        <v>3.1428571428571428</v>
      </c>
      <c r="BH46" s="10">
        <v>3.75</v>
      </c>
      <c r="BI46" s="10">
        <v>3.2</v>
      </c>
      <c r="BJ46" s="10">
        <v>3.8</v>
      </c>
      <c r="BK46" s="10">
        <v>3.5789473684210527</v>
      </c>
      <c r="BL46" s="10">
        <v>4.3636363636363633</v>
      </c>
      <c r="BM46" s="10">
        <v>4.666666666666667</v>
      </c>
      <c r="BN46" s="10">
        <v>3.5</v>
      </c>
      <c r="BO46" s="10">
        <v>4.8571428571428568</v>
      </c>
      <c r="BP46" s="10">
        <v>2.8</v>
      </c>
      <c r="BQ46" s="10">
        <v>5.5555555555555554</v>
      </c>
      <c r="BR46" s="10">
        <v>2.7272727272727271</v>
      </c>
      <c r="BS46" s="10"/>
      <c r="BT46" s="10"/>
      <c r="BU46" s="10">
        <v>5.333333333333333</v>
      </c>
      <c r="BV46" s="10"/>
      <c r="BW46" s="10">
        <v>3.6</v>
      </c>
      <c r="BX46" s="10">
        <v>4</v>
      </c>
      <c r="BY46" s="10"/>
      <c r="BZ46" s="10">
        <v>3</v>
      </c>
      <c r="CA46" s="10">
        <v>4.8571428571428568</v>
      </c>
      <c r="CB46" s="10">
        <v>4.3636363636363633</v>
      </c>
      <c r="CC46" s="10">
        <v>3.6666666666666665</v>
      </c>
      <c r="CD46" s="10"/>
      <c r="CE46" s="10">
        <v>5.5</v>
      </c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</row>
    <row r="47" spans="2:133" x14ac:dyDescent="0.4">
      <c r="B47" s="9" t="s">
        <v>8</v>
      </c>
      <c r="C47" s="13">
        <f>SQRT((((C41-1)*C45^2)+((C43-1)*C46^2))/(C41+C43-2))</f>
        <v>11.584596895311913</v>
      </c>
      <c r="E47" s="1" t="s">
        <v>7</v>
      </c>
      <c r="F47" s="12">
        <f>F45/F46</f>
        <v>1.1624138522012826</v>
      </c>
      <c r="H47" s="1" t="s">
        <v>6</v>
      </c>
      <c r="I47" s="3">
        <f>AVERAGE(M47:ES47)*10</f>
        <v>51.233466241360979</v>
      </c>
      <c r="K47" s="11" t="s">
        <v>6</v>
      </c>
      <c r="M47" s="10">
        <v>5.25</v>
      </c>
      <c r="N47" s="10">
        <v>8</v>
      </c>
      <c r="O47" s="10">
        <v>3.4285714285714284</v>
      </c>
      <c r="P47" s="10">
        <v>1.3333333333333333</v>
      </c>
      <c r="Q47" s="10">
        <v>3.75</v>
      </c>
      <c r="R47" s="10">
        <v>2.5714285714285716</v>
      </c>
      <c r="S47" s="10"/>
      <c r="T47" s="10">
        <v>6.666666666666667</v>
      </c>
      <c r="U47" s="10"/>
      <c r="V47" s="10"/>
      <c r="W47" s="10"/>
      <c r="X47" s="10"/>
      <c r="Y47" s="10"/>
      <c r="Z47" s="10">
        <v>7.333333333333333</v>
      </c>
      <c r="AA47" s="10"/>
      <c r="AB47" s="10"/>
      <c r="AC47" s="10"/>
      <c r="AD47" s="10"/>
      <c r="AE47" s="10">
        <v>4</v>
      </c>
      <c r="AF47" s="10"/>
      <c r="AG47" s="10"/>
      <c r="AH47" s="10"/>
      <c r="AI47" s="10">
        <v>3.7142857142857144</v>
      </c>
      <c r="AJ47" s="10"/>
      <c r="AK47" s="10"/>
      <c r="AL47" s="10"/>
      <c r="AM47" s="10"/>
      <c r="AN47" s="10"/>
      <c r="AO47" s="10">
        <v>7.333333333333333</v>
      </c>
      <c r="AP47" s="10"/>
      <c r="AQ47" s="10"/>
      <c r="AR47" s="10"/>
      <c r="AS47" s="10"/>
      <c r="AT47" s="10"/>
      <c r="AU47" s="10"/>
      <c r="AV47" s="10">
        <v>4.666666666666667</v>
      </c>
      <c r="AW47" s="10">
        <v>6</v>
      </c>
      <c r="AX47" s="10">
        <v>6</v>
      </c>
      <c r="AY47" s="10">
        <v>6.333333333333333</v>
      </c>
      <c r="AZ47" s="10">
        <v>5.333333333333333</v>
      </c>
      <c r="BA47" s="10">
        <v>6</v>
      </c>
      <c r="BB47" s="10">
        <v>5.333333333333333</v>
      </c>
      <c r="BC47" s="10"/>
      <c r="BD47" s="10">
        <v>3.8333333333333335</v>
      </c>
      <c r="BE47" s="10">
        <v>6</v>
      </c>
      <c r="BF47" s="10"/>
      <c r="BG47" s="10">
        <v>4.2857142857142856</v>
      </c>
      <c r="BH47" s="10">
        <v>4.25</v>
      </c>
      <c r="BI47" s="10">
        <v>3.4666666666666668</v>
      </c>
      <c r="BJ47" s="10">
        <v>5.4</v>
      </c>
      <c r="BK47" s="10">
        <v>3.263157894736842</v>
      </c>
      <c r="BL47" s="10">
        <v>5.2727272727272725</v>
      </c>
      <c r="BM47" s="10">
        <v>8</v>
      </c>
      <c r="BN47" s="10">
        <v>6.75</v>
      </c>
      <c r="BO47" s="10">
        <v>5.1428571428571432</v>
      </c>
      <c r="BP47" s="10">
        <v>3.6</v>
      </c>
      <c r="BQ47" s="10">
        <v>6.2222222222222223</v>
      </c>
      <c r="BR47" s="10">
        <v>3.0909090909090908</v>
      </c>
      <c r="BS47" s="10"/>
      <c r="BT47" s="10"/>
      <c r="BU47" s="10">
        <v>8</v>
      </c>
      <c r="BV47" s="10"/>
      <c r="BW47" s="10">
        <v>4.4000000000000004</v>
      </c>
      <c r="BX47" s="10">
        <v>6.4</v>
      </c>
      <c r="BY47" s="10"/>
      <c r="BZ47" s="10">
        <v>4.5</v>
      </c>
      <c r="CA47" s="10">
        <v>4.8571428571428568</v>
      </c>
      <c r="CB47" s="10">
        <v>3.8181818181818183</v>
      </c>
      <c r="CC47" s="10">
        <v>4.333333333333333</v>
      </c>
      <c r="CD47" s="10"/>
      <c r="CE47" s="10">
        <v>7</v>
      </c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</row>
    <row r="48" spans="2:133" x14ac:dyDescent="0.4">
      <c r="B48" s="9" t="s">
        <v>5</v>
      </c>
      <c r="C48" s="3">
        <f>(I48-I41)/C46</f>
        <v>0.56771782176294261</v>
      </c>
      <c r="E48" s="1" t="s">
        <v>4</v>
      </c>
      <c r="F48" s="2">
        <f>_xlfn.T.TEST(M46:EPF46,M47:ES47,1,2)</f>
        <v>2.0429342723217597E-5</v>
      </c>
      <c r="H48" s="9" t="s">
        <v>3</v>
      </c>
      <c r="I48" s="3">
        <f>AVERAGE(M48:ES48)*10</f>
        <v>13.583823194349506</v>
      </c>
      <c r="M48" s="10">
        <v>2.75</v>
      </c>
      <c r="N48" s="10">
        <v>3</v>
      </c>
      <c r="O48" s="10">
        <v>0.8571428571428571</v>
      </c>
      <c r="P48" s="10">
        <v>0</v>
      </c>
      <c r="Q48" s="10">
        <v>2</v>
      </c>
      <c r="R48" s="10">
        <v>0.5714285714285714</v>
      </c>
      <c r="S48" s="10"/>
      <c r="T48" s="10">
        <v>2.6666666666666665</v>
      </c>
      <c r="U48" s="10"/>
      <c r="V48" s="10"/>
      <c r="W48" s="10"/>
      <c r="X48" s="10"/>
      <c r="Y48" s="10"/>
      <c r="Z48" s="10">
        <v>2</v>
      </c>
      <c r="AA48" s="10"/>
      <c r="AB48" s="10"/>
      <c r="AC48" s="10"/>
      <c r="AD48" s="10"/>
      <c r="AE48" s="10">
        <v>0</v>
      </c>
      <c r="AF48" s="10"/>
      <c r="AG48" s="10"/>
      <c r="AH48" s="10"/>
      <c r="AI48" s="10">
        <v>2</v>
      </c>
      <c r="AJ48" s="10"/>
      <c r="AK48" s="10"/>
      <c r="AL48" s="10"/>
      <c r="AM48" s="10"/>
      <c r="AN48" s="10"/>
      <c r="AO48" s="10">
        <v>2.6666666666666665</v>
      </c>
      <c r="AP48" s="10"/>
      <c r="AQ48" s="10"/>
      <c r="AR48" s="10"/>
      <c r="AS48" s="10"/>
      <c r="AT48" s="10"/>
      <c r="AU48" s="10"/>
      <c r="AV48" s="10">
        <v>2</v>
      </c>
      <c r="AW48" s="10">
        <v>1</v>
      </c>
      <c r="AX48" s="10">
        <v>2.5</v>
      </c>
      <c r="AY48" s="10">
        <v>1</v>
      </c>
      <c r="AZ48" s="10">
        <v>0.66666666666666663</v>
      </c>
      <c r="BA48" s="10">
        <v>1.2</v>
      </c>
      <c r="BB48" s="10">
        <v>0.66666666666666663</v>
      </c>
      <c r="BC48" s="10"/>
      <c r="BD48" s="10">
        <v>1</v>
      </c>
      <c r="BE48" s="10">
        <v>4</v>
      </c>
      <c r="BF48" s="10"/>
      <c r="BG48" s="10">
        <v>1.1428571428571428</v>
      </c>
      <c r="BH48" s="10">
        <v>0.5</v>
      </c>
      <c r="BI48" s="10">
        <v>0.26666666666666666</v>
      </c>
      <c r="BJ48" s="10">
        <v>1.6</v>
      </c>
      <c r="BK48" s="10">
        <v>-0.31578947368421051</v>
      </c>
      <c r="BL48" s="10">
        <v>0.90909090909090906</v>
      </c>
      <c r="BM48" s="10">
        <v>3.3333333333333335</v>
      </c>
      <c r="BN48" s="10">
        <v>3.25</v>
      </c>
      <c r="BO48" s="10">
        <v>0.2857142857142857</v>
      </c>
      <c r="BP48" s="10">
        <v>0.8</v>
      </c>
      <c r="BQ48" s="10">
        <v>0.66666666666666663</v>
      </c>
      <c r="BR48" s="10">
        <v>0.36363636363636365</v>
      </c>
      <c r="BS48" s="10"/>
      <c r="BT48" s="10"/>
      <c r="BU48" s="10">
        <v>2.6666666666666665</v>
      </c>
      <c r="BV48" s="10"/>
      <c r="BW48" s="10">
        <v>0.8</v>
      </c>
      <c r="BX48" s="10">
        <v>2.4</v>
      </c>
      <c r="BY48" s="10"/>
      <c r="BZ48" s="10">
        <v>1.5</v>
      </c>
      <c r="CA48" s="10">
        <v>0</v>
      </c>
      <c r="CB48" s="10">
        <v>-0.54545454545454541</v>
      </c>
      <c r="CC48" s="10">
        <v>0.66666666666666663</v>
      </c>
      <c r="CD48" s="10"/>
      <c r="CE48" s="10">
        <v>1.5</v>
      </c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</row>
    <row r="49" spans="2:133" x14ac:dyDescent="0.4">
      <c r="E49" s="9" t="s">
        <v>2</v>
      </c>
      <c r="F49" s="8">
        <f>(I47-I46)/(100-I46)</f>
        <v>0.21786279755529808</v>
      </c>
      <c r="H49" s="7" t="s">
        <v>1</v>
      </c>
      <c r="I49" s="6">
        <f>_xlfn.STDEV.S(M47:ES47)*10</f>
        <v>15.92513671891834</v>
      </c>
    </row>
    <row r="50" spans="2:133" x14ac:dyDescent="0.4">
      <c r="H50" s="5" t="s">
        <v>0</v>
      </c>
      <c r="I50" s="4">
        <f>_xlfn.STDEV.S(M45:ES45)*10</f>
        <v>37.361710826693098</v>
      </c>
    </row>
    <row r="52" spans="2:133" x14ac:dyDescent="0.4">
      <c r="M52" s="20" t="s">
        <v>321</v>
      </c>
      <c r="W52" s="20" t="s">
        <v>296</v>
      </c>
      <c r="AI52" s="20" t="s">
        <v>269</v>
      </c>
      <c r="AV52" s="20" t="s">
        <v>241</v>
      </c>
      <c r="BG52" s="20" t="s">
        <v>212</v>
      </c>
      <c r="BU52" s="20" t="s">
        <v>182</v>
      </c>
      <c r="CH52" s="20"/>
      <c r="CT52" s="20"/>
      <c r="DI52" s="20"/>
      <c r="EC52" s="20"/>
    </row>
    <row r="53" spans="2:133" x14ac:dyDescent="0.4">
      <c r="B53" s="25" t="s">
        <v>343</v>
      </c>
      <c r="C53" s="24"/>
      <c r="E53" s="19" t="s">
        <v>342</v>
      </c>
      <c r="F53" s="2"/>
      <c r="H53" s="19" t="s">
        <v>341</v>
      </c>
      <c r="I53" s="18" t="s">
        <v>33</v>
      </c>
      <c r="J53" s="16"/>
      <c r="K53" s="17" t="s">
        <v>61</v>
      </c>
      <c r="L53" s="16"/>
      <c r="M53" s="21" t="s">
        <v>330</v>
      </c>
      <c r="N53" s="21" t="s">
        <v>329</v>
      </c>
      <c r="O53" s="21" t="s">
        <v>328</v>
      </c>
      <c r="P53" s="21" t="s">
        <v>327</v>
      </c>
      <c r="Q53" s="21" t="s">
        <v>326</v>
      </c>
      <c r="R53" s="21" t="s">
        <v>325</v>
      </c>
      <c r="S53" s="21" t="s">
        <v>324</v>
      </c>
      <c r="T53" s="21" t="s">
        <v>323</v>
      </c>
      <c r="U53" s="21" t="s">
        <v>322</v>
      </c>
      <c r="V53" s="21"/>
      <c r="W53" s="21" t="s">
        <v>307</v>
      </c>
      <c r="X53" s="21" t="s">
        <v>306</v>
      </c>
      <c r="Y53" s="21" t="s">
        <v>305</v>
      </c>
      <c r="Z53" s="21" t="s">
        <v>304</v>
      </c>
      <c r="AA53" s="21" t="s">
        <v>303</v>
      </c>
      <c r="AB53" s="21" t="s">
        <v>302</v>
      </c>
      <c r="AC53" s="21" t="s">
        <v>301</v>
      </c>
      <c r="AD53" s="21" t="s">
        <v>300</v>
      </c>
      <c r="AE53" s="21" t="s">
        <v>299</v>
      </c>
      <c r="AF53" s="21" t="s">
        <v>298</v>
      </c>
      <c r="AG53" s="21" t="s">
        <v>297</v>
      </c>
      <c r="AI53" s="21" t="s">
        <v>280</v>
      </c>
      <c r="AJ53" s="21" t="s">
        <v>279</v>
      </c>
      <c r="AK53" s="21" t="s">
        <v>278</v>
      </c>
      <c r="AL53" s="21" t="s">
        <v>277</v>
      </c>
      <c r="AM53" s="21" t="s">
        <v>276</v>
      </c>
      <c r="AN53" s="21" t="s">
        <v>275</v>
      </c>
      <c r="AO53" s="21" t="s">
        <v>274</v>
      </c>
      <c r="AP53" s="21" t="s">
        <v>273</v>
      </c>
      <c r="AQ53" s="21" t="s">
        <v>272</v>
      </c>
      <c r="AR53" s="21" t="s">
        <v>271</v>
      </c>
      <c r="AS53" s="21" t="s">
        <v>270</v>
      </c>
      <c r="AU53" s="21"/>
      <c r="AV53" s="21" t="s">
        <v>251</v>
      </c>
      <c r="AW53" s="21" t="s">
        <v>250</v>
      </c>
      <c r="AX53" s="21" t="s">
        <v>249</v>
      </c>
      <c r="AY53" s="21" t="s">
        <v>248</v>
      </c>
      <c r="AZ53" s="21" t="s">
        <v>247</v>
      </c>
      <c r="BA53" s="21" t="s">
        <v>246</v>
      </c>
      <c r="BB53" s="21" t="s">
        <v>245</v>
      </c>
      <c r="BC53" s="21" t="s">
        <v>244</v>
      </c>
      <c r="BD53" s="21" t="s">
        <v>243</v>
      </c>
      <c r="BE53" s="21" t="s">
        <v>242</v>
      </c>
      <c r="BF53" s="21"/>
      <c r="BG53" s="21" t="s">
        <v>225</v>
      </c>
      <c r="BH53" s="21" t="s">
        <v>224</v>
      </c>
      <c r="BI53" s="21" t="s">
        <v>223</v>
      </c>
      <c r="BJ53" s="21" t="s">
        <v>222</v>
      </c>
      <c r="BK53" s="21" t="s">
        <v>221</v>
      </c>
      <c r="BL53" s="21" t="s">
        <v>220</v>
      </c>
      <c r="BM53" s="21" t="s">
        <v>219</v>
      </c>
      <c r="BN53" s="21" t="s">
        <v>218</v>
      </c>
      <c r="BO53" s="21" t="s">
        <v>217</v>
      </c>
      <c r="BP53" s="21" t="s">
        <v>216</v>
      </c>
      <c r="BQ53" s="21" t="s">
        <v>215</v>
      </c>
      <c r="BR53" s="21" t="s">
        <v>214</v>
      </c>
      <c r="BS53" s="21" t="s">
        <v>213</v>
      </c>
      <c r="BT53" s="21"/>
      <c r="BU53" s="21" t="s">
        <v>194</v>
      </c>
      <c r="BV53" s="21" t="s">
        <v>193</v>
      </c>
      <c r="BW53" s="21" t="s">
        <v>192</v>
      </c>
      <c r="BX53" s="21" t="s">
        <v>191</v>
      </c>
      <c r="BY53" s="21" t="s">
        <v>190</v>
      </c>
      <c r="BZ53" s="21" t="s">
        <v>189</v>
      </c>
      <c r="CA53" s="21" t="s">
        <v>188</v>
      </c>
      <c r="CB53" s="21" t="s">
        <v>187</v>
      </c>
      <c r="CC53" s="21" t="s">
        <v>186</v>
      </c>
      <c r="CD53" s="21" t="s">
        <v>185</v>
      </c>
      <c r="CE53" s="21" t="s">
        <v>184</v>
      </c>
      <c r="CF53" s="21" t="s">
        <v>183</v>
      </c>
    </row>
    <row r="54" spans="2:133" x14ac:dyDescent="0.4">
      <c r="B54" s="1" t="s">
        <v>44</v>
      </c>
      <c r="C54" s="2">
        <f>_xlfn.T.TEST(M55:ES55,M62:ES62,1,2)</f>
        <v>0.45909119369987511</v>
      </c>
      <c r="E54" s="9" t="s">
        <v>13</v>
      </c>
      <c r="F54" s="2">
        <f>AVERAGE(M57:ES57)*10</f>
        <v>6.6203178866222352</v>
      </c>
      <c r="H54" s="1" t="s">
        <v>12</v>
      </c>
      <c r="I54" s="3">
        <f>AVERAGE(M54:ES54)</f>
        <v>8.3333333333333339</v>
      </c>
      <c r="K54" s="11" t="s">
        <v>12</v>
      </c>
      <c r="M54" s="14">
        <v>4</v>
      </c>
      <c r="N54" s="14">
        <v>5</v>
      </c>
      <c r="O54" s="14">
        <v>10</v>
      </c>
      <c r="P54" s="14">
        <v>14</v>
      </c>
      <c r="Q54" s="14">
        <v>14</v>
      </c>
      <c r="R54" s="14">
        <v>7</v>
      </c>
      <c r="S54" s="14">
        <v>6</v>
      </c>
      <c r="T54" s="14">
        <v>6</v>
      </c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>
        <v>6</v>
      </c>
      <c r="AW54" s="14"/>
      <c r="AX54" s="14">
        <v>6</v>
      </c>
      <c r="AY54" s="14"/>
      <c r="AZ54" s="14">
        <v>7</v>
      </c>
      <c r="BA54" s="14">
        <v>15</v>
      </c>
      <c r="BB54" s="14">
        <v>5</v>
      </c>
      <c r="BC54" s="14">
        <v>8</v>
      </c>
      <c r="BD54" s="14">
        <v>5</v>
      </c>
      <c r="BE54" s="14">
        <v>11</v>
      </c>
      <c r="BF54" s="14"/>
      <c r="BG54" s="14">
        <v>14</v>
      </c>
      <c r="BH54" s="14">
        <v>5</v>
      </c>
      <c r="BI54" s="14">
        <v>13</v>
      </c>
      <c r="BJ54" s="14">
        <v>22</v>
      </c>
      <c r="BK54" s="14">
        <v>6</v>
      </c>
      <c r="BL54" s="14">
        <v>10</v>
      </c>
      <c r="BM54" s="14">
        <v>6</v>
      </c>
      <c r="BN54" s="14">
        <v>7</v>
      </c>
      <c r="BO54" s="14">
        <v>6</v>
      </c>
      <c r="BP54" s="14">
        <v>6</v>
      </c>
      <c r="BQ54" s="14">
        <v>6</v>
      </c>
      <c r="BR54" s="14">
        <v>23</v>
      </c>
      <c r="BS54" s="14">
        <v>5</v>
      </c>
      <c r="BT54" s="14"/>
      <c r="BU54" s="14">
        <v>6</v>
      </c>
      <c r="BV54" s="14"/>
      <c r="BW54" s="14"/>
      <c r="BX54" s="14"/>
      <c r="BY54" s="14"/>
      <c r="BZ54" s="14">
        <v>4</v>
      </c>
      <c r="CA54" s="14">
        <v>3</v>
      </c>
      <c r="CB54" s="14"/>
      <c r="CC54" s="14">
        <v>10</v>
      </c>
      <c r="CD54" s="14">
        <v>4</v>
      </c>
      <c r="CE54" s="14">
        <v>8</v>
      </c>
      <c r="CF54" s="14">
        <v>7</v>
      </c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</row>
    <row r="55" spans="2:133" x14ac:dyDescent="0.4">
      <c r="B55" s="1" t="s">
        <v>43</v>
      </c>
      <c r="C55" s="2">
        <f>_xlfn.T.TEST(M56:ES56,M63:ES63,1,2)</f>
        <v>2.5222867483237578E-2</v>
      </c>
      <c r="E55" s="9" t="s">
        <v>10</v>
      </c>
      <c r="F55" s="2">
        <f>_xlfn.STDEV.S(M55:ES55)*10</f>
        <v>10.184077913319916</v>
      </c>
      <c r="H55" s="1" t="s">
        <v>9</v>
      </c>
      <c r="I55" s="3">
        <f>AVERAGE(M55:ES55)*10</f>
        <v>37.204833813529469</v>
      </c>
      <c r="K55" s="11" t="s">
        <v>9</v>
      </c>
      <c r="M55" s="10">
        <v>2.5</v>
      </c>
      <c r="N55" s="10">
        <v>2.4</v>
      </c>
      <c r="O55" s="10">
        <v>3</v>
      </c>
      <c r="P55" s="10">
        <v>1.5714285714285714</v>
      </c>
      <c r="Q55" s="10">
        <v>2.8571428571428572</v>
      </c>
      <c r="R55" s="10">
        <v>2.5714285714285716</v>
      </c>
      <c r="S55" s="10">
        <v>4</v>
      </c>
      <c r="T55" s="10">
        <v>3.6666666666666665</v>
      </c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>
        <v>5.333333333333333</v>
      </c>
      <c r="AW55" s="10"/>
      <c r="AX55" s="10">
        <v>5.666666666666667</v>
      </c>
      <c r="AY55" s="10"/>
      <c r="AZ55" s="10">
        <v>4</v>
      </c>
      <c r="BA55" s="10">
        <v>2.9333333333333331</v>
      </c>
      <c r="BB55" s="10">
        <v>4.8</v>
      </c>
      <c r="BC55" s="10">
        <v>4.75</v>
      </c>
      <c r="BD55" s="10">
        <v>4</v>
      </c>
      <c r="BE55" s="10">
        <v>3.8181818181818183</v>
      </c>
      <c r="BF55" s="10"/>
      <c r="BG55" s="10">
        <v>3</v>
      </c>
      <c r="BH55" s="10">
        <v>2</v>
      </c>
      <c r="BI55" s="10">
        <v>3.8461538461538463</v>
      </c>
      <c r="BJ55" s="10">
        <v>2.9090909090909092</v>
      </c>
      <c r="BK55" s="10">
        <v>2.6666666666666665</v>
      </c>
      <c r="BL55" s="10">
        <v>3.8</v>
      </c>
      <c r="BM55" s="10">
        <v>4.666666666666667</v>
      </c>
      <c r="BN55" s="10">
        <v>5.1428571428571432</v>
      </c>
      <c r="BO55" s="10">
        <v>4.666666666666667</v>
      </c>
      <c r="BP55" s="10">
        <v>3.6666666666666665</v>
      </c>
      <c r="BQ55" s="10">
        <v>4</v>
      </c>
      <c r="BR55" s="10">
        <v>3.4782608695652173</v>
      </c>
      <c r="BS55" s="10">
        <v>4</v>
      </c>
      <c r="BT55" s="10"/>
      <c r="BU55" s="10">
        <v>4.333333333333333</v>
      </c>
      <c r="BV55" s="10"/>
      <c r="BW55" s="10"/>
      <c r="BX55" s="10"/>
      <c r="BY55" s="10"/>
      <c r="BZ55" s="10">
        <v>4</v>
      </c>
      <c r="CA55" s="10">
        <v>4</v>
      </c>
      <c r="CB55" s="10"/>
      <c r="CC55" s="10">
        <v>4</v>
      </c>
      <c r="CD55" s="10">
        <v>6</v>
      </c>
      <c r="CE55" s="10">
        <v>2.75</v>
      </c>
      <c r="CF55" s="10">
        <v>3.1428571428571428</v>
      </c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</row>
    <row r="56" spans="2:133" x14ac:dyDescent="0.4">
      <c r="B56" s="1" t="s">
        <v>42</v>
      </c>
      <c r="C56" s="12">
        <f>_xlfn.T.TEST(M57:ES57,M64:ES64,1,2)</f>
        <v>6.7553159442454115E-3</v>
      </c>
      <c r="E56" s="1" t="s">
        <v>41</v>
      </c>
      <c r="F56" s="12">
        <f>F54/F55</f>
        <v>0.6500655182501518</v>
      </c>
      <c r="H56" s="1" t="s">
        <v>6</v>
      </c>
      <c r="I56" s="3">
        <f>AVERAGE(M56:ES56)*10</f>
        <v>43.825151700151693</v>
      </c>
      <c r="K56" s="11" t="s">
        <v>6</v>
      </c>
      <c r="M56" s="10">
        <v>3</v>
      </c>
      <c r="N56" s="10">
        <v>2.8</v>
      </c>
      <c r="O56" s="10">
        <v>3.2</v>
      </c>
      <c r="P56" s="10">
        <v>3.2857142857142856</v>
      </c>
      <c r="Q56" s="10">
        <v>3.8571428571428572</v>
      </c>
      <c r="R56" s="10">
        <v>4.2857142857142856</v>
      </c>
      <c r="S56" s="10">
        <v>4.333333333333333</v>
      </c>
      <c r="T56" s="10">
        <v>5</v>
      </c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>
        <v>4</v>
      </c>
      <c r="AW56" s="10"/>
      <c r="AX56" s="10">
        <v>6</v>
      </c>
      <c r="AY56" s="10"/>
      <c r="AZ56" s="10">
        <v>6.8571428571428568</v>
      </c>
      <c r="BA56" s="10">
        <v>3.8666666666666667</v>
      </c>
      <c r="BB56" s="10">
        <v>6</v>
      </c>
      <c r="BC56" s="10">
        <v>3.5</v>
      </c>
      <c r="BD56" s="10">
        <v>4.8</v>
      </c>
      <c r="BE56" s="10">
        <v>4.9090909090909092</v>
      </c>
      <c r="BF56" s="10"/>
      <c r="BG56" s="10">
        <v>2.4285714285714284</v>
      </c>
      <c r="BH56" s="10">
        <v>3.6</v>
      </c>
      <c r="BI56" s="10">
        <v>5.384615384615385</v>
      </c>
      <c r="BJ56" s="10">
        <v>3.6363636363636362</v>
      </c>
      <c r="BK56" s="10">
        <v>2.3333333333333335</v>
      </c>
      <c r="BL56" s="10">
        <v>3.8</v>
      </c>
      <c r="BM56" s="10">
        <v>5</v>
      </c>
      <c r="BN56" s="10">
        <v>7.1428571428571432</v>
      </c>
      <c r="BO56" s="10">
        <v>4.666666666666667</v>
      </c>
      <c r="BP56" s="10">
        <v>3.6666666666666665</v>
      </c>
      <c r="BQ56" s="10">
        <v>6.666666666666667</v>
      </c>
      <c r="BR56" s="10">
        <v>4</v>
      </c>
      <c r="BS56" s="10">
        <v>6.8</v>
      </c>
      <c r="BT56" s="10"/>
      <c r="BU56" s="10">
        <v>6</v>
      </c>
      <c r="BV56" s="10"/>
      <c r="BW56" s="10"/>
      <c r="BX56" s="10"/>
      <c r="BY56" s="10"/>
      <c r="BZ56" s="10">
        <v>4</v>
      </c>
      <c r="CA56" s="10">
        <v>2</v>
      </c>
      <c r="CB56" s="10"/>
      <c r="CC56" s="10">
        <v>4.2</v>
      </c>
      <c r="CD56" s="10">
        <v>6</v>
      </c>
      <c r="CE56" s="10">
        <v>2.75</v>
      </c>
      <c r="CF56" s="10">
        <v>4</v>
      </c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</row>
    <row r="57" spans="2:133" x14ac:dyDescent="0.4">
      <c r="B57" s="9" t="s">
        <v>40</v>
      </c>
      <c r="C57" s="14">
        <f>COUNT(M56:ES56)</f>
        <v>36</v>
      </c>
      <c r="E57" s="9" t="s">
        <v>4</v>
      </c>
      <c r="F57" s="2">
        <f>_xlfn.T.TEST(M55:EPF55,M56:ES56,1,2)</f>
        <v>1.1185768841786608E-2</v>
      </c>
      <c r="H57" s="9" t="s">
        <v>3</v>
      </c>
      <c r="I57" s="3">
        <f>AVERAGE(M57:ES57)*10</f>
        <v>6.6203178866222352</v>
      </c>
      <c r="M57" s="10">
        <v>0.5</v>
      </c>
      <c r="N57" s="10">
        <v>0.4</v>
      </c>
      <c r="O57" s="10">
        <v>0.2</v>
      </c>
      <c r="P57" s="10">
        <v>1.7142857142857142</v>
      </c>
      <c r="Q57" s="10">
        <v>1</v>
      </c>
      <c r="R57" s="10">
        <v>1.7142857142857142</v>
      </c>
      <c r="S57" s="10">
        <v>0.33333333333333331</v>
      </c>
      <c r="T57" s="10">
        <v>1.3333333333333333</v>
      </c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>
        <v>-1.3333333333333333</v>
      </c>
      <c r="AW57" s="10"/>
      <c r="AX57" s="10">
        <v>0.33333333333333331</v>
      </c>
      <c r="AY57" s="10"/>
      <c r="AZ57" s="10">
        <v>2.8571428571428572</v>
      </c>
      <c r="BA57" s="10">
        <v>0.93333333333333335</v>
      </c>
      <c r="BB57" s="10">
        <v>1.2</v>
      </c>
      <c r="BC57" s="10">
        <v>-1.25</v>
      </c>
      <c r="BD57" s="10">
        <v>0.8</v>
      </c>
      <c r="BE57" s="10">
        <v>1.0909090909090908</v>
      </c>
      <c r="BF57" s="10"/>
      <c r="BG57" s="10">
        <v>-0.5714285714285714</v>
      </c>
      <c r="BH57" s="10">
        <v>1.6</v>
      </c>
      <c r="BI57" s="10">
        <v>1.5384615384615385</v>
      </c>
      <c r="BJ57" s="10">
        <v>0.72727272727272729</v>
      </c>
      <c r="BK57" s="10">
        <v>-0.33333333333333331</v>
      </c>
      <c r="BL57" s="10">
        <v>0</v>
      </c>
      <c r="BM57" s="10">
        <v>0.33333333333333331</v>
      </c>
      <c r="BN57" s="10">
        <v>2</v>
      </c>
      <c r="BO57" s="10">
        <v>0</v>
      </c>
      <c r="BP57" s="10">
        <v>0</v>
      </c>
      <c r="BQ57" s="10">
        <v>2.6666666666666665</v>
      </c>
      <c r="BR57" s="10">
        <v>0.52173913043478259</v>
      </c>
      <c r="BS57" s="10">
        <v>2.8</v>
      </c>
      <c r="BT57" s="10"/>
      <c r="BU57" s="10">
        <v>1.6666666666666667</v>
      </c>
      <c r="BV57" s="10"/>
      <c r="BW57" s="10"/>
      <c r="BX57" s="10"/>
      <c r="BY57" s="10"/>
      <c r="BZ57" s="10">
        <v>0</v>
      </c>
      <c r="CA57" s="10">
        <v>-2</v>
      </c>
      <c r="CB57" s="10"/>
      <c r="CC57" s="10">
        <v>0.2</v>
      </c>
      <c r="CD57" s="10">
        <v>0</v>
      </c>
      <c r="CE57" s="10">
        <v>0</v>
      </c>
      <c r="CF57" s="10">
        <v>0.8571428571428571</v>
      </c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</row>
    <row r="58" spans="2:133" x14ac:dyDescent="0.4">
      <c r="B58" s="9" t="s">
        <v>39</v>
      </c>
      <c r="C58" s="14">
        <f>SUM(M54:ES54)</f>
        <v>300</v>
      </c>
      <c r="E58" s="9" t="s">
        <v>2</v>
      </c>
      <c r="F58" s="8">
        <f>(I56-I55)/(100-I55)</f>
        <v>0.10542718952225018</v>
      </c>
      <c r="H58" s="7" t="s">
        <v>1</v>
      </c>
      <c r="I58" s="6">
        <f>_xlfn.STDEV.S(M56:ES56)*10</f>
        <v>13.618965449662667</v>
      </c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</row>
    <row r="59" spans="2:133" x14ac:dyDescent="0.4">
      <c r="B59" s="9" t="s">
        <v>38</v>
      </c>
      <c r="C59" s="14">
        <f>COUNT(M63:ES63)</f>
        <v>36</v>
      </c>
      <c r="E59" s="9"/>
      <c r="H59" s="5" t="s">
        <v>0</v>
      </c>
      <c r="I59" s="4">
        <f>_xlfn.STDEV.S(M54:ES54)*10</f>
        <v>47.26823155445647</v>
      </c>
      <c r="M59" s="20" t="s">
        <v>321</v>
      </c>
      <c r="W59" s="20" t="s">
        <v>296</v>
      </c>
      <c r="AI59" s="20" t="s">
        <v>269</v>
      </c>
      <c r="AV59" s="20" t="s">
        <v>241</v>
      </c>
      <c r="BG59" s="20" t="s">
        <v>212</v>
      </c>
      <c r="BU59" s="20" t="s">
        <v>182</v>
      </c>
      <c r="CH59" s="20"/>
      <c r="CT59" s="20"/>
      <c r="DI59" s="20"/>
      <c r="EC59" s="20"/>
    </row>
    <row r="60" spans="2:133" x14ac:dyDescent="0.4">
      <c r="B60" s="1" t="s">
        <v>36</v>
      </c>
      <c r="C60" s="14">
        <f>SUM(M61:ES61)</f>
        <v>271</v>
      </c>
      <c r="E60" s="19" t="s">
        <v>340</v>
      </c>
      <c r="F60" s="2"/>
      <c r="H60" s="19" t="s">
        <v>339</v>
      </c>
      <c r="I60" s="18" t="s">
        <v>33</v>
      </c>
      <c r="J60" s="16"/>
      <c r="K60" s="17" t="s">
        <v>32</v>
      </c>
      <c r="L60" s="16"/>
      <c r="M60" s="15" t="s">
        <v>318</v>
      </c>
      <c r="N60" s="15" t="s">
        <v>317</v>
      </c>
      <c r="O60" s="15" t="s">
        <v>316</v>
      </c>
      <c r="P60" s="15" t="s">
        <v>315</v>
      </c>
      <c r="Q60" s="15" t="s">
        <v>314</v>
      </c>
      <c r="R60" s="15" t="s">
        <v>313</v>
      </c>
      <c r="S60" s="15" t="s">
        <v>312</v>
      </c>
      <c r="T60" s="15" t="s">
        <v>311</v>
      </c>
      <c r="U60" s="15"/>
      <c r="V60" s="15"/>
      <c r="W60" s="15" t="s">
        <v>293</v>
      </c>
      <c r="X60" s="15" t="s">
        <v>292</v>
      </c>
      <c r="Y60" s="15" t="s">
        <v>291</v>
      </c>
      <c r="Z60" s="15" t="s">
        <v>290</v>
      </c>
      <c r="AA60" s="15" t="s">
        <v>289</v>
      </c>
      <c r="AB60" s="15" t="s">
        <v>288</v>
      </c>
      <c r="AC60" s="15" t="s">
        <v>287</v>
      </c>
      <c r="AD60" s="15" t="s">
        <v>286</v>
      </c>
      <c r="AE60" s="15" t="s">
        <v>285</v>
      </c>
      <c r="AF60" s="15" t="s">
        <v>284</v>
      </c>
      <c r="AI60" s="15" t="s">
        <v>266</v>
      </c>
      <c r="AJ60" s="15" t="s">
        <v>265</v>
      </c>
      <c r="AK60" s="15" t="s">
        <v>264</v>
      </c>
      <c r="AL60" s="15" t="s">
        <v>263</v>
      </c>
      <c r="AM60" s="15" t="s">
        <v>262</v>
      </c>
      <c r="AN60" s="15" t="s">
        <v>261</v>
      </c>
      <c r="AO60" s="15" t="s">
        <v>260</v>
      </c>
      <c r="AP60" s="15" t="s">
        <v>259</v>
      </c>
      <c r="AQ60" s="15" t="s">
        <v>258</v>
      </c>
      <c r="AR60" s="15" t="s">
        <v>257</v>
      </c>
      <c r="AS60" s="15" t="s">
        <v>256</v>
      </c>
      <c r="AT60" s="15" t="s">
        <v>255</v>
      </c>
      <c r="AU60" s="15"/>
      <c r="AV60" s="15" t="s">
        <v>238</v>
      </c>
      <c r="AW60" s="15" t="s">
        <v>237</v>
      </c>
      <c r="AX60" s="15" t="s">
        <v>236</v>
      </c>
      <c r="AY60" s="15" t="s">
        <v>235</v>
      </c>
      <c r="AZ60" s="15" t="s">
        <v>234</v>
      </c>
      <c r="BA60" s="15" t="s">
        <v>233</v>
      </c>
      <c r="BB60" s="15" t="s">
        <v>232</v>
      </c>
      <c r="BC60" s="15" t="s">
        <v>231</v>
      </c>
      <c r="BD60" s="15" t="s">
        <v>230</v>
      </c>
      <c r="BE60" s="15" t="s">
        <v>229</v>
      </c>
      <c r="BF60" s="15"/>
      <c r="BG60" s="15" t="s">
        <v>209</v>
      </c>
      <c r="BH60" s="15" t="s">
        <v>208</v>
      </c>
      <c r="BI60" s="15" t="s">
        <v>207</v>
      </c>
      <c r="BJ60" s="15" t="s">
        <v>206</v>
      </c>
      <c r="BK60" s="15" t="s">
        <v>205</v>
      </c>
      <c r="BL60" s="15" t="s">
        <v>204</v>
      </c>
      <c r="BM60" s="15" t="s">
        <v>203</v>
      </c>
      <c r="BN60" s="15" t="s">
        <v>202</v>
      </c>
      <c r="BO60" s="15" t="s">
        <v>201</v>
      </c>
      <c r="BP60" s="15" t="s">
        <v>200</v>
      </c>
      <c r="BQ60" s="15" t="s">
        <v>199</v>
      </c>
      <c r="BR60" s="15" t="s">
        <v>198</v>
      </c>
      <c r="BT60" s="15"/>
      <c r="BU60" s="15" t="s">
        <v>179</v>
      </c>
      <c r="BV60" s="15" t="s">
        <v>178</v>
      </c>
      <c r="BW60" s="15" t="s">
        <v>177</v>
      </c>
      <c r="BX60" s="15" t="s">
        <v>176</v>
      </c>
      <c r="BY60" s="15" t="s">
        <v>175</v>
      </c>
      <c r="BZ60" s="15" t="s">
        <v>174</v>
      </c>
      <c r="CA60" s="15" t="s">
        <v>173</v>
      </c>
      <c r="CB60" s="15" t="s">
        <v>172</v>
      </c>
      <c r="CC60" s="15" t="s">
        <v>171</v>
      </c>
      <c r="CD60" s="15" t="s">
        <v>170</v>
      </c>
      <c r="CE60" s="15" t="s">
        <v>169</v>
      </c>
      <c r="CF60" s="15" t="s">
        <v>168</v>
      </c>
    </row>
    <row r="61" spans="2:133" x14ac:dyDescent="0.4">
      <c r="B61" s="9" t="s">
        <v>14</v>
      </c>
      <c r="C61" s="13">
        <f>_xlfn.STDEV.S(M57:ES57)*10</f>
        <v>10.951102422674392</v>
      </c>
      <c r="E61" s="9" t="s">
        <v>13</v>
      </c>
      <c r="F61" s="2">
        <f>AVERAGE(M64:ES64)*10</f>
        <v>13.241285030758714</v>
      </c>
      <c r="H61" s="1" t="s">
        <v>12</v>
      </c>
      <c r="I61" s="3">
        <f>AVERAGE(M61:ES61)</f>
        <v>7.5277777777777777</v>
      </c>
      <c r="K61" s="11" t="s">
        <v>12</v>
      </c>
      <c r="M61" s="14">
        <v>8</v>
      </c>
      <c r="N61" s="14">
        <v>4</v>
      </c>
      <c r="O61" s="14">
        <v>7</v>
      </c>
      <c r="P61" s="14">
        <v>6</v>
      </c>
      <c r="Q61" s="14">
        <v>8</v>
      </c>
      <c r="R61" s="14">
        <v>7</v>
      </c>
      <c r="S61" s="14"/>
      <c r="T61" s="14">
        <v>3</v>
      </c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>
        <v>6</v>
      </c>
      <c r="AW61" s="14">
        <v>6</v>
      </c>
      <c r="AX61" s="14">
        <v>4</v>
      </c>
      <c r="AY61" s="14">
        <v>6</v>
      </c>
      <c r="AZ61" s="14">
        <v>12</v>
      </c>
      <c r="BA61" s="14">
        <v>5</v>
      </c>
      <c r="BB61" s="14">
        <v>6</v>
      </c>
      <c r="BC61" s="14"/>
      <c r="BD61" s="14">
        <v>12</v>
      </c>
      <c r="BE61" s="14">
        <v>3</v>
      </c>
      <c r="BF61" s="14"/>
      <c r="BG61" s="14">
        <v>7</v>
      </c>
      <c r="BH61" s="14">
        <v>8</v>
      </c>
      <c r="BI61" s="14">
        <v>15</v>
      </c>
      <c r="BJ61" s="14">
        <v>10</v>
      </c>
      <c r="BK61" s="14">
        <v>19</v>
      </c>
      <c r="BL61" s="14">
        <v>11</v>
      </c>
      <c r="BM61" s="14">
        <v>3</v>
      </c>
      <c r="BN61" s="14">
        <v>8</v>
      </c>
      <c r="BO61" s="14">
        <v>7</v>
      </c>
      <c r="BP61" s="14">
        <v>15</v>
      </c>
      <c r="BQ61" s="14">
        <v>9</v>
      </c>
      <c r="BR61" s="14">
        <v>11</v>
      </c>
      <c r="BS61" s="14"/>
      <c r="BT61" s="14"/>
      <c r="BU61" s="14">
        <v>3</v>
      </c>
      <c r="BV61" s="14"/>
      <c r="BW61" s="14">
        <v>5</v>
      </c>
      <c r="BX61" s="14">
        <v>5</v>
      </c>
      <c r="BY61" s="14"/>
      <c r="BZ61" s="14">
        <v>4</v>
      </c>
      <c r="CA61" s="14">
        <v>7</v>
      </c>
      <c r="CB61" s="14">
        <v>11</v>
      </c>
      <c r="CC61" s="14">
        <v>6</v>
      </c>
      <c r="CD61" s="14"/>
      <c r="CE61" s="14">
        <v>4</v>
      </c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  <c r="DA61" s="14"/>
    </row>
    <row r="62" spans="2:133" x14ac:dyDescent="0.4">
      <c r="B62" s="9" t="s">
        <v>11</v>
      </c>
      <c r="C62" s="13">
        <f>_xlfn.STDEV.S(M64:ES64)*10</f>
        <v>11.216408467339269</v>
      </c>
      <c r="E62" s="9" t="s">
        <v>10</v>
      </c>
      <c r="F62" s="2">
        <f>_xlfn.STDEV.S(M62:ES62)*10</f>
        <v>11.428411361641153</v>
      </c>
      <c r="H62" s="1" t="s">
        <v>9</v>
      </c>
      <c r="I62" s="3">
        <f>AVERAGE(M62:ES62)*10</f>
        <v>37.467857353822261</v>
      </c>
      <c r="K62" s="11" t="s">
        <v>9</v>
      </c>
      <c r="M62" s="10">
        <v>2.5</v>
      </c>
      <c r="N62" s="10">
        <v>5</v>
      </c>
      <c r="O62" s="10">
        <v>2.5714285714285716</v>
      </c>
      <c r="P62" s="10">
        <v>1.3333333333333333</v>
      </c>
      <c r="Q62" s="10">
        <v>1.75</v>
      </c>
      <c r="R62" s="10">
        <v>2</v>
      </c>
      <c r="S62" s="10"/>
      <c r="T62" s="10">
        <v>4</v>
      </c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>
        <v>2.6666666666666665</v>
      </c>
      <c r="AW62" s="10">
        <v>5</v>
      </c>
      <c r="AX62" s="10">
        <v>3.5</v>
      </c>
      <c r="AY62" s="10">
        <v>5.333333333333333</v>
      </c>
      <c r="AZ62" s="10">
        <v>4.666666666666667</v>
      </c>
      <c r="BA62" s="10">
        <v>4.8</v>
      </c>
      <c r="BB62" s="10">
        <v>4.666666666666667</v>
      </c>
      <c r="BC62" s="10"/>
      <c r="BD62" s="10">
        <v>2.8333333333333335</v>
      </c>
      <c r="BE62" s="10">
        <v>2</v>
      </c>
      <c r="BF62" s="10"/>
      <c r="BG62" s="10">
        <v>3.1428571428571428</v>
      </c>
      <c r="BH62" s="10">
        <v>3.75</v>
      </c>
      <c r="BI62" s="10">
        <v>3.2</v>
      </c>
      <c r="BJ62" s="10">
        <v>3.8</v>
      </c>
      <c r="BK62" s="10">
        <v>3.5789473684210527</v>
      </c>
      <c r="BL62" s="10">
        <v>4.3636363636363633</v>
      </c>
      <c r="BM62" s="10">
        <v>4.666666666666667</v>
      </c>
      <c r="BN62" s="10">
        <v>3.5</v>
      </c>
      <c r="BO62" s="10">
        <v>4.8571428571428568</v>
      </c>
      <c r="BP62" s="10">
        <v>2.8</v>
      </c>
      <c r="BQ62" s="10">
        <v>5.5555555555555554</v>
      </c>
      <c r="BR62" s="10">
        <v>2.7272727272727271</v>
      </c>
      <c r="BS62" s="10"/>
      <c r="BT62" s="10"/>
      <c r="BU62" s="10">
        <v>5.333333333333333</v>
      </c>
      <c r="BV62" s="10"/>
      <c r="BW62" s="10">
        <v>3.6</v>
      </c>
      <c r="BX62" s="10">
        <v>4</v>
      </c>
      <c r="BY62" s="10"/>
      <c r="BZ62" s="10">
        <v>3</v>
      </c>
      <c r="CA62" s="10">
        <v>4.8571428571428568</v>
      </c>
      <c r="CB62" s="10">
        <v>4.3636363636363633</v>
      </c>
      <c r="CC62" s="10">
        <v>3.6666666666666665</v>
      </c>
      <c r="CD62" s="10"/>
      <c r="CE62" s="10">
        <v>5.5</v>
      </c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</row>
    <row r="63" spans="2:133" x14ac:dyDescent="0.4">
      <c r="B63" s="9" t="s">
        <v>8</v>
      </c>
      <c r="C63" s="13">
        <f>SQRT((((C57-1)*C61^2)+((C59-1)*C62^2))/(C57+C59-2))</f>
        <v>11.084549228049488</v>
      </c>
      <c r="E63" s="1" t="s">
        <v>7</v>
      </c>
      <c r="F63" s="12">
        <f>F61/F62</f>
        <v>1.1586286677781283</v>
      </c>
      <c r="H63" s="1" t="s">
        <v>6</v>
      </c>
      <c r="I63" s="3">
        <f>AVERAGE(M63:ES63)*10</f>
        <v>50.709142384580986</v>
      </c>
      <c r="K63" s="11" t="s">
        <v>6</v>
      </c>
      <c r="M63" s="10">
        <v>5.25</v>
      </c>
      <c r="N63" s="10">
        <v>8</v>
      </c>
      <c r="O63" s="10">
        <v>3.4285714285714284</v>
      </c>
      <c r="P63" s="10">
        <v>1.3333333333333333</v>
      </c>
      <c r="Q63" s="10">
        <v>3.75</v>
      </c>
      <c r="R63" s="10">
        <v>2.5714285714285716</v>
      </c>
      <c r="S63" s="10"/>
      <c r="T63" s="10">
        <v>6.666666666666667</v>
      </c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>
        <v>4.666666666666667</v>
      </c>
      <c r="AW63" s="10">
        <v>6</v>
      </c>
      <c r="AX63" s="10">
        <v>6</v>
      </c>
      <c r="AY63" s="10">
        <v>6.333333333333333</v>
      </c>
      <c r="AZ63" s="10">
        <v>5.333333333333333</v>
      </c>
      <c r="BA63" s="10">
        <v>6</v>
      </c>
      <c r="BB63" s="10">
        <v>5.333333333333333</v>
      </c>
      <c r="BC63" s="10"/>
      <c r="BD63" s="10">
        <v>3.8333333333333335</v>
      </c>
      <c r="BE63" s="10">
        <v>6</v>
      </c>
      <c r="BF63" s="10"/>
      <c r="BG63" s="10">
        <v>4.2857142857142856</v>
      </c>
      <c r="BH63" s="10">
        <v>4.25</v>
      </c>
      <c r="BI63" s="10">
        <v>3.4666666666666668</v>
      </c>
      <c r="BJ63" s="10">
        <v>5.4</v>
      </c>
      <c r="BK63" s="10">
        <v>3.263157894736842</v>
      </c>
      <c r="BL63" s="10">
        <v>5.2727272727272725</v>
      </c>
      <c r="BM63" s="10">
        <v>8</v>
      </c>
      <c r="BN63" s="10">
        <v>6.75</v>
      </c>
      <c r="BO63" s="10">
        <v>5.1428571428571432</v>
      </c>
      <c r="BP63" s="10">
        <v>3.6</v>
      </c>
      <c r="BQ63" s="10">
        <v>6.2222222222222223</v>
      </c>
      <c r="BR63" s="10">
        <v>3.0909090909090908</v>
      </c>
      <c r="BS63" s="10"/>
      <c r="BT63" s="10"/>
      <c r="BU63" s="10">
        <v>8</v>
      </c>
      <c r="BV63" s="10"/>
      <c r="BW63" s="10">
        <v>4.4000000000000004</v>
      </c>
      <c r="BX63" s="10">
        <v>6.4</v>
      </c>
      <c r="BY63" s="10"/>
      <c r="BZ63" s="10">
        <v>4.5</v>
      </c>
      <c r="CA63" s="10">
        <v>4.8571428571428568</v>
      </c>
      <c r="CB63" s="10">
        <v>3.8181818181818183</v>
      </c>
      <c r="CC63" s="10">
        <v>4.333333333333333</v>
      </c>
      <c r="CD63" s="10"/>
      <c r="CE63" s="10">
        <v>7</v>
      </c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</row>
    <row r="64" spans="2:133" x14ac:dyDescent="0.4">
      <c r="B64" s="9" t="s">
        <v>5</v>
      </c>
      <c r="C64" s="3">
        <f>(I64-I57)/C62</f>
        <v>0.59029297688434579</v>
      </c>
      <c r="E64" s="1" t="s">
        <v>4</v>
      </c>
      <c r="F64" s="2">
        <f>_xlfn.T.TEST(M62:EPF62,M63:ES63,1,2)</f>
        <v>5.5147559543152981E-5</v>
      </c>
      <c r="H64" s="9" t="s">
        <v>3</v>
      </c>
      <c r="I64" s="3">
        <f>AVERAGE(M64:ES64)*10</f>
        <v>13.241285030758714</v>
      </c>
      <c r="M64" s="10">
        <v>2.75</v>
      </c>
      <c r="N64" s="10">
        <v>3</v>
      </c>
      <c r="O64" s="10">
        <v>0.8571428571428571</v>
      </c>
      <c r="P64" s="10">
        <v>0</v>
      </c>
      <c r="Q64" s="10">
        <v>2</v>
      </c>
      <c r="R64" s="10">
        <v>0.5714285714285714</v>
      </c>
      <c r="S64" s="10"/>
      <c r="T64" s="10">
        <v>2.6666666666666665</v>
      </c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>
        <v>2</v>
      </c>
      <c r="AW64" s="10">
        <v>1</v>
      </c>
      <c r="AX64" s="10">
        <v>2.5</v>
      </c>
      <c r="AY64" s="10">
        <v>1</v>
      </c>
      <c r="AZ64" s="10">
        <v>0.66666666666666663</v>
      </c>
      <c r="BA64" s="10">
        <v>1.2</v>
      </c>
      <c r="BB64" s="10">
        <v>0.66666666666666663</v>
      </c>
      <c r="BC64" s="10"/>
      <c r="BD64" s="10">
        <v>1</v>
      </c>
      <c r="BE64" s="10">
        <v>4</v>
      </c>
      <c r="BF64" s="10"/>
      <c r="BG64" s="10">
        <v>1.1428571428571428</v>
      </c>
      <c r="BH64" s="10">
        <v>0.5</v>
      </c>
      <c r="BI64" s="10">
        <v>0.26666666666666666</v>
      </c>
      <c r="BJ64" s="10">
        <v>1.6</v>
      </c>
      <c r="BK64" s="10">
        <v>-0.31578947368421051</v>
      </c>
      <c r="BL64" s="10">
        <v>0.90909090909090906</v>
      </c>
      <c r="BM64" s="10">
        <v>3.3333333333333335</v>
      </c>
      <c r="BN64" s="10">
        <v>3.25</v>
      </c>
      <c r="BO64" s="10">
        <v>0.2857142857142857</v>
      </c>
      <c r="BP64" s="10">
        <v>0.8</v>
      </c>
      <c r="BQ64" s="10">
        <v>0.66666666666666663</v>
      </c>
      <c r="BR64" s="10">
        <v>0.36363636363636365</v>
      </c>
      <c r="BS64" s="10"/>
      <c r="BT64" s="10"/>
      <c r="BU64" s="10">
        <v>2.6666666666666665</v>
      </c>
      <c r="BV64" s="10"/>
      <c r="BW64" s="10">
        <v>0.8</v>
      </c>
      <c r="BX64" s="10">
        <v>2.4</v>
      </c>
      <c r="BY64" s="10"/>
      <c r="BZ64" s="10">
        <v>1.5</v>
      </c>
      <c r="CA64" s="10">
        <v>0</v>
      </c>
      <c r="CB64" s="10">
        <v>-0.54545454545454541</v>
      </c>
      <c r="CC64" s="10">
        <v>0.66666666666666663</v>
      </c>
      <c r="CD64" s="10"/>
      <c r="CE64" s="10">
        <v>1.5</v>
      </c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</row>
    <row r="65" spans="2:98" x14ac:dyDescent="0.4">
      <c r="E65" s="9" t="s">
        <v>2</v>
      </c>
      <c r="F65" s="8">
        <f>(I63-I62)/(100-I62)</f>
        <v>0.21175166035299919</v>
      </c>
      <c r="H65" s="7" t="s">
        <v>1</v>
      </c>
      <c r="I65" s="6">
        <f>_xlfn.STDEV.S(M63:ES63)*10</f>
        <v>15.656443642302388</v>
      </c>
    </row>
    <row r="66" spans="2:98" x14ac:dyDescent="0.4">
      <c r="H66" s="5" t="s">
        <v>0</v>
      </c>
      <c r="I66" s="4">
        <f>_xlfn.STDEV.S(M61:ES61)*10</f>
        <v>37.605935026353869</v>
      </c>
    </row>
    <row r="68" spans="2:98" x14ac:dyDescent="0.4">
      <c r="M68" s="20" t="s">
        <v>153</v>
      </c>
      <c r="Y68" s="20" t="s">
        <v>124</v>
      </c>
      <c r="AN68" s="20" t="s">
        <v>85</v>
      </c>
      <c r="BH68" s="20" t="s">
        <v>37</v>
      </c>
    </row>
    <row r="69" spans="2:98" x14ac:dyDescent="0.4">
      <c r="B69" s="20" t="s">
        <v>338</v>
      </c>
      <c r="C69" s="2"/>
      <c r="E69" s="19" t="s">
        <v>337</v>
      </c>
      <c r="F69" s="2"/>
      <c r="H69" s="19" t="s">
        <v>336</v>
      </c>
      <c r="I69" s="18" t="s">
        <v>33</v>
      </c>
      <c r="J69" s="16"/>
      <c r="K69" s="17" t="s">
        <v>61</v>
      </c>
      <c r="L69" s="16"/>
      <c r="M69" s="21" t="s">
        <v>164</v>
      </c>
      <c r="N69" s="21" t="s">
        <v>163</v>
      </c>
      <c r="O69" s="21" t="s">
        <v>162</v>
      </c>
      <c r="P69" s="21" t="s">
        <v>161</v>
      </c>
      <c r="Q69" s="21" t="s">
        <v>160</v>
      </c>
      <c r="R69" s="21" t="s">
        <v>159</v>
      </c>
      <c r="S69" s="21" t="s">
        <v>158</v>
      </c>
      <c r="T69" s="21" t="s">
        <v>157</v>
      </c>
      <c r="U69" s="21" t="s">
        <v>156</v>
      </c>
      <c r="V69" s="21" t="s">
        <v>155</v>
      </c>
      <c r="W69" s="21" t="s">
        <v>154</v>
      </c>
      <c r="X69" s="21"/>
      <c r="Y69" s="21" t="s">
        <v>137</v>
      </c>
      <c r="Z69" s="21" t="s">
        <v>136</v>
      </c>
      <c r="AA69" s="21" t="s">
        <v>135</v>
      </c>
      <c r="AB69" s="21" t="s">
        <v>134</v>
      </c>
      <c r="AC69" s="21" t="s">
        <v>133</v>
      </c>
      <c r="AD69" s="21" t="s">
        <v>132</v>
      </c>
      <c r="AE69" s="21" t="s">
        <v>131</v>
      </c>
      <c r="AF69" s="21" t="s">
        <v>130</v>
      </c>
      <c r="AG69" s="21" t="s">
        <v>129</v>
      </c>
      <c r="AH69" s="21" t="s">
        <v>128</v>
      </c>
      <c r="AI69" s="21" t="s">
        <v>127</v>
      </c>
      <c r="AJ69" s="21" t="s">
        <v>126</v>
      </c>
      <c r="AK69" s="21" t="s">
        <v>125</v>
      </c>
      <c r="AM69" s="21"/>
      <c r="AN69" s="21" t="s">
        <v>104</v>
      </c>
      <c r="AO69" s="21" t="s">
        <v>103</v>
      </c>
      <c r="AP69" s="21" t="s">
        <v>102</v>
      </c>
      <c r="AQ69" s="21" t="s">
        <v>101</v>
      </c>
      <c r="AR69" s="21" t="s">
        <v>100</v>
      </c>
      <c r="AS69" s="21" t="s">
        <v>99</v>
      </c>
      <c r="AT69" s="21" t="s">
        <v>98</v>
      </c>
      <c r="AU69" s="21" t="s">
        <v>97</v>
      </c>
      <c r="AV69" s="21" t="s">
        <v>96</v>
      </c>
      <c r="AW69" s="21" t="s">
        <v>95</v>
      </c>
      <c r="AX69" s="21" t="s">
        <v>94</v>
      </c>
      <c r="AY69" s="21" t="s">
        <v>93</v>
      </c>
      <c r="AZ69" s="21" t="s">
        <v>92</v>
      </c>
      <c r="BA69" s="21" t="s">
        <v>91</v>
      </c>
      <c r="BB69" s="21" t="s">
        <v>90</v>
      </c>
      <c r="BC69" s="21" t="s">
        <v>89</v>
      </c>
      <c r="BD69" s="21" t="s">
        <v>88</v>
      </c>
      <c r="BE69" s="21" t="s">
        <v>87</v>
      </c>
      <c r="BF69" s="21" t="s">
        <v>86</v>
      </c>
      <c r="BH69" s="21" t="s">
        <v>60</v>
      </c>
      <c r="BI69" s="21" t="s">
        <v>59</v>
      </c>
      <c r="BJ69" s="21" t="s">
        <v>58</v>
      </c>
      <c r="BK69" s="21" t="s">
        <v>57</v>
      </c>
      <c r="BL69" s="21" t="s">
        <v>56</v>
      </c>
      <c r="BM69" s="21" t="s">
        <v>55</v>
      </c>
      <c r="BN69" s="21" t="s">
        <v>54</v>
      </c>
      <c r="BO69" s="21" t="s">
        <v>53</v>
      </c>
      <c r="BP69" s="21" t="s">
        <v>52</v>
      </c>
      <c r="BQ69" s="21" t="s">
        <v>51</v>
      </c>
      <c r="BR69" s="21" t="s">
        <v>50</v>
      </c>
      <c r="BS69" s="21" t="s">
        <v>49</v>
      </c>
      <c r="BT69" s="21" t="s">
        <v>48</v>
      </c>
      <c r="BU69" s="21" t="s">
        <v>47</v>
      </c>
      <c r="BV69" s="21" t="s">
        <v>46</v>
      </c>
      <c r="BW69" s="21" t="s">
        <v>45</v>
      </c>
    </row>
    <row r="70" spans="2:98" x14ac:dyDescent="0.4">
      <c r="B70" s="1" t="s">
        <v>44</v>
      </c>
      <c r="C70" s="2">
        <f>_xlfn.T.TEST(M71:ES71,M78:ES78,1,2)</f>
        <v>0.41340575112979516</v>
      </c>
      <c r="E70" s="9" t="s">
        <v>13</v>
      </c>
      <c r="F70" s="2">
        <f>AVERAGE(M73:ES73)*10</f>
        <v>8.5400440888551028</v>
      </c>
      <c r="H70" s="1" t="s">
        <v>12</v>
      </c>
      <c r="I70" s="3">
        <f>AVERAGE(M70:ES70)</f>
        <v>8.8510638297872344</v>
      </c>
      <c r="K70" s="11" t="s">
        <v>12</v>
      </c>
      <c r="M70" s="14">
        <v>9</v>
      </c>
      <c r="N70" s="14">
        <v>5</v>
      </c>
      <c r="O70" s="14">
        <v>5</v>
      </c>
      <c r="P70" s="14">
        <v>8</v>
      </c>
      <c r="Q70" s="14">
        <v>6</v>
      </c>
      <c r="R70" s="14"/>
      <c r="S70" s="14"/>
      <c r="T70" s="14">
        <v>3</v>
      </c>
      <c r="U70" s="14">
        <v>4</v>
      </c>
      <c r="V70" s="14">
        <v>10</v>
      </c>
      <c r="W70" s="14">
        <v>8</v>
      </c>
      <c r="X70" s="14"/>
      <c r="Y70" s="14">
        <v>11</v>
      </c>
      <c r="Z70" s="14">
        <v>14</v>
      </c>
      <c r="AA70" s="14">
        <v>8</v>
      </c>
      <c r="AB70" s="14"/>
      <c r="AC70" s="14"/>
      <c r="AD70" s="14">
        <v>9</v>
      </c>
      <c r="AE70" s="14">
        <v>7</v>
      </c>
      <c r="AF70" s="14">
        <v>8</v>
      </c>
      <c r="AG70" s="14">
        <v>11</v>
      </c>
      <c r="AH70" s="14">
        <v>9</v>
      </c>
      <c r="AI70" s="14">
        <v>3</v>
      </c>
      <c r="AJ70" s="14">
        <v>13</v>
      </c>
      <c r="AK70" s="14">
        <v>11</v>
      </c>
      <c r="AL70" s="14"/>
      <c r="AM70" s="14"/>
      <c r="AN70" s="14"/>
      <c r="AO70" s="14">
        <v>12</v>
      </c>
      <c r="AP70" s="14">
        <v>3</v>
      </c>
      <c r="AQ70" s="14">
        <v>14</v>
      </c>
      <c r="AR70" s="14">
        <v>11</v>
      </c>
      <c r="AS70" s="14">
        <v>5</v>
      </c>
      <c r="AT70" s="14">
        <v>16</v>
      </c>
      <c r="AU70" s="14">
        <v>16</v>
      </c>
      <c r="AV70" s="14">
        <v>16</v>
      </c>
      <c r="AW70" s="14">
        <v>7</v>
      </c>
      <c r="AX70" s="14">
        <v>12</v>
      </c>
      <c r="AY70" s="14">
        <v>18</v>
      </c>
      <c r="AZ70" s="14">
        <v>14</v>
      </c>
      <c r="BA70" s="14">
        <v>16</v>
      </c>
      <c r="BB70" s="14">
        <v>17</v>
      </c>
      <c r="BC70" s="14">
        <v>6</v>
      </c>
      <c r="BD70" s="14">
        <v>5</v>
      </c>
      <c r="BE70" s="14"/>
      <c r="BF70" s="14">
        <v>5</v>
      </c>
      <c r="BG70" s="14"/>
      <c r="BH70" s="14"/>
      <c r="BI70" s="14">
        <v>6</v>
      </c>
      <c r="BJ70" s="14">
        <v>6</v>
      </c>
      <c r="BK70" s="14">
        <v>5</v>
      </c>
      <c r="BL70" s="14">
        <v>4</v>
      </c>
      <c r="BM70" s="14">
        <v>7</v>
      </c>
      <c r="BN70" s="14">
        <v>12</v>
      </c>
      <c r="BO70" s="14"/>
      <c r="BP70" s="14"/>
      <c r="BQ70" s="14">
        <v>10</v>
      </c>
      <c r="BR70" s="14"/>
      <c r="BS70" s="14"/>
      <c r="BT70" s="14">
        <v>4</v>
      </c>
      <c r="BU70" s="14"/>
      <c r="BV70" s="14">
        <v>3</v>
      </c>
      <c r="BW70" s="14">
        <v>4</v>
      </c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</row>
    <row r="71" spans="2:98" x14ac:dyDescent="0.4">
      <c r="B71" s="1" t="s">
        <v>43</v>
      </c>
      <c r="C71" s="2">
        <f>_xlfn.T.TEST(M72:ES72,M79:ES79,1,2)</f>
        <v>0.16840049563302173</v>
      </c>
      <c r="E71" s="9" t="s">
        <v>10</v>
      </c>
      <c r="F71" s="2">
        <f>_xlfn.STDEV.S(M71:ES71)*10</f>
        <v>10.854152503094474</v>
      </c>
      <c r="H71" s="1" t="s">
        <v>9</v>
      </c>
      <c r="I71" s="3">
        <f>AVERAGE(M71:ES71)*10</f>
        <v>45.399461475806895</v>
      </c>
      <c r="K71" s="11" t="s">
        <v>9</v>
      </c>
      <c r="M71" s="10">
        <v>5.5555555555555554</v>
      </c>
      <c r="N71" s="10">
        <v>5.6</v>
      </c>
      <c r="O71" s="10">
        <v>4.8</v>
      </c>
      <c r="P71" s="10">
        <v>3.75</v>
      </c>
      <c r="Q71" s="10">
        <v>6</v>
      </c>
      <c r="R71" s="10"/>
      <c r="S71" s="10"/>
      <c r="T71" s="10">
        <v>6</v>
      </c>
      <c r="U71" s="10">
        <v>2.5</v>
      </c>
      <c r="V71" s="10">
        <v>6</v>
      </c>
      <c r="W71" s="10">
        <v>1.5</v>
      </c>
      <c r="X71" s="10"/>
      <c r="Y71" s="10">
        <v>3.8181818181818183</v>
      </c>
      <c r="Z71" s="10">
        <v>3.7142857142857144</v>
      </c>
      <c r="AA71" s="10">
        <v>5</v>
      </c>
      <c r="AB71" s="10"/>
      <c r="AC71" s="10"/>
      <c r="AD71" s="10">
        <v>4.2222222222222223</v>
      </c>
      <c r="AE71" s="10">
        <v>4</v>
      </c>
      <c r="AF71" s="10">
        <v>6</v>
      </c>
      <c r="AG71" s="10">
        <v>4.9090909090909092</v>
      </c>
      <c r="AH71" s="10">
        <v>3.1111111111111112</v>
      </c>
      <c r="AI71" s="10">
        <v>6</v>
      </c>
      <c r="AJ71" s="10">
        <v>4.1538461538461542</v>
      </c>
      <c r="AK71" s="10">
        <v>5.2727272727272725</v>
      </c>
      <c r="AL71" s="10"/>
      <c r="AM71" s="10"/>
      <c r="AN71" s="10"/>
      <c r="AO71" s="10">
        <v>3.8333333333333335</v>
      </c>
      <c r="AP71" s="10">
        <v>5.333333333333333</v>
      </c>
      <c r="AQ71" s="10">
        <v>4.8571428571428568</v>
      </c>
      <c r="AR71" s="10">
        <v>4</v>
      </c>
      <c r="AS71" s="10">
        <v>3.6</v>
      </c>
      <c r="AT71" s="10">
        <v>4.375</v>
      </c>
      <c r="AU71" s="10">
        <v>3.875</v>
      </c>
      <c r="AV71" s="10">
        <v>4.25</v>
      </c>
      <c r="AW71" s="10">
        <v>4.5714285714285712</v>
      </c>
      <c r="AX71" s="10">
        <v>3.1666666666666665</v>
      </c>
      <c r="AY71" s="10">
        <v>6</v>
      </c>
      <c r="AZ71" s="10">
        <v>4.4285714285714288</v>
      </c>
      <c r="BA71" s="10">
        <v>3.25</v>
      </c>
      <c r="BB71" s="10">
        <v>3.8823529411764706</v>
      </c>
      <c r="BC71" s="10">
        <v>6.666666666666667</v>
      </c>
      <c r="BD71" s="10">
        <v>5.2</v>
      </c>
      <c r="BE71" s="10"/>
      <c r="BF71" s="10">
        <v>5.2</v>
      </c>
      <c r="BG71" s="10"/>
      <c r="BH71" s="10"/>
      <c r="BI71" s="10">
        <v>5</v>
      </c>
      <c r="BJ71" s="10">
        <v>4.666666666666667</v>
      </c>
      <c r="BK71" s="10">
        <v>3.6</v>
      </c>
      <c r="BL71" s="10">
        <v>4.5</v>
      </c>
      <c r="BM71" s="10">
        <v>5.7142857142857144</v>
      </c>
      <c r="BN71" s="10">
        <v>2.6666666666666665</v>
      </c>
      <c r="BO71" s="10"/>
      <c r="BP71" s="10"/>
      <c r="BQ71" s="10">
        <v>4</v>
      </c>
      <c r="BR71" s="10"/>
      <c r="BS71" s="10"/>
      <c r="BT71" s="10">
        <v>4</v>
      </c>
      <c r="BU71" s="10"/>
      <c r="BV71" s="10">
        <v>5.333333333333333</v>
      </c>
      <c r="BW71" s="10">
        <v>5.5</v>
      </c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</row>
    <row r="72" spans="2:98" x14ac:dyDescent="0.4">
      <c r="B72" s="1" t="s">
        <v>42</v>
      </c>
      <c r="C72" s="12">
        <f>_xlfn.T.TEST(M73:ES73,M80:ES80,1,2)</f>
        <v>0.1374361286518215</v>
      </c>
      <c r="E72" s="1" t="s">
        <v>41</v>
      </c>
      <c r="F72" s="12">
        <f>F70/F71</f>
        <v>0.78679971434161922</v>
      </c>
      <c r="H72" s="1" t="s">
        <v>6</v>
      </c>
      <c r="I72" s="3">
        <f>AVERAGE(M72:ES72)*10</f>
        <v>53.939505564662007</v>
      </c>
      <c r="K72" s="11" t="s">
        <v>6</v>
      </c>
      <c r="M72" s="10">
        <v>5.7777777777777777</v>
      </c>
      <c r="N72" s="10">
        <v>6.4</v>
      </c>
      <c r="O72" s="10">
        <v>9.1999999999999993</v>
      </c>
      <c r="P72" s="10">
        <v>3.25</v>
      </c>
      <c r="Q72" s="10">
        <v>7.333333333333333</v>
      </c>
      <c r="R72" s="10"/>
      <c r="S72" s="10"/>
      <c r="T72" s="10">
        <v>8</v>
      </c>
      <c r="U72" s="10">
        <v>3.5</v>
      </c>
      <c r="V72" s="10">
        <v>7.2</v>
      </c>
      <c r="W72" s="10">
        <v>2.75</v>
      </c>
      <c r="X72" s="10"/>
      <c r="Y72" s="10">
        <v>5.2727272727272725</v>
      </c>
      <c r="Z72" s="10">
        <v>4.8571428571428568</v>
      </c>
      <c r="AA72" s="10">
        <v>6.5</v>
      </c>
      <c r="AB72" s="10"/>
      <c r="AC72" s="10"/>
      <c r="AD72" s="10">
        <v>5.333333333333333</v>
      </c>
      <c r="AE72" s="10">
        <v>5.7142857142857144</v>
      </c>
      <c r="AF72" s="10">
        <v>8.25</v>
      </c>
      <c r="AG72" s="10">
        <v>4.3636363636363633</v>
      </c>
      <c r="AH72" s="10">
        <v>2</v>
      </c>
      <c r="AI72" s="10">
        <v>8</v>
      </c>
      <c r="AJ72" s="10">
        <v>4.0769230769230766</v>
      </c>
      <c r="AK72" s="10">
        <v>6.5</v>
      </c>
      <c r="AL72" s="10"/>
      <c r="AM72" s="10"/>
      <c r="AN72" s="10"/>
      <c r="AO72" s="10">
        <v>2.8333333333333335</v>
      </c>
      <c r="AP72" s="10">
        <v>6.666666666666667</v>
      </c>
      <c r="AQ72" s="10">
        <v>5.7142857142857144</v>
      </c>
      <c r="AR72" s="10">
        <v>4.7272727272727275</v>
      </c>
      <c r="AS72" s="10">
        <v>4.4000000000000004</v>
      </c>
      <c r="AT72" s="10">
        <v>4.25</v>
      </c>
      <c r="AU72" s="10">
        <v>3.25</v>
      </c>
      <c r="AV72" s="10">
        <v>4.375</v>
      </c>
      <c r="AW72" s="10">
        <v>3.7142857142857144</v>
      </c>
      <c r="AX72" s="10">
        <v>3.1666666666666665</v>
      </c>
      <c r="AY72" s="10">
        <v>4.666666666666667</v>
      </c>
      <c r="AZ72" s="10">
        <v>5.1428571428571432</v>
      </c>
      <c r="BA72" s="10">
        <v>3.625</v>
      </c>
      <c r="BB72" s="10">
        <v>2.8235294117647061</v>
      </c>
      <c r="BC72" s="10">
        <v>5.666666666666667</v>
      </c>
      <c r="BD72" s="10">
        <v>4</v>
      </c>
      <c r="BE72" s="10"/>
      <c r="BF72" s="10">
        <v>6</v>
      </c>
      <c r="BG72" s="10"/>
      <c r="BH72" s="10"/>
      <c r="BI72" s="10">
        <v>6.666666666666667</v>
      </c>
      <c r="BJ72" s="10">
        <v>8</v>
      </c>
      <c r="BK72" s="10">
        <v>3.2</v>
      </c>
      <c r="BL72" s="10">
        <v>8.5</v>
      </c>
      <c r="BM72" s="10">
        <v>7.7142857142857144</v>
      </c>
      <c r="BN72" s="10">
        <v>4.833333333333333</v>
      </c>
      <c r="BO72" s="10"/>
      <c r="BP72" s="10"/>
      <c r="BQ72" s="10">
        <v>4.8</v>
      </c>
      <c r="BR72" s="10"/>
      <c r="BS72" s="10"/>
      <c r="BT72" s="10">
        <v>4.5</v>
      </c>
      <c r="BU72" s="10"/>
      <c r="BV72" s="10">
        <v>8</v>
      </c>
      <c r="BW72" s="10">
        <v>8</v>
      </c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</row>
    <row r="73" spans="2:98" x14ac:dyDescent="0.4">
      <c r="B73" s="9" t="s">
        <v>40</v>
      </c>
      <c r="C73" s="14">
        <f>COUNT(M72:ES72)</f>
        <v>47</v>
      </c>
      <c r="E73" s="9" t="s">
        <v>4</v>
      </c>
      <c r="F73" s="2">
        <f>_xlfn.T.TEST(M71:EPF71,M72:ES72,1,2)</f>
        <v>3.7835244816787046E-3</v>
      </c>
      <c r="H73" s="9" t="s">
        <v>3</v>
      </c>
      <c r="I73" s="3">
        <f>AVERAGE(M73:ES73)*10</f>
        <v>8.5400440888551028</v>
      </c>
      <c r="M73" s="10">
        <v>0.22222222222222221</v>
      </c>
      <c r="N73" s="10">
        <v>0.8</v>
      </c>
      <c r="O73" s="10">
        <v>4.4000000000000004</v>
      </c>
      <c r="P73" s="10">
        <v>-0.5</v>
      </c>
      <c r="Q73" s="10">
        <v>1.3333333333333333</v>
      </c>
      <c r="R73" s="10"/>
      <c r="S73" s="10"/>
      <c r="T73" s="10">
        <v>2</v>
      </c>
      <c r="U73" s="10">
        <v>1</v>
      </c>
      <c r="V73" s="10">
        <v>1.2</v>
      </c>
      <c r="W73" s="10">
        <v>1.25</v>
      </c>
      <c r="X73" s="10"/>
      <c r="Y73" s="10">
        <v>1.4545454545454546</v>
      </c>
      <c r="Z73" s="10">
        <v>1.1428571428571428</v>
      </c>
      <c r="AA73" s="10">
        <v>1.5</v>
      </c>
      <c r="AB73" s="10"/>
      <c r="AC73" s="10"/>
      <c r="AD73" s="10">
        <v>1.1111111111111112</v>
      </c>
      <c r="AE73" s="10">
        <v>1.7142857142857142</v>
      </c>
      <c r="AF73" s="10">
        <v>2.25</v>
      </c>
      <c r="AG73" s="10">
        <v>-0.54545454545454541</v>
      </c>
      <c r="AH73" s="10">
        <v>-1.1111111111111112</v>
      </c>
      <c r="AI73" s="10">
        <v>2</v>
      </c>
      <c r="AJ73" s="10">
        <v>-7.6923076923076927E-2</v>
      </c>
      <c r="AK73" s="10">
        <v>1.2272727272727273</v>
      </c>
      <c r="AL73" s="10"/>
      <c r="AM73" s="10"/>
      <c r="AN73" s="10"/>
      <c r="AO73" s="10">
        <v>-1</v>
      </c>
      <c r="AP73" s="10">
        <v>1.3333333333333333</v>
      </c>
      <c r="AQ73" s="10">
        <v>0.8571428571428571</v>
      </c>
      <c r="AR73" s="10">
        <v>0.72727272727272729</v>
      </c>
      <c r="AS73" s="10">
        <v>0.8</v>
      </c>
      <c r="AT73" s="10">
        <v>-0.125</v>
      </c>
      <c r="AU73" s="10">
        <v>-0.625</v>
      </c>
      <c r="AV73" s="10">
        <v>0.125</v>
      </c>
      <c r="AW73" s="10">
        <v>-0.8571428571428571</v>
      </c>
      <c r="AX73" s="10">
        <v>0</v>
      </c>
      <c r="AY73" s="10">
        <v>-1.3333333333333333</v>
      </c>
      <c r="AZ73" s="10">
        <v>0.7142857142857143</v>
      </c>
      <c r="BA73" s="10">
        <v>0.375</v>
      </c>
      <c r="BB73" s="10">
        <v>-1.0588235294117647</v>
      </c>
      <c r="BC73" s="10">
        <v>-1</v>
      </c>
      <c r="BD73" s="10">
        <v>-1.2</v>
      </c>
      <c r="BE73" s="10"/>
      <c r="BF73" s="10">
        <v>0.8</v>
      </c>
      <c r="BG73" s="10"/>
      <c r="BH73" s="10"/>
      <c r="BI73" s="10">
        <v>1.6666666666666667</v>
      </c>
      <c r="BJ73" s="10">
        <v>3.3333333333333335</v>
      </c>
      <c r="BK73" s="10">
        <v>-0.4</v>
      </c>
      <c r="BL73" s="10">
        <v>4</v>
      </c>
      <c r="BM73" s="10">
        <v>2</v>
      </c>
      <c r="BN73" s="10">
        <v>2.1666666666666665</v>
      </c>
      <c r="BO73" s="10"/>
      <c r="BP73" s="10"/>
      <c r="BQ73" s="10">
        <v>0.8</v>
      </c>
      <c r="BR73" s="10"/>
      <c r="BS73" s="10"/>
      <c r="BT73" s="10">
        <v>0.5</v>
      </c>
      <c r="BU73" s="10"/>
      <c r="BV73" s="10">
        <v>2.6666666666666665</v>
      </c>
      <c r="BW73" s="10">
        <v>2.5</v>
      </c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</row>
    <row r="74" spans="2:98" x14ac:dyDescent="0.4">
      <c r="B74" s="9" t="s">
        <v>39</v>
      </c>
      <c r="C74" s="14">
        <f>SUM(M70:ES70)</f>
        <v>416</v>
      </c>
      <c r="E74" s="9" t="s">
        <v>2</v>
      </c>
      <c r="F74" s="8">
        <f>(I72-I71)/(100-I71)</f>
        <v>0.15640952121875282</v>
      </c>
      <c r="H74" s="7" t="s">
        <v>1</v>
      </c>
      <c r="I74" s="6">
        <f>_xlfn.STDEV.S(M72:ES72)*10</f>
        <v>18.486709340832814</v>
      </c>
      <c r="M74" s="10"/>
      <c r="N74" s="10"/>
      <c r="O74" s="10"/>
      <c r="P74" s="10"/>
      <c r="Q74" s="10"/>
      <c r="R74" s="10"/>
      <c r="S74" s="10"/>
      <c r="T74" s="10"/>
      <c r="U74" s="10"/>
      <c r="V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</row>
    <row r="75" spans="2:98" x14ac:dyDescent="0.4">
      <c r="B75" s="9" t="s">
        <v>38</v>
      </c>
      <c r="C75" s="14">
        <f>COUNT(M79:ES79)</f>
        <v>40</v>
      </c>
      <c r="E75" s="9"/>
      <c r="H75" s="5" t="s">
        <v>0</v>
      </c>
      <c r="I75" s="4">
        <f>_xlfn.STDEV.S(M70:ES70)*10</f>
        <v>43.438048008642269</v>
      </c>
      <c r="M75" s="20" t="s">
        <v>153</v>
      </c>
      <c r="Y75" s="20" t="s">
        <v>124</v>
      </c>
      <c r="AN75" s="20" t="s">
        <v>85</v>
      </c>
      <c r="BH75" s="20" t="s">
        <v>37</v>
      </c>
    </row>
    <row r="76" spans="2:98" x14ac:dyDescent="0.4">
      <c r="B76" s="1" t="s">
        <v>36</v>
      </c>
      <c r="C76" s="14">
        <f>SUM(M77:ES77)</f>
        <v>313</v>
      </c>
      <c r="E76" s="19" t="s">
        <v>335</v>
      </c>
      <c r="F76" s="2"/>
      <c r="H76" s="19" t="s">
        <v>334</v>
      </c>
      <c r="I76" s="18" t="s">
        <v>33</v>
      </c>
      <c r="J76" s="16"/>
      <c r="K76" s="17" t="s">
        <v>32</v>
      </c>
      <c r="L76" s="16"/>
      <c r="M76" s="15" t="s">
        <v>150</v>
      </c>
      <c r="N76" s="15" t="s">
        <v>149</v>
      </c>
      <c r="O76" s="15" t="s">
        <v>148</v>
      </c>
      <c r="P76" s="15" t="s">
        <v>147</v>
      </c>
      <c r="Q76" s="15" t="s">
        <v>146</v>
      </c>
      <c r="R76" s="15" t="s">
        <v>145</v>
      </c>
      <c r="S76" s="15" t="s">
        <v>144</v>
      </c>
      <c r="T76" s="15" t="s">
        <v>143</v>
      </c>
      <c r="U76" s="15" t="s">
        <v>142</v>
      </c>
      <c r="V76" s="15" t="s">
        <v>141</v>
      </c>
      <c r="X76" s="15"/>
      <c r="Y76" s="15" t="s">
        <v>121</v>
      </c>
      <c r="Z76" s="15" t="s">
        <v>120</v>
      </c>
      <c r="AA76" s="15" t="s">
        <v>119</v>
      </c>
      <c r="AB76" s="15" t="s">
        <v>118</v>
      </c>
      <c r="AC76" s="15" t="s">
        <v>117</v>
      </c>
      <c r="AD76" s="15" t="s">
        <v>116</v>
      </c>
      <c r="AE76" s="15" t="s">
        <v>115</v>
      </c>
      <c r="AF76" s="15" t="s">
        <v>114</v>
      </c>
      <c r="AG76" s="15" t="s">
        <v>113</v>
      </c>
      <c r="AH76" s="15" t="s">
        <v>112</v>
      </c>
      <c r="AI76" s="15" t="s">
        <v>111</v>
      </c>
      <c r="AJ76" s="15" t="s">
        <v>110</v>
      </c>
      <c r="AK76" s="15" t="s">
        <v>109</v>
      </c>
      <c r="AL76" s="15" t="s">
        <v>108</v>
      </c>
      <c r="AM76" s="15"/>
      <c r="AN76" s="15" t="s">
        <v>82</v>
      </c>
      <c r="AO76" s="15" t="s">
        <v>81</v>
      </c>
      <c r="AP76" s="15" t="s">
        <v>80</v>
      </c>
      <c r="AQ76" s="15" t="s">
        <v>79</v>
      </c>
      <c r="AR76" s="15" t="s">
        <v>78</v>
      </c>
      <c r="AS76" s="15" t="s">
        <v>77</v>
      </c>
      <c r="AT76" s="15" t="s">
        <v>76</v>
      </c>
      <c r="AU76" s="15" t="s">
        <v>75</v>
      </c>
      <c r="AV76" s="15" t="s">
        <v>74</v>
      </c>
      <c r="AW76" s="15" t="s">
        <v>73</v>
      </c>
      <c r="AX76" s="15" t="s">
        <v>72</v>
      </c>
      <c r="AY76" s="15" t="s">
        <v>71</v>
      </c>
      <c r="AZ76" s="15" t="s">
        <v>70</v>
      </c>
      <c r="BA76" s="15" t="s">
        <v>69</v>
      </c>
      <c r="BB76" s="15" t="s">
        <v>68</v>
      </c>
      <c r="BC76" s="15" t="s">
        <v>67</v>
      </c>
      <c r="BD76" s="15" t="s">
        <v>66</v>
      </c>
      <c r="BE76" s="15" t="s">
        <v>65</v>
      </c>
      <c r="BF76" s="15"/>
      <c r="BH76" s="15" t="s">
        <v>31</v>
      </c>
      <c r="BI76" s="15" t="s">
        <v>30</v>
      </c>
      <c r="BJ76" s="15" t="s">
        <v>29</v>
      </c>
      <c r="BK76" s="15" t="s">
        <v>28</v>
      </c>
      <c r="BL76" s="15" t="s">
        <v>27</v>
      </c>
      <c r="BM76" s="15" t="s">
        <v>26</v>
      </c>
      <c r="BN76" s="15" t="s">
        <v>25</v>
      </c>
      <c r="BO76" s="15" t="s">
        <v>24</v>
      </c>
      <c r="BP76" s="15" t="s">
        <v>23</v>
      </c>
      <c r="BQ76" s="15" t="s">
        <v>22</v>
      </c>
      <c r="BR76" s="15" t="s">
        <v>21</v>
      </c>
      <c r="BS76" s="15" t="s">
        <v>20</v>
      </c>
      <c r="BT76" s="15" t="s">
        <v>19</v>
      </c>
      <c r="BU76" s="15" t="s">
        <v>18</v>
      </c>
      <c r="BV76" s="15" t="s">
        <v>17</v>
      </c>
      <c r="BW76" s="15" t="s">
        <v>16</v>
      </c>
      <c r="BX76" s="15" t="s">
        <v>15</v>
      </c>
    </row>
    <row r="77" spans="2:98" x14ac:dyDescent="0.4">
      <c r="B77" s="9" t="s">
        <v>14</v>
      </c>
      <c r="C77" s="13">
        <f>_xlfn.STDEV.S(M73:ES73)*10</f>
        <v>13.450024381523493</v>
      </c>
      <c r="E77" s="9" t="s">
        <v>13</v>
      </c>
      <c r="F77" s="2">
        <f>AVERAGE(M80:ES80)*10</f>
        <v>11.623105662719635</v>
      </c>
      <c r="H77" s="1" t="s">
        <v>12</v>
      </c>
      <c r="I77" s="3">
        <f>AVERAGE(M77:ES77)</f>
        <v>7.8250000000000002</v>
      </c>
      <c r="K77" s="11" t="s">
        <v>12</v>
      </c>
      <c r="M77" s="14"/>
      <c r="N77" s="14"/>
      <c r="O77" s="14"/>
      <c r="P77" s="14">
        <v>6</v>
      </c>
      <c r="Q77" s="14">
        <v>5</v>
      </c>
      <c r="R77" s="14">
        <v>3</v>
      </c>
      <c r="S77" s="14"/>
      <c r="T77" s="14">
        <v>5</v>
      </c>
      <c r="U77" s="14">
        <v>7</v>
      </c>
      <c r="V77" s="14">
        <v>8</v>
      </c>
      <c r="W77" s="14"/>
      <c r="X77" s="14"/>
      <c r="Y77" s="14">
        <v>6</v>
      </c>
      <c r="Z77" s="14">
        <v>7</v>
      </c>
      <c r="AA77" s="14">
        <v>5</v>
      </c>
      <c r="AB77" s="14"/>
      <c r="AC77" s="14">
        <v>16</v>
      </c>
      <c r="AD77" s="14">
        <v>15</v>
      </c>
      <c r="AE77" s="14">
        <v>14</v>
      </c>
      <c r="AF77" s="14">
        <v>17</v>
      </c>
      <c r="AG77" s="14">
        <v>9</v>
      </c>
      <c r="AH77" s="14">
        <v>8</v>
      </c>
      <c r="AI77" s="14"/>
      <c r="AJ77" s="14">
        <v>5</v>
      </c>
      <c r="AK77" s="14">
        <v>11</v>
      </c>
      <c r="AL77" s="14">
        <v>10</v>
      </c>
      <c r="AM77" s="14"/>
      <c r="AN77" s="14"/>
      <c r="AO77" s="14">
        <v>14</v>
      </c>
      <c r="AP77" s="14"/>
      <c r="AQ77" s="14">
        <v>4</v>
      </c>
      <c r="AR77" s="14"/>
      <c r="AS77" s="14">
        <v>9</v>
      </c>
      <c r="AT77" s="14">
        <v>7</v>
      </c>
      <c r="AU77" s="14">
        <v>4</v>
      </c>
      <c r="AV77" s="14">
        <v>7</v>
      </c>
      <c r="AW77" s="14">
        <v>5</v>
      </c>
      <c r="AX77" s="14">
        <v>16</v>
      </c>
      <c r="AY77" s="14">
        <v>9</v>
      </c>
      <c r="AZ77" s="14"/>
      <c r="BA77" s="14"/>
      <c r="BB77" s="14">
        <v>14</v>
      </c>
      <c r="BC77" s="14">
        <v>7</v>
      </c>
      <c r="BD77" s="14">
        <v>11</v>
      </c>
      <c r="BE77" s="14"/>
      <c r="BF77" s="14"/>
      <c r="BG77" s="14"/>
      <c r="BH77" s="14">
        <v>5</v>
      </c>
      <c r="BI77" s="14"/>
      <c r="BJ77" s="14"/>
      <c r="BK77" s="14">
        <v>5</v>
      </c>
      <c r="BL77" s="14"/>
      <c r="BM77" s="14"/>
      <c r="BN77" s="14">
        <v>7</v>
      </c>
      <c r="BO77" s="14">
        <v>5</v>
      </c>
      <c r="BP77" s="14">
        <v>4</v>
      </c>
      <c r="BQ77" s="14">
        <v>3</v>
      </c>
      <c r="BR77" s="14"/>
      <c r="BS77" s="14"/>
      <c r="BT77" s="14">
        <v>6</v>
      </c>
      <c r="BU77" s="14"/>
      <c r="BV77" s="14">
        <v>3</v>
      </c>
      <c r="BW77" s="14">
        <v>8</v>
      </c>
      <c r="BX77" s="14">
        <v>3</v>
      </c>
      <c r="BY77" s="14"/>
      <c r="BZ77" s="14"/>
      <c r="CA77" s="14"/>
      <c r="CB77" s="14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</row>
    <row r="78" spans="2:98" x14ac:dyDescent="0.4">
      <c r="B78" s="9" t="s">
        <v>11</v>
      </c>
      <c r="C78" s="13">
        <f>_xlfn.STDEV.S(M80:ES80)*10</f>
        <v>12.54101071683468</v>
      </c>
      <c r="E78" s="9" t="s">
        <v>10</v>
      </c>
      <c r="F78" s="2">
        <f>_xlfn.STDEV.S(M78:ES78)*10</f>
        <v>10.943942795300741</v>
      </c>
      <c r="H78" s="1" t="s">
        <v>9</v>
      </c>
      <c r="I78" s="3">
        <f>AVERAGE(M78:ES78)*10</f>
        <v>45.91385705797471</v>
      </c>
      <c r="K78" s="11" t="s">
        <v>9</v>
      </c>
      <c r="M78" s="10"/>
      <c r="N78" s="10"/>
      <c r="O78" s="10"/>
      <c r="P78" s="10">
        <v>7</v>
      </c>
      <c r="Q78" s="10">
        <v>6</v>
      </c>
      <c r="R78" s="10">
        <v>3.3333333333333335</v>
      </c>
      <c r="S78" s="10"/>
      <c r="T78" s="10">
        <v>6.8</v>
      </c>
      <c r="U78" s="10">
        <v>5.1428571428571432</v>
      </c>
      <c r="V78" s="10">
        <v>4.5</v>
      </c>
      <c r="W78" s="10"/>
      <c r="X78" s="10"/>
      <c r="Y78" s="10">
        <v>5</v>
      </c>
      <c r="Z78" s="10">
        <v>4</v>
      </c>
      <c r="AA78" s="10">
        <v>5.2</v>
      </c>
      <c r="AB78" s="10"/>
      <c r="AC78" s="10">
        <v>3.5</v>
      </c>
      <c r="AD78" s="10">
        <v>3.8666666666666667</v>
      </c>
      <c r="AE78" s="10">
        <v>4.8571428571428568</v>
      </c>
      <c r="AF78" s="10">
        <v>3.6470588235294117</v>
      </c>
      <c r="AG78" s="10">
        <v>4</v>
      </c>
      <c r="AH78" s="10">
        <v>4.25</v>
      </c>
      <c r="AI78" s="10"/>
      <c r="AJ78" s="10">
        <v>4.4000000000000004</v>
      </c>
      <c r="AK78" s="10">
        <v>4.3636363636363633</v>
      </c>
      <c r="AL78" s="10">
        <v>5.2</v>
      </c>
      <c r="AM78" s="10"/>
      <c r="AN78" s="10"/>
      <c r="AO78" s="10">
        <v>2.8571428571428572</v>
      </c>
      <c r="AP78" s="10"/>
      <c r="AQ78" s="10">
        <v>3.5</v>
      </c>
      <c r="AR78" s="10"/>
      <c r="AS78" s="10">
        <v>4.8888888888888893</v>
      </c>
      <c r="AT78" s="10">
        <v>4.8571428571428568</v>
      </c>
      <c r="AU78" s="10">
        <v>5.5</v>
      </c>
      <c r="AV78" s="10">
        <v>6.5714285714285712</v>
      </c>
      <c r="AW78" s="10">
        <v>2</v>
      </c>
      <c r="AX78" s="10">
        <v>4</v>
      </c>
      <c r="AY78" s="10">
        <v>4</v>
      </c>
      <c r="AZ78" s="10"/>
      <c r="BA78" s="10"/>
      <c r="BB78" s="10">
        <v>4</v>
      </c>
      <c r="BC78" s="10">
        <v>5.1428571428571432</v>
      </c>
      <c r="BD78" s="10">
        <v>4.7272727272727275</v>
      </c>
      <c r="BE78" s="10"/>
      <c r="BF78" s="10"/>
      <c r="BG78" s="10"/>
      <c r="BH78" s="10">
        <v>4.4000000000000004</v>
      </c>
      <c r="BI78" s="10"/>
      <c r="BJ78" s="10"/>
      <c r="BK78" s="10">
        <v>3.2</v>
      </c>
      <c r="BL78" s="10"/>
      <c r="BM78" s="10"/>
      <c r="BN78" s="10">
        <v>6</v>
      </c>
      <c r="BO78" s="10">
        <v>5.2</v>
      </c>
      <c r="BP78" s="10">
        <v>3.5</v>
      </c>
      <c r="BQ78" s="10">
        <v>5.333333333333333</v>
      </c>
      <c r="BR78" s="10"/>
      <c r="BS78" s="10"/>
      <c r="BT78" s="10">
        <v>4.333333333333333</v>
      </c>
      <c r="BU78" s="10"/>
      <c r="BV78" s="10">
        <v>5.333333333333333</v>
      </c>
      <c r="BW78" s="10">
        <v>3.25</v>
      </c>
      <c r="BX78" s="10">
        <v>6</v>
      </c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</row>
    <row r="79" spans="2:98" x14ac:dyDescent="0.4">
      <c r="B79" s="9" t="s">
        <v>8</v>
      </c>
      <c r="C79" s="13">
        <f>SQRT((((C73-1)*C77^2)+((C75-1)*C78^2))/(C73+C75-2))</f>
        <v>13.040816562269695</v>
      </c>
      <c r="E79" s="1" t="s">
        <v>7</v>
      </c>
      <c r="F79" s="12">
        <f>F77/F78</f>
        <v>1.0620583349275659</v>
      </c>
      <c r="H79" s="1" t="s">
        <v>6</v>
      </c>
      <c r="I79" s="3">
        <f>AVERAGE(M79:ES79)*10</f>
        <v>57.536962720694333</v>
      </c>
      <c r="K79" s="11" t="s">
        <v>6</v>
      </c>
      <c r="M79" s="10"/>
      <c r="N79" s="10"/>
      <c r="O79" s="10"/>
      <c r="P79" s="10">
        <v>7</v>
      </c>
      <c r="Q79" s="10">
        <v>8.4</v>
      </c>
      <c r="R79" s="10">
        <v>6</v>
      </c>
      <c r="S79" s="10"/>
      <c r="T79" s="10">
        <v>6</v>
      </c>
      <c r="U79" s="10">
        <v>5.1428571428571432</v>
      </c>
      <c r="V79" s="10">
        <v>4.75</v>
      </c>
      <c r="W79" s="10"/>
      <c r="X79" s="10"/>
      <c r="Y79" s="10">
        <v>7.333333333333333</v>
      </c>
      <c r="Z79" s="10">
        <v>5.1428571428571432</v>
      </c>
      <c r="AA79" s="10">
        <v>7.2</v>
      </c>
      <c r="AB79" s="10"/>
      <c r="AC79" s="10">
        <v>3.40625</v>
      </c>
      <c r="AD79" s="10">
        <v>5.0666666666666664</v>
      </c>
      <c r="AE79" s="10">
        <v>4.8571428571428568</v>
      </c>
      <c r="AF79" s="10">
        <v>3.1176470588235294</v>
      </c>
      <c r="AG79" s="10">
        <v>6.333333333333333</v>
      </c>
      <c r="AH79" s="10">
        <v>5</v>
      </c>
      <c r="AI79" s="10"/>
      <c r="AJ79" s="10">
        <v>4.8</v>
      </c>
      <c r="AK79" s="10">
        <v>5.4545454545454541</v>
      </c>
      <c r="AL79" s="10">
        <v>5.6</v>
      </c>
      <c r="AM79" s="10"/>
      <c r="AN79" s="10"/>
      <c r="AO79" s="10">
        <v>2</v>
      </c>
      <c r="AP79" s="10"/>
      <c r="AQ79" s="10">
        <v>3.5</v>
      </c>
      <c r="AR79" s="10"/>
      <c r="AS79" s="10">
        <v>7.1111111111111107</v>
      </c>
      <c r="AT79" s="10">
        <v>5.1428571428571432</v>
      </c>
      <c r="AU79" s="10">
        <v>8.5</v>
      </c>
      <c r="AV79" s="10">
        <v>8.2857142857142865</v>
      </c>
      <c r="AW79" s="10">
        <v>4.4000000000000004</v>
      </c>
      <c r="AX79" s="10">
        <v>5.5</v>
      </c>
      <c r="AY79" s="10">
        <v>5.1111111111111107</v>
      </c>
      <c r="AZ79" s="10"/>
      <c r="BA79" s="10"/>
      <c r="BB79" s="10">
        <v>4.5714285714285712</v>
      </c>
      <c r="BC79" s="10">
        <v>6</v>
      </c>
      <c r="BD79" s="10">
        <v>4.9090909090909092</v>
      </c>
      <c r="BE79" s="10"/>
      <c r="BF79" s="10"/>
      <c r="BG79" s="10"/>
      <c r="BH79" s="10">
        <v>8.4</v>
      </c>
      <c r="BI79" s="10"/>
      <c r="BJ79" s="10"/>
      <c r="BK79" s="10">
        <v>5.6</v>
      </c>
      <c r="BL79" s="10"/>
      <c r="BM79" s="10"/>
      <c r="BN79" s="10">
        <v>7.4285714285714288</v>
      </c>
      <c r="BO79" s="10">
        <v>6</v>
      </c>
      <c r="BP79" s="10">
        <v>7.5</v>
      </c>
      <c r="BQ79" s="10">
        <v>6.666666666666667</v>
      </c>
      <c r="BR79" s="10"/>
      <c r="BS79" s="10"/>
      <c r="BT79" s="10">
        <v>3.6666666666666665</v>
      </c>
      <c r="BU79" s="10"/>
      <c r="BV79" s="10">
        <v>5.333333333333333</v>
      </c>
      <c r="BW79" s="10">
        <v>5.25</v>
      </c>
      <c r="BX79" s="10">
        <v>8.6666666666666661</v>
      </c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</row>
    <row r="80" spans="2:98" x14ac:dyDescent="0.4">
      <c r="B80" s="9" t="s">
        <v>5</v>
      </c>
      <c r="C80" s="3">
        <f>(I80-I73)/C78</f>
        <v>0.24583836530224165</v>
      </c>
      <c r="E80" s="1" t="s">
        <v>4</v>
      </c>
      <c r="F80" s="2">
        <f>_xlfn.T.TEST(M78:EPF78,M79:ES79,1,2)</f>
        <v>1.3222121691253315E-4</v>
      </c>
      <c r="H80" s="9" t="s">
        <v>3</v>
      </c>
      <c r="I80" s="3">
        <f>AVERAGE(M80:ES80)*10</f>
        <v>11.623105662719635</v>
      </c>
      <c r="M80" s="10"/>
      <c r="N80" s="10"/>
      <c r="O80" s="10"/>
      <c r="P80" s="10">
        <v>0</v>
      </c>
      <c r="Q80" s="10">
        <v>2.4</v>
      </c>
      <c r="R80" s="10">
        <v>2.6666666666666665</v>
      </c>
      <c r="S80" s="10"/>
      <c r="T80" s="10">
        <v>-0.8</v>
      </c>
      <c r="U80" s="10">
        <v>0</v>
      </c>
      <c r="V80" s="10">
        <v>0.25</v>
      </c>
      <c r="W80" s="10"/>
      <c r="X80" s="10"/>
      <c r="Y80" s="10">
        <v>2.3333333333333335</v>
      </c>
      <c r="Z80" s="10">
        <v>1.1428571428571428</v>
      </c>
      <c r="AA80" s="10">
        <v>2</v>
      </c>
      <c r="AB80" s="10"/>
      <c r="AC80" s="10">
        <v>-9.375E-2</v>
      </c>
      <c r="AD80" s="10">
        <v>1.2</v>
      </c>
      <c r="AE80" s="10">
        <v>0</v>
      </c>
      <c r="AF80" s="10">
        <v>-0.52941176470588236</v>
      </c>
      <c r="AG80" s="10">
        <v>2.3333333333333335</v>
      </c>
      <c r="AH80" s="10">
        <v>0.75</v>
      </c>
      <c r="AI80" s="10"/>
      <c r="AJ80" s="10">
        <v>0.4</v>
      </c>
      <c r="AK80" s="10">
        <v>1.0909090909090908</v>
      </c>
      <c r="AL80" s="10">
        <v>0.4</v>
      </c>
      <c r="AM80" s="10"/>
      <c r="AN80" s="10"/>
      <c r="AO80" s="10">
        <v>-0.8571428571428571</v>
      </c>
      <c r="AP80" s="10"/>
      <c r="AQ80" s="10">
        <v>0</v>
      </c>
      <c r="AR80" s="10"/>
      <c r="AS80" s="10">
        <v>2.2222222222222223</v>
      </c>
      <c r="AT80" s="10">
        <v>0.2857142857142857</v>
      </c>
      <c r="AU80" s="10">
        <v>3</v>
      </c>
      <c r="AV80" s="10">
        <v>1.7142857142857142</v>
      </c>
      <c r="AW80" s="10">
        <v>2.4</v>
      </c>
      <c r="AX80" s="10">
        <v>1.5</v>
      </c>
      <c r="AY80" s="10">
        <v>1.1111111111111112</v>
      </c>
      <c r="AZ80" s="10"/>
      <c r="BA80" s="10"/>
      <c r="BB80" s="10">
        <v>0.5714285714285714</v>
      </c>
      <c r="BC80" s="10">
        <v>0.8571428571428571</v>
      </c>
      <c r="BD80" s="10">
        <v>0.18181818181818182</v>
      </c>
      <c r="BE80" s="10"/>
      <c r="BF80" s="10"/>
      <c r="BG80" s="10"/>
      <c r="BH80" s="10">
        <v>4</v>
      </c>
      <c r="BI80" s="10"/>
      <c r="BJ80" s="10"/>
      <c r="BK80" s="10">
        <v>2.4</v>
      </c>
      <c r="BL80" s="10"/>
      <c r="BM80" s="10"/>
      <c r="BN80" s="10">
        <v>1.4285714285714286</v>
      </c>
      <c r="BO80" s="10">
        <v>0.8</v>
      </c>
      <c r="BP80" s="10">
        <v>4</v>
      </c>
      <c r="BQ80" s="10">
        <v>1.3333333333333333</v>
      </c>
      <c r="BR80" s="10"/>
      <c r="BS80" s="10"/>
      <c r="BT80" s="10">
        <v>-0.66666666666666663</v>
      </c>
      <c r="BU80" s="10"/>
      <c r="BV80" s="10">
        <v>0</v>
      </c>
      <c r="BW80" s="10">
        <v>2</v>
      </c>
      <c r="BX80" s="10">
        <v>2.6666666666666665</v>
      </c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</row>
    <row r="81" spans="2:22" x14ac:dyDescent="0.4">
      <c r="E81" s="9" t="s">
        <v>2</v>
      </c>
      <c r="F81" s="8">
        <f>(I79-I78)/(100-I78)</f>
        <v>0.21489988064370538</v>
      </c>
      <c r="H81" s="7" t="s">
        <v>1</v>
      </c>
      <c r="I81" s="6">
        <f>_xlfn.STDEV.S(M79:ES79)*10</f>
        <v>15.815194099928007</v>
      </c>
    </row>
    <row r="82" spans="2:22" x14ac:dyDescent="0.4">
      <c r="H82" s="5" t="s">
        <v>0</v>
      </c>
      <c r="I82" s="4">
        <f>_xlfn.STDEV.S(M77:ES77)*10</f>
        <v>40.120811148074857</v>
      </c>
    </row>
    <row r="84" spans="2:22" x14ac:dyDescent="0.4">
      <c r="M84" s="20" t="s">
        <v>321</v>
      </c>
    </row>
    <row r="85" spans="2:22" x14ac:dyDescent="0.4">
      <c r="B85" s="20" t="s">
        <v>333</v>
      </c>
      <c r="C85" s="2"/>
      <c r="E85" s="19" t="s">
        <v>332</v>
      </c>
      <c r="F85" s="2"/>
      <c r="H85" s="19" t="s">
        <v>331</v>
      </c>
      <c r="I85" s="18" t="s">
        <v>33</v>
      </c>
      <c r="J85" s="16"/>
      <c r="K85" s="17" t="s">
        <v>61</v>
      </c>
      <c r="L85" s="16"/>
      <c r="M85" s="21" t="s">
        <v>330</v>
      </c>
      <c r="N85" s="21" t="s">
        <v>329</v>
      </c>
      <c r="O85" s="21" t="s">
        <v>328</v>
      </c>
      <c r="P85" s="21" t="s">
        <v>327</v>
      </c>
      <c r="Q85" s="21" t="s">
        <v>326</v>
      </c>
      <c r="R85" s="21" t="s">
        <v>325</v>
      </c>
      <c r="S85" s="21" t="s">
        <v>324</v>
      </c>
      <c r="T85" s="21" t="s">
        <v>323</v>
      </c>
      <c r="U85" s="21" t="s">
        <v>322</v>
      </c>
      <c r="V85" s="21"/>
    </row>
    <row r="86" spans="2:22" x14ac:dyDescent="0.4">
      <c r="B86" s="1" t="s">
        <v>44</v>
      </c>
      <c r="C86" s="2">
        <f>_xlfn.T.TEST(M87:ES87,M94:ES94,1,2)</f>
        <v>0.43944832055781136</v>
      </c>
      <c r="E86" s="9" t="s">
        <v>13</v>
      </c>
      <c r="F86" s="2">
        <f>AVERAGE(M89:ES89)*10</f>
        <v>8.9940476190476186</v>
      </c>
      <c r="H86" s="1" t="s">
        <v>12</v>
      </c>
      <c r="I86" s="3">
        <f>AVERAGE(M86:ES86)</f>
        <v>8.25</v>
      </c>
      <c r="K86" s="11" t="s">
        <v>12</v>
      </c>
      <c r="M86" s="14">
        <v>4</v>
      </c>
      <c r="N86" s="14">
        <v>5</v>
      </c>
      <c r="O86" s="14">
        <v>10</v>
      </c>
      <c r="P86" s="14">
        <v>14</v>
      </c>
      <c r="Q86" s="14">
        <v>14</v>
      </c>
      <c r="R86" s="14">
        <v>7</v>
      </c>
      <c r="S86" s="14">
        <v>6</v>
      </c>
      <c r="T86" s="14">
        <v>6</v>
      </c>
      <c r="U86" s="14"/>
      <c r="V86" s="14"/>
    </row>
    <row r="87" spans="2:22" x14ac:dyDescent="0.4">
      <c r="B87" s="1" t="s">
        <v>43</v>
      </c>
      <c r="C87" s="2">
        <f>_xlfn.T.TEST(M88:ES88,M95:ES95,1,2)</f>
        <v>0.21623290521219202</v>
      </c>
      <c r="E87" s="9" t="s">
        <v>10</v>
      </c>
      <c r="F87" s="2">
        <f>_xlfn.STDEV.S(M87:ES87)*10</f>
        <v>7.5993767113518365</v>
      </c>
      <c r="H87" s="1" t="s">
        <v>9</v>
      </c>
      <c r="I87" s="3">
        <f>AVERAGE(M87:ES87)*10</f>
        <v>28.208333333333332</v>
      </c>
      <c r="K87" s="11" t="s">
        <v>9</v>
      </c>
      <c r="M87" s="10">
        <v>2.5</v>
      </c>
      <c r="N87" s="10">
        <v>2.4</v>
      </c>
      <c r="O87" s="10">
        <v>3</v>
      </c>
      <c r="P87" s="10">
        <v>1.5714285714285714</v>
      </c>
      <c r="Q87" s="10">
        <v>2.8571428571428572</v>
      </c>
      <c r="R87" s="10">
        <v>2.5714285714285716</v>
      </c>
      <c r="S87" s="10">
        <v>4</v>
      </c>
      <c r="T87" s="10">
        <v>3.6666666666666665</v>
      </c>
      <c r="U87" s="10"/>
      <c r="V87" s="10"/>
    </row>
    <row r="88" spans="2:22" x14ac:dyDescent="0.4">
      <c r="B88" s="1" t="s">
        <v>42</v>
      </c>
      <c r="C88" s="12">
        <f>_xlfn.T.TEST(M89:ES89,M96:ES96,1,2)</f>
        <v>6.3200262762717938E-2</v>
      </c>
      <c r="E88" s="1" t="s">
        <v>41</v>
      </c>
      <c r="F88" s="12">
        <f>F86/F87</f>
        <v>1.1835243810998926</v>
      </c>
      <c r="H88" s="1" t="s">
        <v>6</v>
      </c>
      <c r="I88" s="3">
        <f>AVERAGE(M88:ES88)*10</f>
        <v>37.202380952380949</v>
      </c>
      <c r="K88" s="11" t="s">
        <v>6</v>
      </c>
      <c r="M88" s="10">
        <v>3</v>
      </c>
      <c r="N88" s="10">
        <v>2.8</v>
      </c>
      <c r="O88" s="10">
        <v>3.2</v>
      </c>
      <c r="P88" s="10">
        <v>3.2857142857142856</v>
      </c>
      <c r="Q88" s="10">
        <v>3.8571428571428572</v>
      </c>
      <c r="R88" s="10">
        <v>4.2857142857142856</v>
      </c>
      <c r="S88" s="10">
        <v>4.333333333333333</v>
      </c>
      <c r="T88" s="10">
        <v>5</v>
      </c>
      <c r="U88" s="10"/>
      <c r="V88" s="10"/>
    </row>
    <row r="89" spans="2:22" x14ac:dyDescent="0.4">
      <c r="B89" s="9" t="s">
        <v>40</v>
      </c>
      <c r="C89" s="14">
        <f>COUNT(M88:ES88)</f>
        <v>8</v>
      </c>
      <c r="E89" s="9" t="s">
        <v>4</v>
      </c>
      <c r="F89" s="2">
        <f>_xlfn.T.TEST(M87:EPF87,M88:ES88,1,2)</f>
        <v>1.7060347803584126E-2</v>
      </c>
      <c r="H89" s="9" t="s">
        <v>3</v>
      </c>
      <c r="I89" s="3">
        <f>AVERAGE(M89:ES89)*10</f>
        <v>8.9940476190476186</v>
      </c>
      <c r="M89" s="10">
        <v>0.5</v>
      </c>
      <c r="N89" s="10">
        <v>0.4</v>
      </c>
      <c r="O89" s="10">
        <v>0.2</v>
      </c>
      <c r="P89" s="10">
        <v>1.7142857142857142</v>
      </c>
      <c r="Q89" s="10">
        <v>1</v>
      </c>
      <c r="R89" s="10">
        <v>1.7142857142857142</v>
      </c>
      <c r="S89" s="10">
        <v>0.33333333333333331</v>
      </c>
      <c r="T89" s="10">
        <v>1.3333333333333333</v>
      </c>
      <c r="U89" s="10"/>
      <c r="V89" s="10"/>
    </row>
    <row r="90" spans="2:22" x14ac:dyDescent="0.4">
      <c r="B90" s="9" t="s">
        <v>39</v>
      </c>
      <c r="C90" s="14">
        <f>SUM(M86:ES86)</f>
        <v>66</v>
      </c>
      <c r="E90" s="9" t="s">
        <v>2</v>
      </c>
      <c r="F90" s="8">
        <f>(I88-I87)/(100-I87)</f>
        <v>0.1252798275433214</v>
      </c>
      <c r="H90" s="7" t="s">
        <v>1</v>
      </c>
      <c r="I90" s="6">
        <f>_xlfn.STDEV.S(M88:ES88)*10</f>
        <v>7.7249338621507588</v>
      </c>
      <c r="M90" s="10"/>
      <c r="N90" s="10"/>
      <c r="O90" s="10"/>
      <c r="P90" s="10"/>
      <c r="Q90" s="10"/>
      <c r="R90" s="10"/>
      <c r="S90" s="10"/>
      <c r="T90" s="10"/>
      <c r="U90" s="10"/>
      <c r="V90" s="10"/>
    </row>
    <row r="91" spans="2:22" x14ac:dyDescent="0.4">
      <c r="B91" s="9" t="s">
        <v>38</v>
      </c>
      <c r="C91" s="14">
        <f>COUNT(M95:ES95)</f>
        <v>7</v>
      </c>
      <c r="E91" s="9"/>
      <c r="H91" s="5" t="s">
        <v>0</v>
      </c>
      <c r="I91" s="4">
        <f>_xlfn.STDEV.S(M86:ES86)*10</f>
        <v>39.551051999734653</v>
      </c>
      <c r="M91" s="20" t="s">
        <v>321</v>
      </c>
      <c r="N91" s="10"/>
      <c r="O91" s="10"/>
      <c r="P91" s="10"/>
      <c r="Q91" s="10"/>
      <c r="R91" s="10"/>
      <c r="S91" s="10"/>
      <c r="T91" s="10"/>
      <c r="U91" s="10"/>
      <c r="V91" s="10"/>
    </row>
    <row r="92" spans="2:22" x14ac:dyDescent="0.4">
      <c r="B92" s="1" t="s">
        <v>36</v>
      </c>
      <c r="C92" s="14">
        <f>SUM(M93:ES93)</f>
        <v>43</v>
      </c>
      <c r="E92" s="19" t="s">
        <v>320</v>
      </c>
      <c r="F92" s="2"/>
      <c r="H92" s="19" t="s">
        <v>319</v>
      </c>
      <c r="I92" s="18" t="s">
        <v>33</v>
      </c>
      <c r="J92" s="16"/>
      <c r="K92" s="17" t="s">
        <v>32</v>
      </c>
      <c r="L92" s="16"/>
      <c r="M92" s="15" t="s">
        <v>318</v>
      </c>
      <c r="N92" s="15" t="s">
        <v>317</v>
      </c>
      <c r="O92" s="15" t="s">
        <v>316</v>
      </c>
      <c r="P92" s="15" t="s">
        <v>315</v>
      </c>
      <c r="Q92" s="15" t="s">
        <v>314</v>
      </c>
      <c r="R92" s="15" t="s">
        <v>313</v>
      </c>
      <c r="S92" s="15" t="s">
        <v>312</v>
      </c>
      <c r="T92" s="15" t="s">
        <v>311</v>
      </c>
      <c r="U92" s="15"/>
      <c r="V92" s="15"/>
    </row>
    <row r="93" spans="2:22" x14ac:dyDescent="0.4">
      <c r="B93" s="9" t="s">
        <v>14</v>
      </c>
      <c r="C93" s="13">
        <f>_xlfn.STDEV.S(M89:ES89)*10</f>
        <v>6.2621407834260658</v>
      </c>
      <c r="E93" s="9" t="s">
        <v>13</v>
      </c>
      <c r="F93" s="2">
        <f>AVERAGE(M96:ES96)*10</f>
        <v>16.921768707482993</v>
      </c>
      <c r="H93" s="1" t="s">
        <v>12</v>
      </c>
      <c r="I93" s="3">
        <f>AVERAGE(M93:ES93)</f>
        <v>6.1428571428571432</v>
      </c>
      <c r="K93" s="11" t="s">
        <v>12</v>
      </c>
      <c r="M93" s="14">
        <v>8</v>
      </c>
      <c r="N93" s="14">
        <v>4</v>
      </c>
      <c r="O93" s="14">
        <v>7</v>
      </c>
      <c r="P93" s="14">
        <v>6</v>
      </c>
      <c r="Q93" s="14">
        <v>8</v>
      </c>
      <c r="R93" s="14">
        <v>7</v>
      </c>
      <c r="S93" s="14"/>
      <c r="T93" s="14">
        <v>3</v>
      </c>
      <c r="U93" s="14"/>
      <c r="V93" s="14"/>
    </row>
    <row r="94" spans="2:22" x14ac:dyDescent="0.4">
      <c r="B94" s="9" t="s">
        <v>11</v>
      </c>
      <c r="C94" s="13">
        <f>_xlfn.STDEV.S(M96:ES96)*10</f>
        <v>12.03508597645407</v>
      </c>
      <c r="E94" s="9" t="s">
        <v>10</v>
      </c>
      <c r="F94" s="2">
        <f>_xlfn.STDEV.S(M94:ES94)*10</f>
        <v>13.09423310924106</v>
      </c>
      <c r="H94" s="1" t="s">
        <v>9</v>
      </c>
      <c r="I94" s="3">
        <f>AVERAGE(M94:ES94)*10</f>
        <v>27.363945578231291</v>
      </c>
      <c r="K94" s="11" t="s">
        <v>9</v>
      </c>
      <c r="M94" s="10">
        <v>2.5</v>
      </c>
      <c r="N94" s="10">
        <v>5</v>
      </c>
      <c r="O94" s="10">
        <v>2.5714285714285716</v>
      </c>
      <c r="P94" s="10">
        <v>1.3333333333333333</v>
      </c>
      <c r="Q94" s="10">
        <v>1.75</v>
      </c>
      <c r="R94" s="10">
        <v>2</v>
      </c>
      <c r="S94" s="10"/>
      <c r="T94" s="10">
        <v>4</v>
      </c>
      <c r="U94" s="10"/>
      <c r="V94" s="10"/>
    </row>
    <row r="95" spans="2:22" x14ac:dyDescent="0.4">
      <c r="B95" s="9" t="s">
        <v>8</v>
      </c>
      <c r="C95" s="13">
        <f>SQRT((((C89-1)*C93^2)+((C91-1)*C94^2))/(C89+C91-2))</f>
        <v>9.3790298707111024</v>
      </c>
      <c r="E95" s="1" t="s">
        <v>7</v>
      </c>
      <c r="F95" s="12">
        <f>F93/F94</f>
        <v>1.2923069695116935</v>
      </c>
      <c r="H95" s="1" t="s">
        <v>6</v>
      </c>
      <c r="I95" s="3">
        <f>AVERAGE(M95:ES95)*10</f>
        <v>44.285714285714292</v>
      </c>
      <c r="K95" s="11" t="s">
        <v>6</v>
      </c>
      <c r="M95" s="10">
        <v>5.25</v>
      </c>
      <c r="N95" s="10">
        <v>8</v>
      </c>
      <c r="O95" s="10">
        <v>3.4285714285714284</v>
      </c>
      <c r="P95" s="10">
        <v>1.3333333333333333</v>
      </c>
      <c r="Q95" s="10">
        <v>3.75</v>
      </c>
      <c r="R95" s="10">
        <v>2.5714285714285716</v>
      </c>
      <c r="S95" s="10"/>
      <c r="T95" s="10">
        <v>6.666666666666667</v>
      </c>
      <c r="U95" s="10"/>
      <c r="V95" s="10"/>
    </row>
    <row r="96" spans="2:22" x14ac:dyDescent="0.4">
      <c r="B96" s="9" t="s">
        <v>5</v>
      </c>
      <c r="C96" s="3">
        <f>(I96-I89)/C94</f>
        <v>0.65871744530496001</v>
      </c>
      <c r="E96" s="1" t="s">
        <v>4</v>
      </c>
      <c r="F96" s="2">
        <f>_xlfn.T.TEST(M94:EPF94,M95:ES95,1,2)</f>
        <v>6.0569738249173985E-2</v>
      </c>
      <c r="H96" s="9" t="s">
        <v>3</v>
      </c>
      <c r="I96" s="3">
        <f>AVERAGE(M96:ES96)*10</f>
        <v>16.921768707482993</v>
      </c>
      <c r="M96" s="10">
        <v>2.75</v>
      </c>
      <c r="N96" s="10">
        <v>3</v>
      </c>
      <c r="O96" s="10">
        <v>0.8571428571428571</v>
      </c>
      <c r="P96" s="10">
        <v>0</v>
      </c>
      <c r="Q96" s="10">
        <v>2</v>
      </c>
      <c r="R96" s="10">
        <v>0.5714285714285714</v>
      </c>
      <c r="S96" s="10"/>
      <c r="T96" s="10">
        <v>2.6666666666666665</v>
      </c>
      <c r="U96" s="10"/>
      <c r="V96" s="10"/>
    </row>
    <row r="97" spans="2:23" x14ac:dyDescent="0.4">
      <c r="E97" s="9" t="s">
        <v>2</v>
      </c>
      <c r="F97" s="8">
        <f>(I95-I94)/(100-I94)</f>
        <v>0.23296651837977064</v>
      </c>
      <c r="H97" s="7" t="s">
        <v>1</v>
      </c>
      <c r="I97" s="6">
        <f>_xlfn.STDEV.S(M95:ES95)*10</f>
        <v>23.426784839610217</v>
      </c>
    </row>
    <row r="98" spans="2:23" x14ac:dyDescent="0.4">
      <c r="B98" s="9"/>
      <c r="E98" s="9"/>
      <c r="H98" s="5" t="s">
        <v>0</v>
      </c>
      <c r="I98" s="4">
        <f>_xlfn.STDEV.S(M93:ES93)*10</f>
        <v>19.518001458970652</v>
      </c>
    </row>
    <row r="99" spans="2:23" x14ac:dyDescent="0.4">
      <c r="B99" s="9"/>
      <c r="E99" s="9"/>
    </row>
    <row r="100" spans="2:23" x14ac:dyDescent="0.4">
      <c r="M100" s="20" t="s">
        <v>296</v>
      </c>
    </row>
    <row r="101" spans="2:23" x14ac:dyDescent="0.4">
      <c r="B101" s="20" t="s">
        <v>310</v>
      </c>
      <c r="C101" s="2"/>
      <c r="E101" s="19" t="s">
        <v>309</v>
      </c>
      <c r="F101" s="2"/>
      <c r="H101" s="19" t="s">
        <v>308</v>
      </c>
      <c r="I101" s="18" t="s">
        <v>33</v>
      </c>
      <c r="J101" s="16"/>
      <c r="K101" s="17" t="s">
        <v>61</v>
      </c>
      <c r="L101" s="16"/>
      <c r="M101" s="21" t="s">
        <v>307</v>
      </c>
      <c r="N101" s="21" t="s">
        <v>306</v>
      </c>
      <c r="O101" s="21" t="s">
        <v>305</v>
      </c>
      <c r="P101" s="21" t="s">
        <v>304</v>
      </c>
      <c r="Q101" s="21" t="s">
        <v>303</v>
      </c>
      <c r="R101" s="21" t="s">
        <v>302</v>
      </c>
      <c r="S101" s="21" t="s">
        <v>301</v>
      </c>
      <c r="T101" s="21" t="s">
        <v>300</v>
      </c>
      <c r="U101" s="21" t="s">
        <v>299</v>
      </c>
      <c r="V101" s="21" t="s">
        <v>298</v>
      </c>
      <c r="W101" s="21" t="s">
        <v>297</v>
      </c>
    </row>
    <row r="102" spans="2:23" x14ac:dyDescent="0.4">
      <c r="B102" s="1" t="s">
        <v>44</v>
      </c>
      <c r="C102" s="2" t="e">
        <f>_xlfn.T.TEST(M103:ES103,M110:ES110,1,2)</f>
        <v>#DIV/0!</v>
      </c>
      <c r="E102" s="9" t="s">
        <v>13</v>
      </c>
      <c r="F102" s="2">
        <f>AVERAGE(M105:ES105)*10</f>
        <v>16.666666666666668</v>
      </c>
      <c r="H102" s="1" t="s">
        <v>12</v>
      </c>
      <c r="I102" s="3">
        <f>AVERAGE(M102:ES102)</f>
        <v>6</v>
      </c>
      <c r="K102" s="11" t="s">
        <v>12</v>
      </c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">
        <v>6</v>
      </c>
    </row>
    <row r="103" spans="2:23" x14ac:dyDescent="0.4">
      <c r="B103" s="1" t="s">
        <v>43</v>
      </c>
      <c r="C103" s="2" t="e">
        <f>_xlfn.T.TEST(M104:ES104,M111:ES111,1,2)</f>
        <v>#DIV/0!</v>
      </c>
      <c r="E103" s="9" t="s">
        <v>10</v>
      </c>
      <c r="F103" s="2" t="e">
        <f>_xlfn.STDEV.S(M103:ES103)*10</f>
        <v>#DIV/0!</v>
      </c>
      <c r="H103" s="1" t="s">
        <v>9</v>
      </c>
      <c r="I103" s="3">
        <f>AVERAGE(M103:ES103)*10</f>
        <v>33.333333333333336</v>
      </c>
      <c r="K103" s="11" t="s">
        <v>9</v>
      </c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>
        <v>3.3333333333333335</v>
      </c>
    </row>
    <row r="104" spans="2:23" x14ac:dyDescent="0.4">
      <c r="B104" s="1" t="s">
        <v>42</v>
      </c>
      <c r="C104" s="12" t="e">
        <f>_xlfn.T.TEST(M105:ES105,M112:ES112,1,2)</f>
        <v>#DIV/0!</v>
      </c>
      <c r="E104" s="1" t="s">
        <v>41</v>
      </c>
      <c r="F104" s="12" t="e">
        <f>F102/F103</f>
        <v>#DIV/0!</v>
      </c>
      <c r="H104" s="1" t="s">
        <v>6</v>
      </c>
      <c r="I104" s="3">
        <f>AVERAGE(M104:ES104)*10</f>
        <v>50</v>
      </c>
      <c r="K104" s="11" t="s">
        <v>6</v>
      </c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>
        <v>5</v>
      </c>
    </row>
    <row r="105" spans="2:23" x14ac:dyDescent="0.4">
      <c r="B105" s="9" t="s">
        <v>40</v>
      </c>
      <c r="C105" s="14">
        <f>COUNT(M104:ES104)</f>
        <v>1</v>
      </c>
      <c r="E105" s="9" t="s">
        <v>4</v>
      </c>
      <c r="F105" s="2" t="e">
        <f>_xlfn.T.TEST(M103:EPF103,M104:ES104,1,2)</f>
        <v>#DIV/0!</v>
      </c>
      <c r="H105" s="9" t="s">
        <v>3</v>
      </c>
      <c r="I105" s="3">
        <f>AVERAGE(M105:ES105)*10</f>
        <v>16.666666666666668</v>
      </c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>
        <v>1.6666666666666667</v>
      </c>
    </row>
    <row r="106" spans="2:23" x14ac:dyDescent="0.4">
      <c r="B106" s="9" t="s">
        <v>39</v>
      </c>
      <c r="C106" s="14">
        <f>SUM(M102:ES102)</f>
        <v>6</v>
      </c>
      <c r="E106" s="9" t="s">
        <v>2</v>
      </c>
      <c r="F106" s="8">
        <f>(I104-I103)/(100-I103)</f>
        <v>0.25</v>
      </c>
      <c r="H106" s="7" t="s">
        <v>1</v>
      </c>
      <c r="I106" s="6" t="e">
        <f>_xlfn.STDEV.S(M104:ES104)*10</f>
        <v>#DIV/0!</v>
      </c>
      <c r="M106" s="10"/>
      <c r="N106" s="10"/>
      <c r="O106" s="10"/>
      <c r="P106" s="10"/>
      <c r="Q106" s="10"/>
      <c r="R106" s="10"/>
      <c r="S106" s="10"/>
      <c r="T106" s="10"/>
      <c r="U106" s="10"/>
      <c r="V106" s="10"/>
    </row>
    <row r="107" spans="2:23" x14ac:dyDescent="0.4">
      <c r="B107" s="9" t="s">
        <v>38</v>
      </c>
      <c r="C107" s="14">
        <f>COUNT(M111:ES111)</f>
        <v>2</v>
      </c>
      <c r="E107" s="9"/>
      <c r="H107" s="5" t="s">
        <v>0</v>
      </c>
      <c r="I107" s="4" t="e">
        <f>_xlfn.STDEV.S(M102:ES102)*10</f>
        <v>#DIV/0!</v>
      </c>
      <c r="M107" s="20" t="s">
        <v>296</v>
      </c>
      <c r="N107" s="10"/>
      <c r="O107" s="10"/>
      <c r="P107" s="10"/>
      <c r="Q107" s="10"/>
      <c r="R107" s="10"/>
      <c r="S107" s="10"/>
      <c r="T107" s="10"/>
      <c r="U107" s="10"/>
      <c r="V107" s="10"/>
    </row>
    <row r="108" spans="2:23" x14ac:dyDescent="0.4">
      <c r="B108" s="1" t="s">
        <v>36</v>
      </c>
      <c r="C108" s="14">
        <f>SUM(M109:ES109)</f>
        <v>7</v>
      </c>
      <c r="E108" s="19" t="s">
        <v>295</v>
      </c>
      <c r="F108" s="2"/>
      <c r="H108" s="19" t="s">
        <v>294</v>
      </c>
      <c r="I108" s="18" t="s">
        <v>33</v>
      </c>
      <c r="J108" s="16"/>
      <c r="K108" s="17" t="s">
        <v>32</v>
      </c>
      <c r="L108" s="16"/>
      <c r="M108" s="15" t="s">
        <v>293</v>
      </c>
      <c r="N108" s="15" t="s">
        <v>292</v>
      </c>
      <c r="O108" s="15" t="s">
        <v>291</v>
      </c>
      <c r="P108" s="15" t="s">
        <v>290</v>
      </c>
      <c r="Q108" s="15" t="s">
        <v>289</v>
      </c>
      <c r="R108" s="15" t="s">
        <v>288</v>
      </c>
      <c r="S108" s="15" t="s">
        <v>287</v>
      </c>
      <c r="T108" s="15" t="s">
        <v>286</v>
      </c>
      <c r="U108" s="15" t="s">
        <v>285</v>
      </c>
      <c r="V108" s="15" t="s">
        <v>284</v>
      </c>
    </row>
    <row r="109" spans="2:23" x14ac:dyDescent="0.4">
      <c r="B109" s="9" t="s">
        <v>14</v>
      </c>
      <c r="C109" s="13" t="e">
        <f>_xlfn.STDEV.S(M105:ES105)*10</f>
        <v>#DIV/0!</v>
      </c>
      <c r="E109" s="9" t="s">
        <v>13</v>
      </c>
      <c r="F109" s="2">
        <f>AVERAGE(M112:ES112)*10</f>
        <v>10</v>
      </c>
      <c r="H109" s="1" t="s">
        <v>12</v>
      </c>
      <c r="I109" s="3">
        <f>AVERAGE(M109:ES109)</f>
        <v>3.5</v>
      </c>
      <c r="K109" s="11" t="s">
        <v>12</v>
      </c>
      <c r="M109" s="14"/>
      <c r="N109" s="14"/>
      <c r="O109" s="14"/>
      <c r="P109" s="14">
        <v>3</v>
      </c>
      <c r="Q109" s="14"/>
      <c r="R109" s="14"/>
      <c r="S109" s="14"/>
      <c r="T109" s="14"/>
      <c r="U109" s="14">
        <v>4</v>
      </c>
      <c r="V109" s="14"/>
    </row>
    <row r="110" spans="2:23" x14ac:dyDescent="0.4">
      <c r="B110" s="9" t="s">
        <v>11</v>
      </c>
      <c r="C110" s="13">
        <f>_xlfn.STDEV.S(M112:ES112)*10</f>
        <v>14.142135623730951</v>
      </c>
      <c r="E110" s="9" t="s">
        <v>10</v>
      </c>
      <c r="F110" s="2">
        <f>_xlfn.STDEV.S(M110:ES110)*10</f>
        <v>9.4280904158206926</v>
      </c>
      <c r="H110" s="1" t="s">
        <v>9</v>
      </c>
      <c r="I110" s="3">
        <f>AVERAGE(M110:ES110)*10</f>
        <v>46.666666666666657</v>
      </c>
      <c r="K110" s="11" t="s">
        <v>9</v>
      </c>
      <c r="M110" s="10"/>
      <c r="N110" s="10"/>
      <c r="O110" s="10"/>
      <c r="P110" s="10">
        <v>5.333333333333333</v>
      </c>
      <c r="Q110" s="10"/>
      <c r="R110" s="10"/>
      <c r="S110" s="10"/>
      <c r="T110" s="10"/>
      <c r="U110" s="10">
        <v>4</v>
      </c>
      <c r="V110" s="10"/>
    </row>
    <row r="111" spans="2:23" x14ac:dyDescent="0.4">
      <c r="B111" s="9" t="s">
        <v>8</v>
      </c>
      <c r="C111" s="13" t="e">
        <f>SQRT((((C105-1)*C109^2)+((C107-1)*C110^2))/(C105+C107-2))</f>
        <v>#DIV/0!</v>
      </c>
      <c r="E111" s="1" t="s">
        <v>7</v>
      </c>
      <c r="F111" s="12">
        <f>F109/F110</f>
        <v>1.0606601717798148</v>
      </c>
      <c r="H111" s="1" t="s">
        <v>6</v>
      </c>
      <c r="I111" s="3">
        <f>AVERAGE(M111:ES111)*10</f>
        <v>56.666666666666657</v>
      </c>
      <c r="K111" s="11" t="s">
        <v>6</v>
      </c>
      <c r="M111" s="10"/>
      <c r="N111" s="10"/>
      <c r="O111" s="10"/>
      <c r="P111" s="10">
        <v>7.333333333333333</v>
      </c>
      <c r="Q111" s="10"/>
      <c r="R111" s="10"/>
      <c r="S111" s="10"/>
      <c r="T111" s="10"/>
      <c r="U111" s="10">
        <v>4</v>
      </c>
      <c r="V111" s="10"/>
    </row>
    <row r="112" spans="2:23" x14ac:dyDescent="0.4">
      <c r="B112" s="9" t="s">
        <v>5</v>
      </c>
      <c r="C112" s="3">
        <f>(I112-I105)/C110</f>
        <v>-0.47140452079103173</v>
      </c>
      <c r="E112" s="1" t="s">
        <v>4</v>
      </c>
      <c r="F112" s="2">
        <f>_xlfn.T.TEST(M110:EPF110,M111:ES111,1,2)</f>
        <v>0.31674583346554219</v>
      </c>
      <c r="H112" s="9" t="s">
        <v>3</v>
      </c>
      <c r="I112" s="3">
        <f>AVERAGE(M112:ES112)*10</f>
        <v>10</v>
      </c>
      <c r="M112" s="10"/>
      <c r="N112" s="10"/>
      <c r="O112" s="10"/>
      <c r="P112" s="10">
        <v>2</v>
      </c>
      <c r="Q112" s="10"/>
      <c r="R112" s="10"/>
      <c r="S112" s="10"/>
      <c r="T112" s="10"/>
      <c r="U112" s="10">
        <v>0</v>
      </c>
      <c r="V112" s="10"/>
    </row>
    <row r="113" spans="2:24" x14ac:dyDescent="0.4">
      <c r="E113" s="9" t="s">
        <v>2</v>
      </c>
      <c r="F113" s="8">
        <f>(I111-I110)/(100-I110)</f>
        <v>0.18749999999999997</v>
      </c>
      <c r="H113" s="7" t="s">
        <v>1</v>
      </c>
      <c r="I113" s="6">
        <f>_xlfn.STDEV.S(M111:ES111)*10</f>
        <v>23.570226039551589</v>
      </c>
      <c r="M113" s="10"/>
      <c r="N113" s="10"/>
      <c r="O113" s="10"/>
      <c r="P113" s="10"/>
      <c r="Q113" s="10"/>
      <c r="R113" s="10"/>
      <c r="S113" s="10"/>
      <c r="T113" s="10"/>
      <c r="U113" s="10"/>
      <c r="V113" s="10"/>
    </row>
    <row r="114" spans="2:24" x14ac:dyDescent="0.4">
      <c r="B114" s="9"/>
      <c r="E114" s="9"/>
      <c r="H114" s="5" t="s">
        <v>0</v>
      </c>
      <c r="I114" s="4">
        <f>_xlfn.STDEV.S(M109:ES109)*10</f>
        <v>7.0710678118654755</v>
      </c>
      <c r="M114" s="10"/>
      <c r="N114" s="10"/>
      <c r="O114" s="10"/>
      <c r="P114" s="10"/>
      <c r="Q114" s="10"/>
      <c r="R114" s="10"/>
      <c r="S114" s="10"/>
      <c r="T114" s="10"/>
      <c r="U114" s="10"/>
      <c r="V114" s="10"/>
    </row>
    <row r="115" spans="2:24" x14ac:dyDescent="0.4">
      <c r="B115" s="9"/>
      <c r="E115" s="9"/>
      <c r="H115" s="9"/>
      <c r="I115" s="23"/>
      <c r="J115" s="22"/>
      <c r="K115" s="22"/>
      <c r="L115" s="22"/>
      <c r="M115" s="10"/>
      <c r="N115" s="10"/>
      <c r="O115" s="10"/>
      <c r="P115" s="10"/>
      <c r="Q115" s="10"/>
      <c r="R115" s="10"/>
      <c r="S115" s="10"/>
      <c r="T115" s="10"/>
      <c r="U115" s="10"/>
      <c r="V115" s="10"/>
    </row>
    <row r="116" spans="2:24" x14ac:dyDescent="0.4">
      <c r="M116" s="20" t="s">
        <v>269</v>
      </c>
    </row>
    <row r="117" spans="2:24" x14ac:dyDescent="0.4">
      <c r="B117" s="20" t="s">
        <v>283</v>
      </c>
      <c r="C117" s="2"/>
      <c r="E117" s="19" t="s">
        <v>282</v>
      </c>
      <c r="F117" s="2"/>
      <c r="H117" s="19" t="s">
        <v>281</v>
      </c>
      <c r="I117" s="18" t="s">
        <v>33</v>
      </c>
      <c r="J117" s="16"/>
      <c r="K117" s="17" t="s">
        <v>61</v>
      </c>
      <c r="L117" s="16"/>
      <c r="M117" s="21" t="s">
        <v>280</v>
      </c>
      <c r="N117" s="21" t="s">
        <v>279</v>
      </c>
      <c r="O117" s="21" t="s">
        <v>278</v>
      </c>
      <c r="P117" s="21" t="s">
        <v>277</v>
      </c>
      <c r="Q117" s="21" t="s">
        <v>276</v>
      </c>
      <c r="R117" s="21" t="s">
        <v>275</v>
      </c>
      <c r="S117" s="21" t="s">
        <v>274</v>
      </c>
      <c r="T117" s="21" t="s">
        <v>273</v>
      </c>
      <c r="U117" s="21" t="s">
        <v>272</v>
      </c>
      <c r="V117" s="21" t="s">
        <v>271</v>
      </c>
      <c r="W117" s="21" t="s">
        <v>270</v>
      </c>
    </row>
    <row r="118" spans="2:24" x14ac:dyDescent="0.4">
      <c r="B118" s="1" t="s">
        <v>44</v>
      </c>
      <c r="C118" s="2">
        <f>_xlfn.T.TEST(M119:ES119,M126:ES126,1,2)</f>
        <v>2.8998544373616802E-2</v>
      </c>
      <c r="E118" s="9" t="s">
        <v>13</v>
      </c>
      <c r="F118" s="2">
        <f>AVERAGE(M121:ES121)*10</f>
        <v>9.5</v>
      </c>
      <c r="H118" s="1" t="s">
        <v>12</v>
      </c>
      <c r="I118" s="3">
        <f>AVERAGE(M118:ES118)</f>
        <v>4.166666666666667</v>
      </c>
      <c r="K118" s="11" t="s">
        <v>12</v>
      </c>
      <c r="M118" s="14"/>
      <c r="N118" s="14">
        <v>4</v>
      </c>
      <c r="O118" s="14"/>
      <c r="P118" s="14">
        <v>3</v>
      </c>
      <c r="Q118" s="14">
        <v>3</v>
      </c>
      <c r="R118" s="14">
        <v>3</v>
      </c>
      <c r="S118" s="14">
        <v>7</v>
      </c>
      <c r="T118" s="14"/>
      <c r="U118" s="14"/>
      <c r="V118" s="14">
        <v>5</v>
      </c>
    </row>
    <row r="119" spans="2:24" x14ac:dyDescent="0.4">
      <c r="B119" s="1" t="s">
        <v>43</v>
      </c>
      <c r="C119" s="2">
        <f>_xlfn.T.TEST(M120:ES120,M127:ES127,1,2)</f>
        <v>0.32482370660419624</v>
      </c>
      <c r="E119" s="9" t="s">
        <v>10</v>
      </c>
      <c r="F119" s="2">
        <f>_xlfn.STDEV.S(M119:ES119)*10</f>
        <v>7.6905376183108096</v>
      </c>
      <c r="H119" s="1" t="s">
        <v>9</v>
      </c>
      <c r="I119" s="3">
        <f>AVERAGE(M119:ES119)*10</f>
        <v>52.984126984126981</v>
      </c>
      <c r="K119" s="11" t="s">
        <v>9</v>
      </c>
      <c r="M119" s="10"/>
      <c r="N119" s="10">
        <v>4</v>
      </c>
      <c r="O119" s="10"/>
      <c r="P119" s="10">
        <v>5.333333333333333</v>
      </c>
      <c r="Q119" s="10">
        <v>6</v>
      </c>
      <c r="R119" s="10">
        <v>6</v>
      </c>
      <c r="S119" s="10">
        <v>4.8571428571428568</v>
      </c>
      <c r="T119" s="10"/>
      <c r="U119" s="10"/>
      <c r="V119" s="10">
        <v>5.6</v>
      </c>
    </row>
    <row r="120" spans="2:24" x14ac:dyDescent="0.4">
      <c r="B120" s="1" t="s">
        <v>42</v>
      </c>
      <c r="C120" s="12">
        <f>_xlfn.T.TEST(M121:ES121,M128:ES128,1,2)</f>
        <v>0.177578498959124</v>
      </c>
      <c r="E120" s="1" t="s">
        <v>41</v>
      </c>
      <c r="F120" s="12">
        <f>F118/F119</f>
        <v>1.2352842507890405</v>
      </c>
      <c r="H120" s="1" t="s">
        <v>6</v>
      </c>
      <c r="I120" s="3">
        <f>AVERAGE(M120:ES120)*10</f>
        <v>62.484126984126974</v>
      </c>
      <c r="K120" s="11" t="s">
        <v>6</v>
      </c>
      <c r="M120" s="10"/>
      <c r="N120" s="10">
        <v>6.5</v>
      </c>
      <c r="O120" s="10"/>
      <c r="P120" s="10">
        <v>4</v>
      </c>
      <c r="Q120" s="10">
        <v>8.6666666666666661</v>
      </c>
      <c r="R120" s="10">
        <v>4.666666666666667</v>
      </c>
      <c r="S120" s="10">
        <v>6.8571428571428568</v>
      </c>
      <c r="T120" s="10"/>
      <c r="U120" s="10"/>
      <c r="V120" s="10">
        <v>6.8</v>
      </c>
    </row>
    <row r="121" spans="2:24" x14ac:dyDescent="0.4">
      <c r="B121" s="9" t="s">
        <v>40</v>
      </c>
      <c r="C121" s="14">
        <f>COUNT(M120:ES120)</f>
        <v>6</v>
      </c>
      <c r="E121" s="9" t="s">
        <v>4</v>
      </c>
      <c r="F121" s="2">
        <f>_xlfn.T.TEST(M119:EPF119,M120:ES120,1,2)</f>
        <v>0.11843663651990941</v>
      </c>
      <c r="H121" s="9" t="s">
        <v>3</v>
      </c>
      <c r="I121" s="3">
        <f>AVERAGE(M121:ES121)*10</f>
        <v>9.5</v>
      </c>
      <c r="M121" s="10"/>
      <c r="N121" s="10">
        <v>2.5</v>
      </c>
      <c r="O121" s="10"/>
      <c r="P121" s="10">
        <v>-1.3333333333333333</v>
      </c>
      <c r="Q121" s="10">
        <v>2.6666666666666665</v>
      </c>
      <c r="R121" s="10">
        <v>-1.3333333333333333</v>
      </c>
      <c r="S121" s="10">
        <v>2</v>
      </c>
      <c r="T121" s="10"/>
      <c r="U121" s="10"/>
      <c r="V121" s="10">
        <v>1.2</v>
      </c>
    </row>
    <row r="122" spans="2:24" x14ac:dyDescent="0.4">
      <c r="B122" s="9" t="s">
        <v>39</v>
      </c>
      <c r="C122" s="14">
        <f>SUM(M118:ES118)</f>
        <v>25</v>
      </c>
      <c r="E122" s="9" t="s">
        <v>2</v>
      </c>
      <c r="F122" s="8">
        <f>(I120-I119)/(100-I119)</f>
        <v>0.202059419311276</v>
      </c>
      <c r="H122" s="7" t="s">
        <v>1</v>
      </c>
      <c r="I122" s="6">
        <f>_xlfn.STDEV.S(M120:ES120)*10</f>
        <v>16.818638205302992</v>
      </c>
      <c r="M122" s="10"/>
      <c r="N122" s="10"/>
      <c r="O122" s="10"/>
      <c r="P122" s="10"/>
      <c r="Q122" s="10"/>
      <c r="R122" s="10"/>
      <c r="S122" s="10"/>
      <c r="T122" s="10"/>
      <c r="U122" s="10"/>
      <c r="V122" s="10"/>
    </row>
    <row r="123" spans="2:24" x14ac:dyDescent="0.4">
      <c r="B123" s="9" t="s">
        <v>38</v>
      </c>
      <c r="C123" s="14">
        <f>COUNT(M127:ES127)</f>
        <v>2</v>
      </c>
      <c r="E123" s="9"/>
      <c r="H123" s="5" t="s">
        <v>0</v>
      </c>
      <c r="I123" s="4">
        <f>_xlfn.STDEV.S(M118:ES118)*10</f>
        <v>16.020819787597219</v>
      </c>
      <c r="M123" s="20" t="s">
        <v>269</v>
      </c>
      <c r="N123" s="10"/>
      <c r="O123" s="10"/>
      <c r="P123" s="10"/>
      <c r="Q123" s="10"/>
      <c r="R123" s="10"/>
      <c r="S123" s="10"/>
      <c r="T123" s="10"/>
      <c r="U123" s="10"/>
      <c r="V123" s="10"/>
    </row>
    <row r="124" spans="2:24" x14ac:dyDescent="0.4">
      <c r="B124" s="1" t="s">
        <v>36</v>
      </c>
      <c r="C124" s="14">
        <f>SUM(M125:ES125)</f>
        <v>10</v>
      </c>
      <c r="E124" s="19" t="s">
        <v>268</v>
      </c>
      <c r="F124" s="2"/>
      <c r="H124" s="19" t="s">
        <v>267</v>
      </c>
      <c r="I124" s="18" t="s">
        <v>33</v>
      </c>
      <c r="J124" s="16"/>
      <c r="K124" s="17" t="s">
        <v>32</v>
      </c>
      <c r="L124" s="16"/>
      <c r="M124" s="15" t="s">
        <v>266</v>
      </c>
      <c r="N124" s="15" t="s">
        <v>265</v>
      </c>
      <c r="O124" s="15" t="s">
        <v>264</v>
      </c>
      <c r="P124" s="15" t="s">
        <v>263</v>
      </c>
      <c r="Q124" s="15" t="s">
        <v>262</v>
      </c>
      <c r="R124" s="15" t="s">
        <v>261</v>
      </c>
      <c r="S124" s="15" t="s">
        <v>260</v>
      </c>
      <c r="T124" s="15" t="s">
        <v>259</v>
      </c>
      <c r="U124" s="15" t="s">
        <v>258</v>
      </c>
      <c r="V124" s="15" t="s">
        <v>257</v>
      </c>
      <c r="W124" s="15" t="s">
        <v>256</v>
      </c>
      <c r="X124" s="15" t="s">
        <v>255</v>
      </c>
    </row>
    <row r="125" spans="2:24" x14ac:dyDescent="0.4">
      <c r="B125" s="9" t="s">
        <v>14</v>
      </c>
      <c r="C125" s="13">
        <f>_xlfn.STDEV.S(M121:ES121)*10</f>
        <v>18.407426037698301</v>
      </c>
      <c r="E125" s="9" t="s">
        <v>13</v>
      </c>
      <c r="F125" s="2">
        <f>AVERAGE(M128:ES128)*10</f>
        <v>23.333333333333329</v>
      </c>
      <c r="H125" s="1" t="s">
        <v>12</v>
      </c>
      <c r="I125" s="3">
        <f>AVERAGE(M125:ES125)</f>
        <v>5</v>
      </c>
      <c r="K125" s="11" t="s">
        <v>12</v>
      </c>
      <c r="M125" s="14">
        <v>7</v>
      </c>
      <c r="N125" s="14"/>
      <c r="O125" s="14"/>
      <c r="P125" s="14"/>
      <c r="Q125" s="14"/>
      <c r="R125" s="14"/>
      <c r="S125" s="14">
        <v>3</v>
      </c>
      <c r="T125" s="14"/>
      <c r="U125" s="14"/>
      <c r="V125" s="14"/>
    </row>
    <row r="126" spans="2:24" x14ac:dyDescent="0.4">
      <c r="B126" s="9" t="s">
        <v>11</v>
      </c>
      <c r="C126" s="13">
        <f>_xlfn.STDEV.S(M128:ES128)*10</f>
        <v>4.7140452079103463</v>
      </c>
      <c r="E126" s="9" t="s">
        <v>10</v>
      </c>
      <c r="F126" s="2">
        <f>_xlfn.STDEV.S(M126:ES126)*10</f>
        <v>20.87648592074569</v>
      </c>
      <c r="H126" s="1" t="s">
        <v>9</v>
      </c>
      <c r="I126" s="3">
        <f>AVERAGE(M126:ES126)*10</f>
        <v>31.904761904761905</v>
      </c>
      <c r="K126" s="11" t="s">
        <v>9</v>
      </c>
      <c r="M126" s="10">
        <v>1.7142857142857142</v>
      </c>
      <c r="N126" s="10"/>
      <c r="O126" s="10"/>
      <c r="P126" s="10"/>
      <c r="Q126" s="10"/>
      <c r="R126" s="10"/>
      <c r="S126" s="10">
        <v>4.666666666666667</v>
      </c>
      <c r="T126" s="10"/>
      <c r="U126" s="10"/>
      <c r="V126" s="10"/>
    </row>
    <row r="127" spans="2:24" x14ac:dyDescent="0.4">
      <c r="B127" s="9" t="s">
        <v>8</v>
      </c>
      <c r="C127" s="13">
        <f>SQRT((((C121-1)*C125^2)+((C123-1)*C126^2))/(C121+C123-2))</f>
        <v>16.913450706902328</v>
      </c>
      <c r="E127" s="1" t="s">
        <v>7</v>
      </c>
      <c r="F127" s="12">
        <f>F125/F126</f>
        <v>1.117684912198091</v>
      </c>
      <c r="H127" s="1" t="s">
        <v>6</v>
      </c>
      <c r="I127" s="3">
        <f>AVERAGE(M127:ES127)*10</f>
        <v>55.238095238095241</v>
      </c>
      <c r="K127" s="11" t="s">
        <v>6</v>
      </c>
      <c r="M127" s="10">
        <v>3.7142857142857144</v>
      </c>
      <c r="N127" s="10"/>
      <c r="O127" s="10"/>
      <c r="P127" s="10"/>
      <c r="Q127" s="10"/>
      <c r="R127" s="10"/>
      <c r="S127" s="10">
        <v>7.333333333333333</v>
      </c>
      <c r="T127" s="10"/>
      <c r="U127" s="10"/>
      <c r="V127" s="10"/>
    </row>
    <row r="128" spans="2:24" x14ac:dyDescent="0.4">
      <c r="B128" s="9" t="s">
        <v>5</v>
      </c>
      <c r="C128" s="3">
        <f>(I128-I121)/C126</f>
        <v>2.9344931419241527</v>
      </c>
      <c r="E128" s="1" t="s">
        <v>4</v>
      </c>
      <c r="F128" s="2">
        <f>_xlfn.T.TEST(M126:EPF126,M127:ES127,1,2)</f>
        <v>0.21148504027372356</v>
      </c>
      <c r="H128" s="9" t="s">
        <v>3</v>
      </c>
      <c r="I128" s="3">
        <f>AVERAGE(M128:ES128)*10</f>
        <v>23.333333333333329</v>
      </c>
      <c r="M128" s="10">
        <v>2</v>
      </c>
      <c r="N128" s="10"/>
      <c r="O128" s="10"/>
      <c r="P128" s="10"/>
      <c r="Q128" s="10"/>
      <c r="R128" s="10"/>
      <c r="S128" s="10">
        <v>2.6666666666666665</v>
      </c>
      <c r="T128" s="10"/>
      <c r="U128" s="10"/>
      <c r="V128" s="10"/>
    </row>
    <row r="129" spans="2:22" x14ac:dyDescent="0.4">
      <c r="E129" s="9" t="s">
        <v>2</v>
      </c>
      <c r="F129" s="8">
        <f>(I127-I126)/(100-I126)</f>
        <v>0.34265734265734266</v>
      </c>
      <c r="H129" s="7" t="s">
        <v>1</v>
      </c>
      <c r="I129" s="6">
        <f>_xlfn.STDEV.S(M127:ES127)*10</f>
        <v>25.590531128656</v>
      </c>
    </row>
    <row r="130" spans="2:22" x14ac:dyDescent="0.4">
      <c r="B130" s="9"/>
      <c r="E130" s="9"/>
      <c r="H130" s="5" t="s">
        <v>0</v>
      </c>
      <c r="I130" s="4">
        <f>_xlfn.STDEV.S(M125:ES125)*10</f>
        <v>28.284271247461902</v>
      </c>
    </row>
    <row r="131" spans="2:22" x14ac:dyDescent="0.4">
      <c r="B131" s="9"/>
      <c r="E131" s="9"/>
    </row>
    <row r="132" spans="2:22" x14ac:dyDescent="0.4">
      <c r="M132" s="20" t="s">
        <v>241</v>
      </c>
    </row>
    <row r="133" spans="2:22" x14ac:dyDescent="0.4">
      <c r="B133" s="20" t="s">
        <v>254</v>
      </c>
      <c r="C133" s="2"/>
      <c r="E133" s="19" t="s">
        <v>253</v>
      </c>
      <c r="F133" s="2"/>
      <c r="H133" s="19" t="s">
        <v>252</v>
      </c>
      <c r="I133" s="18" t="s">
        <v>33</v>
      </c>
      <c r="J133" s="16"/>
      <c r="K133" s="17" t="s">
        <v>61</v>
      </c>
      <c r="L133" s="16"/>
      <c r="M133" s="21" t="s">
        <v>251</v>
      </c>
      <c r="N133" s="21" t="s">
        <v>250</v>
      </c>
      <c r="O133" s="21" t="s">
        <v>249</v>
      </c>
      <c r="P133" s="21" t="s">
        <v>248</v>
      </c>
      <c r="Q133" s="21" t="s">
        <v>247</v>
      </c>
      <c r="R133" s="21" t="s">
        <v>246</v>
      </c>
      <c r="S133" s="21" t="s">
        <v>245</v>
      </c>
      <c r="T133" s="21" t="s">
        <v>244</v>
      </c>
      <c r="U133" s="21" t="s">
        <v>243</v>
      </c>
      <c r="V133" s="21" t="s">
        <v>242</v>
      </c>
    </row>
    <row r="134" spans="2:22" x14ac:dyDescent="0.4">
      <c r="B134" s="1" t="s">
        <v>44</v>
      </c>
      <c r="C134" s="2">
        <f>_xlfn.T.TEST(M135:ES135,M142:ES142,1,2)</f>
        <v>0.18957246467461547</v>
      </c>
      <c r="E134" s="9" t="s">
        <v>13</v>
      </c>
      <c r="F134" s="2">
        <f>AVERAGE(M137:ES137)*10</f>
        <v>5.7892316017316015</v>
      </c>
      <c r="H134" s="1" t="s">
        <v>12</v>
      </c>
      <c r="I134" s="3">
        <f>AVERAGE(M134:ES134)</f>
        <v>7.875</v>
      </c>
      <c r="K134" s="11" t="s">
        <v>12</v>
      </c>
      <c r="M134" s="14">
        <v>6</v>
      </c>
      <c r="N134" s="14"/>
      <c r="O134" s="14">
        <v>6</v>
      </c>
      <c r="P134" s="14"/>
      <c r="Q134" s="14">
        <v>7</v>
      </c>
      <c r="R134" s="14">
        <v>15</v>
      </c>
      <c r="S134" s="14">
        <v>5</v>
      </c>
      <c r="T134" s="14">
        <v>8</v>
      </c>
      <c r="U134" s="14">
        <v>5</v>
      </c>
      <c r="V134" s="14">
        <v>11</v>
      </c>
    </row>
    <row r="135" spans="2:22" x14ac:dyDescent="0.4">
      <c r="B135" s="1" t="s">
        <v>43</v>
      </c>
      <c r="C135" s="2">
        <f>_xlfn.T.TEST(M136:ES136,M143:ES143,1,2)</f>
        <v>0.15796349966793882</v>
      </c>
      <c r="E135" s="9" t="s">
        <v>10</v>
      </c>
      <c r="F135" s="2">
        <f>_xlfn.STDEV.S(M135:ES135)*10</f>
        <v>8.9173914328065766</v>
      </c>
      <c r="H135" s="1" t="s">
        <v>9</v>
      </c>
      <c r="I135" s="3">
        <f>AVERAGE(M135:ES135)*10</f>
        <v>44.126893939393945</v>
      </c>
      <c r="K135" s="11" t="s">
        <v>9</v>
      </c>
      <c r="M135" s="10">
        <v>5.333333333333333</v>
      </c>
      <c r="N135" s="10"/>
      <c r="O135" s="10">
        <v>5.666666666666667</v>
      </c>
      <c r="P135" s="10"/>
      <c r="Q135" s="10">
        <v>4</v>
      </c>
      <c r="R135" s="10">
        <v>2.9333333333333331</v>
      </c>
      <c r="S135" s="10">
        <v>4.8</v>
      </c>
      <c r="T135" s="10">
        <v>4.75</v>
      </c>
      <c r="U135" s="10">
        <v>4</v>
      </c>
      <c r="V135" s="10">
        <v>3.8181818181818183</v>
      </c>
    </row>
    <row r="136" spans="2:22" x14ac:dyDescent="0.4">
      <c r="B136" s="1" t="s">
        <v>42</v>
      </c>
      <c r="C136" s="12">
        <f>_xlfn.T.TEST(M137:ES137,M144:ES144,1,2)</f>
        <v>6.1171469448207824E-2</v>
      </c>
      <c r="E136" s="1" t="s">
        <v>41</v>
      </c>
      <c r="F136" s="12">
        <f>F134/F135</f>
        <v>0.64920684993521172</v>
      </c>
      <c r="H136" s="1" t="s">
        <v>6</v>
      </c>
      <c r="I136" s="3">
        <f>AVERAGE(M136:ES136)*10</f>
        <v>49.916125541125538</v>
      </c>
      <c r="K136" s="11" t="s">
        <v>6</v>
      </c>
      <c r="M136" s="10">
        <v>4</v>
      </c>
      <c r="N136" s="10"/>
      <c r="O136" s="10">
        <v>6</v>
      </c>
      <c r="P136" s="10"/>
      <c r="Q136" s="10">
        <v>6.8571428571428568</v>
      </c>
      <c r="R136" s="10">
        <v>3.8666666666666667</v>
      </c>
      <c r="S136" s="10">
        <v>6</v>
      </c>
      <c r="T136" s="10">
        <v>3.5</v>
      </c>
      <c r="U136" s="10">
        <v>4.8</v>
      </c>
      <c r="V136" s="10">
        <v>4.9090909090909092</v>
      </c>
    </row>
    <row r="137" spans="2:22" x14ac:dyDescent="0.4">
      <c r="B137" s="9" t="s">
        <v>40</v>
      </c>
      <c r="C137" s="14">
        <f>COUNT(M136:ES136)</f>
        <v>8</v>
      </c>
      <c r="E137" s="9" t="s">
        <v>4</v>
      </c>
      <c r="F137" s="2">
        <f>_xlfn.T.TEST(M135:EPF135,M136:ES136,1,2)</f>
        <v>0.14558649354841738</v>
      </c>
      <c r="H137" s="9" t="s">
        <v>3</v>
      </c>
      <c r="I137" s="3">
        <f>AVERAGE(M137:ES137)*10</f>
        <v>5.7892316017316015</v>
      </c>
      <c r="M137" s="10">
        <v>-1.3333333333333333</v>
      </c>
      <c r="N137" s="10"/>
      <c r="O137" s="10">
        <v>0.33333333333333331</v>
      </c>
      <c r="P137" s="10"/>
      <c r="Q137" s="10">
        <v>2.8571428571428572</v>
      </c>
      <c r="R137" s="10">
        <v>0.93333333333333335</v>
      </c>
      <c r="S137" s="10">
        <v>1.2</v>
      </c>
      <c r="T137" s="10">
        <v>-1.25</v>
      </c>
      <c r="U137" s="10">
        <v>0.8</v>
      </c>
      <c r="V137" s="10">
        <v>1.0909090909090908</v>
      </c>
    </row>
    <row r="138" spans="2:22" x14ac:dyDescent="0.4">
      <c r="B138" s="9" t="s">
        <v>39</v>
      </c>
      <c r="C138" s="14">
        <f>SUM(M134:ES134)</f>
        <v>63</v>
      </c>
      <c r="E138" s="9" t="s">
        <v>2</v>
      </c>
      <c r="F138" s="8">
        <f>(I136-I135)/(100-I135)</f>
        <v>0.10361392107773573</v>
      </c>
      <c r="H138" s="7" t="s">
        <v>1</v>
      </c>
      <c r="I138" s="6">
        <f>_xlfn.STDEV.S(M136:ES136)*10</f>
        <v>11.970872808078166</v>
      </c>
      <c r="M138" s="10"/>
      <c r="N138" s="10"/>
      <c r="O138" s="10"/>
      <c r="P138" s="10"/>
      <c r="Q138" s="10"/>
      <c r="R138" s="10"/>
      <c r="S138" s="10"/>
      <c r="T138" s="10"/>
      <c r="U138" s="10"/>
      <c r="V138" s="10"/>
    </row>
    <row r="139" spans="2:22" x14ac:dyDescent="0.4">
      <c r="B139" s="9" t="s">
        <v>38</v>
      </c>
      <c r="C139" s="14">
        <f>COUNT(M143:ES143)</f>
        <v>9</v>
      </c>
      <c r="E139" s="9"/>
      <c r="H139" s="5" t="s">
        <v>0</v>
      </c>
      <c r="I139" s="4">
        <f>_xlfn.STDEV.S(M134:ES134)*10</f>
        <v>34.820970692960302</v>
      </c>
      <c r="M139" s="20" t="s">
        <v>241</v>
      </c>
      <c r="N139" s="10"/>
      <c r="O139" s="10"/>
      <c r="P139" s="10"/>
      <c r="Q139" s="10"/>
      <c r="R139" s="10"/>
      <c r="S139" s="10"/>
      <c r="T139" s="10"/>
      <c r="U139" s="10"/>
      <c r="V139" s="10"/>
    </row>
    <row r="140" spans="2:22" x14ac:dyDescent="0.4">
      <c r="B140" s="1" t="s">
        <v>36</v>
      </c>
      <c r="C140" s="14">
        <f>SUM(M141:ES141)</f>
        <v>60</v>
      </c>
      <c r="E140" s="19" t="s">
        <v>240</v>
      </c>
      <c r="F140" s="2"/>
      <c r="H140" s="19" t="s">
        <v>239</v>
      </c>
      <c r="I140" s="18" t="s">
        <v>33</v>
      </c>
      <c r="J140" s="16"/>
      <c r="K140" s="17" t="s">
        <v>32</v>
      </c>
      <c r="L140" s="16"/>
      <c r="M140" s="15" t="s">
        <v>238</v>
      </c>
      <c r="N140" s="15" t="s">
        <v>237</v>
      </c>
      <c r="O140" s="15" t="s">
        <v>236</v>
      </c>
      <c r="P140" s="15" t="s">
        <v>235</v>
      </c>
      <c r="Q140" s="15" t="s">
        <v>234</v>
      </c>
      <c r="R140" s="15" t="s">
        <v>233</v>
      </c>
      <c r="S140" s="15" t="s">
        <v>232</v>
      </c>
      <c r="T140" s="15" t="s">
        <v>231</v>
      </c>
      <c r="U140" s="15" t="s">
        <v>230</v>
      </c>
      <c r="V140" s="15" t="s">
        <v>229</v>
      </c>
    </row>
    <row r="141" spans="2:22" x14ac:dyDescent="0.4">
      <c r="B141" s="9" t="s">
        <v>14</v>
      </c>
      <c r="C141" s="13">
        <f>_xlfn.STDEV.S(M137:ES137)*10</f>
        <v>13.666764559988753</v>
      </c>
      <c r="E141" s="9" t="s">
        <v>13</v>
      </c>
      <c r="F141" s="2">
        <f>AVERAGE(M144:ES144)*10</f>
        <v>15.592592592592593</v>
      </c>
      <c r="H141" s="1" t="s">
        <v>12</v>
      </c>
      <c r="I141" s="3">
        <f>AVERAGE(M141:ES141)</f>
        <v>6.666666666666667</v>
      </c>
      <c r="K141" s="11" t="s">
        <v>12</v>
      </c>
      <c r="M141" s="14">
        <v>6</v>
      </c>
      <c r="N141" s="14">
        <v>6</v>
      </c>
      <c r="O141" s="14">
        <v>4</v>
      </c>
      <c r="P141" s="14">
        <v>6</v>
      </c>
      <c r="Q141" s="14">
        <v>12</v>
      </c>
      <c r="R141" s="14">
        <v>5</v>
      </c>
      <c r="S141" s="14">
        <v>6</v>
      </c>
      <c r="T141" s="14"/>
      <c r="U141" s="14">
        <v>12</v>
      </c>
      <c r="V141" s="14">
        <v>3</v>
      </c>
    </row>
    <row r="142" spans="2:22" x14ac:dyDescent="0.4">
      <c r="B142" s="9" t="s">
        <v>11</v>
      </c>
      <c r="C142" s="13">
        <f>_xlfn.STDEV.S(M144:ES144)*10</f>
        <v>11.009816046724673</v>
      </c>
      <c r="E142" s="9" t="s">
        <v>10</v>
      </c>
      <c r="F142" s="2">
        <f>_xlfn.STDEV.S(M142:ES142)*10</f>
        <v>12.074741517566698</v>
      </c>
      <c r="H142" s="1" t="s">
        <v>9</v>
      </c>
      <c r="I142" s="3">
        <f>AVERAGE(M142:ES142)*10</f>
        <v>39.407407407407412</v>
      </c>
      <c r="K142" s="11" t="s">
        <v>9</v>
      </c>
      <c r="M142" s="10">
        <v>2.6666666666666665</v>
      </c>
      <c r="N142" s="10">
        <v>5</v>
      </c>
      <c r="O142" s="10">
        <v>3.5</v>
      </c>
      <c r="P142" s="10">
        <v>5.333333333333333</v>
      </c>
      <c r="Q142" s="10">
        <v>4.666666666666667</v>
      </c>
      <c r="R142" s="10">
        <v>4.8</v>
      </c>
      <c r="S142" s="10">
        <v>4.666666666666667</v>
      </c>
      <c r="T142" s="10"/>
      <c r="U142" s="10">
        <v>2.8333333333333335</v>
      </c>
      <c r="V142" s="10">
        <v>2</v>
      </c>
    </row>
    <row r="143" spans="2:22" x14ac:dyDescent="0.4">
      <c r="B143" s="9" t="s">
        <v>8</v>
      </c>
      <c r="C143" s="13">
        <f>SQRT((((C137-1)*C141^2)+((C139-1)*C142^2))/(C137+C139-2))</f>
        <v>12.321232540696787</v>
      </c>
      <c r="E143" s="1" t="s">
        <v>7</v>
      </c>
      <c r="F143" s="12">
        <f>F141/F142</f>
        <v>1.291339658899366</v>
      </c>
      <c r="H143" s="1" t="s">
        <v>6</v>
      </c>
      <c r="I143" s="3">
        <f>AVERAGE(M143:ES143)*10</f>
        <v>55</v>
      </c>
      <c r="K143" s="11" t="s">
        <v>6</v>
      </c>
      <c r="M143" s="10">
        <v>4.666666666666667</v>
      </c>
      <c r="N143" s="10">
        <v>6</v>
      </c>
      <c r="O143" s="10">
        <v>6</v>
      </c>
      <c r="P143" s="10">
        <v>6.333333333333333</v>
      </c>
      <c r="Q143" s="10">
        <v>5.333333333333333</v>
      </c>
      <c r="R143" s="10">
        <v>6</v>
      </c>
      <c r="S143" s="10">
        <v>5.333333333333333</v>
      </c>
      <c r="T143" s="10"/>
      <c r="U143" s="10">
        <v>3.8333333333333335</v>
      </c>
      <c r="V143" s="10">
        <v>6</v>
      </c>
    </row>
    <row r="144" spans="2:22" x14ac:dyDescent="0.4">
      <c r="B144" s="9" t="s">
        <v>5</v>
      </c>
      <c r="C144" s="3">
        <f>(I144-I137)/C142</f>
        <v>0.89042005327395168</v>
      </c>
      <c r="E144" s="1" t="s">
        <v>4</v>
      </c>
      <c r="F144" s="2">
        <f>_xlfn.T.TEST(M142:EPF142,M143:ES143,1,2)</f>
        <v>2.6755742671333363E-3</v>
      </c>
      <c r="H144" s="9" t="s">
        <v>3</v>
      </c>
      <c r="I144" s="3">
        <f>AVERAGE(M144:ES144)*10</f>
        <v>15.592592592592593</v>
      </c>
      <c r="M144" s="10">
        <v>2</v>
      </c>
      <c r="N144" s="10">
        <v>1</v>
      </c>
      <c r="O144" s="10">
        <v>2.5</v>
      </c>
      <c r="P144" s="10">
        <v>1</v>
      </c>
      <c r="Q144" s="10">
        <v>0.66666666666666663</v>
      </c>
      <c r="R144" s="10">
        <v>1.2</v>
      </c>
      <c r="S144" s="10">
        <v>0.66666666666666663</v>
      </c>
      <c r="T144" s="10"/>
      <c r="U144" s="10">
        <v>1</v>
      </c>
      <c r="V144" s="10">
        <v>4</v>
      </c>
    </row>
    <row r="145" spans="2:25" x14ac:dyDescent="0.4">
      <c r="E145" s="9" t="s">
        <v>2</v>
      </c>
      <c r="F145" s="8">
        <f>(I143-I142)/(100-I142)</f>
        <v>0.2573349633251833</v>
      </c>
      <c r="H145" s="7" t="s">
        <v>1</v>
      </c>
      <c r="I145" s="6">
        <f>_xlfn.STDEV.S(M143:ES143)*10</f>
        <v>8.0794664290272209</v>
      </c>
    </row>
    <row r="146" spans="2:25" x14ac:dyDescent="0.4">
      <c r="B146" s="9"/>
      <c r="E146" s="9"/>
      <c r="H146" s="5" t="s">
        <v>0</v>
      </c>
      <c r="I146" s="4">
        <f>_xlfn.STDEV.S(M141:ES141)*10</f>
        <v>32.015621187164243</v>
      </c>
    </row>
    <row r="147" spans="2:25" x14ac:dyDescent="0.4">
      <c r="B147" s="9"/>
      <c r="E147" s="9"/>
    </row>
    <row r="148" spans="2:25" x14ac:dyDescent="0.4">
      <c r="M148" s="20" t="s">
        <v>212</v>
      </c>
    </row>
    <row r="149" spans="2:25" x14ac:dyDescent="0.4">
      <c r="B149" s="20" t="s">
        <v>228</v>
      </c>
      <c r="C149" s="2"/>
      <c r="E149" s="19" t="s">
        <v>227</v>
      </c>
      <c r="F149" s="2"/>
      <c r="H149" s="19" t="s">
        <v>226</v>
      </c>
      <c r="I149" s="18" t="s">
        <v>33</v>
      </c>
      <c r="J149" s="16"/>
      <c r="K149" s="17" t="s">
        <v>61</v>
      </c>
      <c r="L149" s="16"/>
      <c r="M149" s="21" t="s">
        <v>225</v>
      </c>
      <c r="N149" s="21" t="s">
        <v>224</v>
      </c>
      <c r="O149" s="21" t="s">
        <v>223</v>
      </c>
      <c r="P149" s="21" t="s">
        <v>222</v>
      </c>
      <c r="Q149" s="21" t="s">
        <v>221</v>
      </c>
      <c r="R149" s="21" t="s">
        <v>220</v>
      </c>
      <c r="S149" s="21" t="s">
        <v>219</v>
      </c>
      <c r="T149" s="21" t="s">
        <v>218</v>
      </c>
      <c r="U149" s="21" t="s">
        <v>217</v>
      </c>
      <c r="V149" s="21" t="s">
        <v>216</v>
      </c>
      <c r="W149" s="21" t="s">
        <v>215</v>
      </c>
      <c r="X149" s="21" t="s">
        <v>214</v>
      </c>
      <c r="Y149" s="21" t="s">
        <v>213</v>
      </c>
    </row>
    <row r="150" spans="2:25" x14ac:dyDescent="0.4">
      <c r="B150" s="1" t="s">
        <v>44</v>
      </c>
      <c r="C150" s="2">
        <f>_xlfn.T.TEST(M151:ES151,M158:ES158,1,2)</f>
        <v>0.338063712948938</v>
      </c>
      <c r="E150" s="9" t="s">
        <v>13</v>
      </c>
      <c r="F150" s="2">
        <f>AVERAGE(M153:ES153)*10</f>
        <v>8.6790088395439575</v>
      </c>
      <c r="H150" s="1" t="s">
        <v>12</v>
      </c>
      <c r="I150" s="3">
        <f>AVERAGE(M150:ES150)</f>
        <v>9.9230769230769234</v>
      </c>
      <c r="K150" s="11" t="s">
        <v>12</v>
      </c>
      <c r="M150" s="14">
        <v>14</v>
      </c>
      <c r="N150" s="14">
        <v>5</v>
      </c>
      <c r="O150" s="14">
        <v>13</v>
      </c>
      <c r="P150" s="14">
        <v>22</v>
      </c>
      <c r="Q150" s="14">
        <v>6</v>
      </c>
      <c r="R150" s="14">
        <v>10</v>
      </c>
      <c r="S150" s="14">
        <v>6</v>
      </c>
      <c r="T150" s="14">
        <v>7</v>
      </c>
      <c r="U150" s="14">
        <v>6</v>
      </c>
      <c r="V150" s="14">
        <v>6</v>
      </c>
      <c r="W150" s="1">
        <v>6</v>
      </c>
      <c r="X150" s="1">
        <v>23</v>
      </c>
      <c r="Y150" s="1">
        <v>5</v>
      </c>
    </row>
    <row r="151" spans="2:25" x14ac:dyDescent="0.4">
      <c r="B151" s="1" t="s">
        <v>43</v>
      </c>
      <c r="C151" s="2">
        <f>_xlfn.T.TEST(M152:ES152,M159:ES159,1,2)</f>
        <v>0.29133305564617995</v>
      </c>
      <c r="E151" s="9" t="s">
        <v>10</v>
      </c>
      <c r="F151" s="2">
        <f>_xlfn.STDEV.S(M151:ES151)*10</f>
        <v>8.7942222333187878</v>
      </c>
      <c r="H151" s="1" t="s">
        <v>9</v>
      </c>
      <c r="I151" s="3">
        <f>AVERAGE(M151:ES151)*10</f>
        <v>36.802330334102905</v>
      </c>
      <c r="K151" s="11" t="s">
        <v>9</v>
      </c>
      <c r="M151" s="10">
        <v>3</v>
      </c>
      <c r="N151" s="10">
        <v>2</v>
      </c>
      <c r="O151" s="10">
        <v>3.8461538461538463</v>
      </c>
      <c r="P151" s="10">
        <v>2.9090909090909092</v>
      </c>
      <c r="Q151" s="10">
        <v>2.6666666666666665</v>
      </c>
      <c r="R151" s="10">
        <v>3.8</v>
      </c>
      <c r="S151" s="10">
        <v>4.666666666666667</v>
      </c>
      <c r="T151" s="10">
        <v>5.1428571428571432</v>
      </c>
      <c r="U151" s="10">
        <v>4.666666666666667</v>
      </c>
      <c r="V151" s="10">
        <v>3.6666666666666665</v>
      </c>
      <c r="W151" s="10">
        <v>4</v>
      </c>
      <c r="X151" s="10">
        <v>3.4782608695652173</v>
      </c>
      <c r="Y151" s="10">
        <v>4</v>
      </c>
    </row>
    <row r="152" spans="2:25" x14ac:dyDescent="0.4">
      <c r="B152" s="1" t="s">
        <v>42</v>
      </c>
      <c r="C152" s="12">
        <f>_xlfn.T.TEST(M153:ES153,M160:ES160,1,2)</f>
        <v>0.33340020945411331</v>
      </c>
      <c r="E152" s="1" t="s">
        <v>41</v>
      </c>
      <c r="F152" s="12">
        <f>F150/F151</f>
        <v>0.98689896721755344</v>
      </c>
      <c r="H152" s="1" t="s">
        <v>6</v>
      </c>
      <c r="I152" s="3">
        <f>AVERAGE(M152:ES152)*10</f>
        <v>45.481339173646866</v>
      </c>
      <c r="K152" s="11" t="s">
        <v>6</v>
      </c>
      <c r="M152" s="10">
        <v>2.4285714285714284</v>
      </c>
      <c r="N152" s="10">
        <v>3.6</v>
      </c>
      <c r="O152" s="10">
        <v>5.384615384615385</v>
      </c>
      <c r="P152" s="10">
        <v>3.6363636363636362</v>
      </c>
      <c r="Q152" s="10">
        <v>2.3333333333333335</v>
      </c>
      <c r="R152" s="10">
        <v>3.8</v>
      </c>
      <c r="S152" s="10">
        <v>5</v>
      </c>
      <c r="T152" s="10">
        <v>7.1428571428571432</v>
      </c>
      <c r="U152" s="10">
        <v>4.666666666666667</v>
      </c>
      <c r="V152" s="10">
        <v>3.6666666666666665</v>
      </c>
      <c r="W152" s="10">
        <v>6.666666666666667</v>
      </c>
      <c r="X152" s="10">
        <v>4</v>
      </c>
      <c r="Y152" s="10">
        <v>6.8</v>
      </c>
    </row>
    <row r="153" spans="2:25" x14ac:dyDescent="0.4">
      <c r="B153" s="9" t="s">
        <v>40</v>
      </c>
      <c r="C153" s="14">
        <f>COUNT(M152:ES152)</f>
        <v>13</v>
      </c>
      <c r="E153" s="9" t="s">
        <v>4</v>
      </c>
      <c r="F153" s="2">
        <f>_xlfn.T.TEST(M151:EPF151,M152:ES152,1,2)</f>
        <v>4.8222975131126125E-2</v>
      </c>
      <c r="H153" s="9" t="s">
        <v>3</v>
      </c>
      <c r="I153" s="3">
        <f>AVERAGE(M153:ES153)*10</f>
        <v>8.6790088395439575</v>
      </c>
      <c r="M153" s="10">
        <v>-0.5714285714285714</v>
      </c>
      <c r="N153" s="10">
        <v>1.6</v>
      </c>
      <c r="O153" s="10">
        <v>1.5384615384615385</v>
      </c>
      <c r="P153" s="10">
        <v>0.72727272727272729</v>
      </c>
      <c r="Q153" s="10">
        <v>-0.33333333333333331</v>
      </c>
      <c r="R153" s="10">
        <v>0</v>
      </c>
      <c r="S153" s="10">
        <v>0.33333333333333331</v>
      </c>
      <c r="T153" s="10">
        <v>2</v>
      </c>
      <c r="U153" s="10">
        <v>0</v>
      </c>
      <c r="V153" s="10">
        <v>0</v>
      </c>
      <c r="W153" s="10">
        <v>2.6666666666666665</v>
      </c>
      <c r="X153" s="10">
        <v>0.52173913043478259</v>
      </c>
      <c r="Y153" s="10">
        <v>2.8</v>
      </c>
    </row>
    <row r="154" spans="2:25" x14ac:dyDescent="0.4">
      <c r="B154" s="9" t="s">
        <v>39</v>
      </c>
      <c r="C154" s="14">
        <f>SUM(M150:ES150)</f>
        <v>129</v>
      </c>
      <c r="E154" s="9" t="s">
        <v>2</v>
      </c>
      <c r="F154" s="8">
        <f>(I152-I151)/(100-I151)</f>
        <v>0.13733115295906792</v>
      </c>
      <c r="H154" s="7" t="s">
        <v>1</v>
      </c>
      <c r="I154" s="6">
        <f>_xlfn.STDEV.S(M152:ES152)*10</f>
        <v>15.804776203328219</v>
      </c>
      <c r="M154" s="10"/>
      <c r="N154" s="10"/>
      <c r="O154" s="10"/>
      <c r="P154" s="10"/>
      <c r="Q154" s="10"/>
      <c r="R154" s="10"/>
      <c r="S154" s="10"/>
      <c r="T154" s="10"/>
      <c r="U154" s="10"/>
      <c r="V154" s="10"/>
    </row>
    <row r="155" spans="2:25" x14ac:dyDescent="0.4">
      <c r="B155" s="9" t="s">
        <v>38</v>
      </c>
      <c r="C155" s="14">
        <f>COUNT(M159:ES159)</f>
        <v>12</v>
      </c>
      <c r="E155" s="9"/>
      <c r="H155" s="5" t="s">
        <v>0</v>
      </c>
      <c r="I155" s="4">
        <f>_xlfn.STDEV.S(M150:ES150)*10</f>
        <v>63.042517195611516</v>
      </c>
      <c r="M155" s="20" t="s">
        <v>212</v>
      </c>
      <c r="N155" s="10"/>
      <c r="O155" s="10"/>
      <c r="P155" s="10"/>
      <c r="Q155" s="10"/>
      <c r="R155" s="10"/>
      <c r="S155" s="10"/>
      <c r="T155" s="10"/>
      <c r="U155" s="10"/>
      <c r="V155" s="10"/>
    </row>
    <row r="156" spans="2:25" x14ac:dyDescent="0.4">
      <c r="B156" s="1" t="s">
        <v>36</v>
      </c>
      <c r="C156" s="14">
        <f>SUM(M157:ES157)</f>
        <v>123</v>
      </c>
      <c r="E156" s="19" t="s">
        <v>211</v>
      </c>
      <c r="F156" s="2"/>
      <c r="H156" s="19" t="s">
        <v>210</v>
      </c>
      <c r="I156" s="18" t="s">
        <v>33</v>
      </c>
      <c r="J156" s="16"/>
      <c r="K156" s="17" t="s">
        <v>32</v>
      </c>
      <c r="L156" s="16"/>
      <c r="M156" s="15" t="s">
        <v>209</v>
      </c>
      <c r="N156" s="15" t="s">
        <v>208</v>
      </c>
      <c r="O156" s="15" t="s">
        <v>207</v>
      </c>
      <c r="P156" s="15" t="s">
        <v>206</v>
      </c>
      <c r="Q156" s="15" t="s">
        <v>205</v>
      </c>
      <c r="R156" s="15" t="s">
        <v>204</v>
      </c>
      <c r="S156" s="15" t="s">
        <v>203</v>
      </c>
      <c r="T156" s="15" t="s">
        <v>202</v>
      </c>
      <c r="U156" s="15" t="s">
        <v>201</v>
      </c>
      <c r="V156" s="15" t="s">
        <v>200</v>
      </c>
      <c r="W156" s="15" t="s">
        <v>199</v>
      </c>
      <c r="X156" s="15" t="s">
        <v>198</v>
      </c>
    </row>
    <row r="157" spans="2:25" x14ac:dyDescent="0.4">
      <c r="B157" s="9" t="s">
        <v>14</v>
      </c>
      <c r="C157" s="13">
        <f>_xlfn.STDEV.S(M153:ES153)*10</f>
        <v>11.341512948078014</v>
      </c>
      <c r="E157" s="9" t="s">
        <v>13</v>
      </c>
      <c r="F157" s="2">
        <f>AVERAGE(M160:ES160)*10</f>
        <v>10.668479911900965</v>
      </c>
      <c r="H157" s="1" t="s">
        <v>12</v>
      </c>
      <c r="I157" s="3">
        <f>AVERAGE(M157:ES157)</f>
        <v>10.25</v>
      </c>
      <c r="K157" s="11" t="s">
        <v>12</v>
      </c>
      <c r="M157" s="14">
        <v>7</v>
      </c>
      <c r="N157" s="14">
        <v>8</v>
      </c>
      <c r="O157" s="14">
        <v>15</v>
      </c>
      <c r="P157" s="14">
        <v>10</v>
      </c>
      <c r="Q157" s="14">
        <v>19</v>
      </c>
      <c r="R157" s="14">
        <v>11</v>
      </c>
      <c r="S157" s="14">
        <v>3</v>
      </c>
      <c r="T157" s="14">
        <v>8</v>
      </c>
      <c r="U157" s="14">
        <v>7</v>
      </c>
      <c r="V157" s="14">
        <v>15</v>
      </c>
      <c r="W157" s="1">
        <v>9</v>
      </c>
      <c r="X157" s="1">
        <v>11</v>
      </c>
    </row>
    <row r="158" spans="2:25" x14ac:dyDescent="0.4">
      <c r="B158" s="9" t="s">
        <v>11</v>
      </c>
      <c r="C158" s="13">
        <f>_xlfn.STDEV.S(M160:ES160)*10</f>
        <v>11.452410151528454</v>
      </c>
      <c r="E158" s="9" t="s">
        <v>10</v>
      </c>
      <c r="F158" s="2">
        <f>_xlfn.STDEV.S(M158:ES158)*10</f>
        <v>8.7086773379851206</v>
      </c>
      <c r="H158" s="1" t="s">
        <v>9</v>
      </c>
      <c r="I158" s="3">
        <f>AVERAGE(M158:ES158)*10</f>
        <v>38.285065567960302</v>
      </c>
      <c r="K158" s="11" t="s">
        <v>9</v>
      </c>
      <c r="M158" s="10">
        <v>3.1428571428571428</v>
      </c>
      <c r="N158" s="10">
        <v>3.75</v>
      </c>
      <c r="O158" s="10">
        <v>3.2</v>
      </c>
      <c r="P158" s="10">
        <v>3.8</v>
      </c>
      <c r="Q158" s="10">
        <v>3.5789473684210527</v>
      </c>
      <c r="R158" s="10">
        <v>4.3636363636363633</v>
      </c>
      <c r="S158" s="10">
        <v>4.666666666666667</v>
      </c>
      <c r="T158" s="10">
        <v>3.5</v>
      </c>
      <c r="U158" s="10">
        <v>4.8571428571428568</v>
      </c>
      <c r="V158" s="10">
        <v>2.8</v>
      </c>
      <c r="W158" s="10">
        <v>5.5555555555555554</v>
      </c>
      <c r="X158" s="10">
        <v>2.7272727272727271</v>
      </c>
    </row>
    <row r="159" spans="2:25" x14ac:dyDescent="0.4">
      <c r="B159" s="9" t="s">
        <v>8</v>
      </c>
      <c r="C159" s="13">
        <f>SQRT((((C153-1)*C157^2)+((C155-1)*C158^2))/(C153+C155-2))</f>
        <v>11.394685398263539</v>
      </c>
      <c r="E159" s="1" t="s">
        <v>7</v>
      </c>
      <c r="F159" s="12">
        <f>F157/F158</f>
        <v>1.2250402096501687</v>
      </c>
      <c r="H159" s="1" t="s">
        <v>6</v>
      </c>
      <c r="I159" s="3">
        <f>AVERAGE(M159:ES159)*10</f>
        <v>48.953545479861276</v>
      </c>
      <c r="K159" s="11" t="s">
        <v>6</v>
      </c>
      <c r="M159" s="10">
        <v>4.2857142857142856</v>
      </c>
      <c r="N159" s="10">
        <v>4.25</v>
      </c>
      <c r="O159" s="10">
        <v>3.4666666666666668</v>
      </c>
      <c r="P159" s="10">
        <v>5.4</v>
      </c>
      <c r="Q159" s="10">
        <v>3.263157894736842</v>
      </c>
      <c r="R159" s="10">
        <v>5.2727272727272725</v>
      </c>
      <c r="S159" s="10">
        <v>8</v>
      </c>
      <c r="T159" s="10">
        <v>6.75</v>
      </c>
      <c r="U159" s="10">
        <v>5.1428571428571432</v>
      </c>
      <c r="V159" s="10">
        <v>3.6</v>
      </c>
      <c r="W159" s="10">
        <v>6.2222222222222223</v>
      </c>
      <c r="X159" s="10">
        <v>3.0909090909090908</v>
      </c>
    </row>
    <row r="160" spans="2:25" x14ac:dyDescent="0.4">
      <c r="B160" s="9" t="s">
        <v>5</v>
      </c>
      <c r="C160" s="3">
        <f>(I160-I153)/C158</f>
        <v>0.17371636590324963</v>
      </c>
      <c r="E160" s="1" t="s">
        <v>4</v>
      </c>
      <c r="F160" s="2">
        <f>_xlfn.T.TEST(M158:EPF158,M159:ES159,1,2)</f>
        <v>2.3708513835431187E-2</v>
      </c>
      <c r="H160" s="9" t="s">
        <v>3</v>
      </c>
      <c r="I160" s="3">
        <f>AVERAGE(M160:ES160)*10</f>
        <v>10.668479911900965</v>
      </c>
      <c r="M160" s="10">
        <v>1.1428571428571428</v>
      </c>
      <c r="N160" s="10">
        <v>0.5</v>
      </c>
      <c r="O160" s="10">
        <v>0.26666666666666666</v>
      </c>
      <c r="P160" s="10">
        <v>1.6</v>
      </c>
      <c r="Q160" s="10">
        <v>-0.31578947368421051</v>
      </c>
      <c r="R160" s="10">
        <v>0.90909090909090906</v>
      </c>
      <c r="S160" s="10">
        <v>3.3333333333333335</v>
      </c>
      <c r="T160" s="10">
        <v>3.25</v>
      </c>
      <c r="U160" s="10">
        <v>0.2857142857142857</v>
      </c>
      <c r="V160" s="10">
        <v>0.8</v>
      </c>
      <c r="W160" s="10">
        <v>0.66666666666666663</v>
      </c>
      <c r="X160" s="10">
        <v>0.36363636363636365</v>
      </c>
    </row>
    <row r="161" spans="2:24" x14ac:dyDescent="0.4">
      <c r="E161" s="9" t="s">
        <v>2</v>
      </c>
      <c r="F161" s="8">
        <f>(I159-I158)/(100-I158)</f>
        <v>0.17286707034662854</v>
      </c>
      <c r="H161" s="7" t="s">
        <v>1</v>
      </c>
      <c r="I161" s="6">
        <f>_xlfn.STDEV.S(M159:ES159)*10</f>
        <v>15.292532708974001</v>
      </c>
    </row>
    <row r="162" spans="2:24" x14ac:dyDescent="0.4">
      <c r="B162" s="9"/>
      <c r="E162" s="9"/>
      <c r="H162" s="5" t="s">
        <v>0</v>
      </c>
      <c r="I162" s="4">
        <f>_xlfn.STDEV.S(M157:ES157)*10</f>
        <v>43.510709235564278</v>
      </c>
    </row>
    <row r="163" spans="2:24" x14ac:dyDescent="0.4">
      <c r="B163" s="9"/>
      <c r="E163" s="9"/>
    </row>
    <row r="164" spans="2:24" x14ac:dyDescent="0.4">
      <c r="M164" s="20" t="s">
        <v>182</v>
      </c>
    </row>
    <row r="165" spans="2:24" x14ac:dyDescent="0.4">
      <c r="B165" s="20" t="s">
        <v>197</v>
      </c>
      <c r="C165" s="2"/>
      <c r="E165" s="19" t="s">
        <v>196</v>
      </c>
      <c r="F165" s="2"/>
      <c r="H165" s="19" t="s">
        <v>195</v>
      </c>
      <c r="I165" s="18" t="s">
        <v>33</v>
      </c>
      <c r="J165" s="16"/>
      <c r="K165" s="17" t="s">
        <v>61</v>
      </c>
      <c r="L165" s="16"/>
      <c r="M165" s="21" t="s">
        <v>194</v>
      </c>
      <c r="N165" s="21" t="s">
        <v>193</v>
      </c>
      <c r="O165" s="21" t="s">
        <v>192</v>
      </c>
      <c r="P165" s="21" t="s">
        <v>191</v>
      </c>
      <c r="Q165" s="21" t="s">
        <v>190</v>
      </c>
      <c r="R165" s="21" t="s">
        <v>189</v>
      </c>
      <c r="S165" s="21" t="s">
        <v>188</v>
      </c>
      <c r="T165" s="21" t="s">
        <v>187</v>
      </c>
      <c r="U165" s="21" t="s">
        <v>186</v>
      </c>
      <c r="V165" s="21" t="s">
        <v>185</v>
      </c>
      <c r="W165" s="21" t="s">
        <v>184</v>
      </c>
      <c r="X165" s="21" t="s">
        <v>183</v>
      </c>
    </row>
    <row r="166" spans="2:24" x14ac:dyDescent="0.4">
      <c r="B166" s="1" t="s">
        <v>44</v>
      </c>
      <c r="C166" s="2">
        <f>_xlfn.T.TEST(M167:ES167,M174:ES174,1,2)</f>
        <v>0.30565154499778613</v>
      </c>
      <c r="E166" s="9" t="s">
        <v>13</v>
      </c>
      <c r="F166" s="2">
        <f>AVERAGE(M169:ES169)*10</f>
        <v>1.0340136054421769</v>
      </c>
      <c r="H166" s="1" t="s">
        <v>12</v>
      </c>
      <c r="I166" s="3">
        <f>AVERAGE(M166:ES166)</f>
        <v>6</v>
      </c>
      <c r="K166" s="11" t="s">
        <v>12</v>
      </c>
      <c r="M166" s="14">
        <v>6</v>
      </c>
      <c r="N166" s="14"/>
      <c r="O166" s="14"/>
      <c r="P166" s="14"/>
      <c r="Q166" s="14"/>
      <c r="R166" s="14">
        <v>4</v>
      </c>
      <c r="S166" s="14">
        <v>3</v>
      </c>
      <c r="T166" s="14"/>
      <c r="U166" s="14">
        <v>10</v>
      </c>
      <c r="V166" s="14">
        <v>4</v>
      </c>
      <c r="W166" s="1">
        <v>8</v>
      </c>
      <c r="X166" s="1">
        <v>7</v>
      </c>
    </row>
    <row r="167" spans="2:24" x14ac:dyDescent="0.4">
      <c r="B167" s="1" t="s">
        <v>43</v>
      </c>
      <c r="C167" s="2">
        <f>_xlfn.T.TEST(M168:ES168,M175:ES175,1,2)</f>
        <v>6.2688763154411645E-2</v>
      </c>
      <c r="E167" s="9" t="s">
        <v>10</v>
      </c>
      <c r="F167" s="2">
        <f>_xlfn.STDEV.S(M167:ES167)*10</f>
        <v>10.328759293618655</v>
      </c>
      <c r="H167" s="1" t="s">
        <v>9</v>
      </c>
      <c r="I167" s="3">
        <f>AVERAGE(M167:ES167)*10</f>
        <v>40.323129251700678</v>
      </c>
      <c r="K167" s="11" t="s">
        <v>9</v>
      </c>
      <c r="M167" s="10">
        <v>4.333333333333333</v>
      </c>
      <c r="N167" s="10"/>
      <c r="O167" s="10"/>
      <c r="P167" s="10"/>
      <c r="Q167" s="10"/>
      <c r="R167" s="10">
        <v>4</v>
      </c>
      <c r="S167" s="10">
        <v>4</v>
      </c>
      <c r="T167" s="10"/>
      <c r="U167" s="10">
        <v>4</v>
      </c>
      <c r="V167" s="10">
        <v>6</v>
      </c>
      <c r="W167" s="10">
        <v>2.75</v>
      </c>
      <c r="X167" s="10">
        <v>3.1428571428571428</v>
      </c>
    </row>
    <row r="168" spans="2:24" x14ac:dyDescent="0.4">
      <c r="B168" s="1" t="s">
        <v>42</v>
      </c>
      <c r="C168" s="12">
        <f>_xlfn.T.TEST(M169:ES169,M176:ES176,1,2)</f>
        <v>5.0141950158777218E-2</v>
      </c>
      <c r="E168" s="1" t="s">
        <v>41</v>
      </c>
      <c r="F168" s="12">
        <f>F166/F167</f>
        <v>0.10011014644140409</v>
      </c>
      <c r="H168" s="1" t="s">
        <v>6</v>
      </c>
      <c r="I168" s="3">
        <f>AVERAGE(M168:ES168)*10</f>
        <v>41.357142857142854</v>
      </c>
      <c r="K168" s="11" t="s">
        <v>6</v>
      </c>
      <c r="M168" s="10">
        <v>6</v>
      </c>
      <c r="N168" s="10"/>
      <c r="O168" s="10"/>
      <c r="P168" s="10"/>
      <c r="Q168" s="10"/>
      <c r="R168" s="10">
        <v>4</v>
      </c>
      <c r="S168" s="10">
        <v>2</v>
      </c>
      <c r="T168" s="10"/>
      <c r="U168" s="10">
        <v>4.2</v>
      </c>
      <c r="V168" s="10">
        <v>6</v>
      </c>
      <c r="W168" s="10">
        <v>2.75</v>
      </c>
      <c r="X168" s="10">
        <v>4</v>
      </c>
    </row>
    <row r="169" spans="2:24" x14ac:dyDescent="0.4">
      <c r="B169" s="9" t="s">
        <v>40</v>
      </c>
      <c r="C169" s="14">
        <f>COUNT(M168:ES168)</f>
        <v>7</v>
      </c>
      <c r="E169" s="9" t="s">
        <v>4</v>
      </c>
      <c r="F169" s="2">
        <f>_xlfn.T.TEST(M167:EPF167,M168:ES168,1,2)</f>
        <v>0.44150660183529344</v>
      </c>
      <c r="H169" s="9" t="s">
        <v>3</v>
      </c>
      <c r="I169" s="3">
        <f>AVERAGE(M169:ES169)*10</f>
        <v>1.0340136054421769</v>
      </c>
      <c r="M169" s="10">
        <v>1.6666666666666667</v>
      </c>
      <c r="N169" s="10"/>
      <c r="O169" s="10"/>
      <c r="P169" s="10"/>
      <c r="Q169" s="10"/>
      <c r="R169" s="10">
        <v>0</v>
      </c>
      <c r="S169" s="10">
        <v>-2</v>
      </c>
      <c r="T169" s="10"/>
      <c r="U169" s="10">
        <v>0.2</v>
      </c>
      <c r="V169" s="10">
        <v>0</v>
      </c>
      <c r="W169" s="10">
        <v>0</v>
      </c>
      <c r="X169" s="10">
        <v>0.8571428571428571</v>
      </c>
    </row>
    <row r="170" spans="2:24" x14ac:dyDescent="0.4">
      <c r="B170" s="9" t="s">
        <v>39</v>
      </c>
      <c r="C170" s="14">
        <f>SUM(M166:ES166)</f>
        <v>42</v>
      </c>
      <c r="E170" s="9" t="s">
        <v>2</v>
      </c>
      <c r="F170" s="8">
        <f>(I168-I167)/(100-I167)</f>
        <v>1.7326873753206032E-2</v>
      </c>
      <c r="H170" s="7" t="s">
        <v>1</v>
      </c>
      <c r="I170" s="6">
        <f>_xlfn.STDEV.S(M168:ES168)*10</f>
        <v>14.985310267375969</v>
      </c>
      <c r="M170" s="10"/>
      <c r="N170" s="10"/>
      <c r="O170" s="10"/>
      <c r="P170" s="10"/>
      <c r="Q170" s="10"/>
      <c r="R170" s="10"/>
      <c r="S170" s="10"/>
      <c r="T170" s="10"/>
      <c r="U170" s="10"/>
      <c r="V170" s="10"/>
    </row>
    <row r="171" spans="2:24" x14ac:dyDescent="0.4">
      <c r="B171" s="9" t="s">
        <v>38</v>
      </c>
      <c r="C171" s="14">
        <f>COUNT(M175:ES175)</f>
        <v>8</v>
      </c>
      <c r="E171" s="9"/>
      <c r="H171" s="5" t="s">
        <v>0</v>
      </c>
      <c r="I171" s="4">
        <f>_xlfn.STDEV.S(M166:ES166)*10</f>
        <v>25.16611478423583</v>
      </c>
      <c r="M171" s="20" t="s">
        <v>182</v>
      </c>
      <c r="N171" s="10"/>
      <c r="O171" s="10"/>
      <c r="P171" s="10"/>
      <c r="Q171" s="10"/>
      <c r="R171" s="10"/>
      <c r="S171" s="10"/>
      <c r="T171" s="10"/>
      <c r="U171" s="10"/>
      <c r="V171" s="10"/>
    </row>
    <row r="172" spans="2:24" x14ac:dyDescent="0.4">
      <c r="B172" s="1" t="s">
        <v>36</v>
      </c>
      <c r="C172" s="14">
        <f>SUM(M173:ES173)</f>
        <v>45</v>
      </c>
      <c r="E172" s="19" t="s">
        <v>181</v>
      </c>
      <c r="F172" s="2"/>
      <c r="H172" s="19" t="s">
        <v>180</v>
      </c>
      <c r="I172" s="18" t="s">
        <v>33</v>
      </c>
      <c r="J172" s="16"/>
      <c r="K172" s="17" t="s">
        <v>32</v>
      </c>
      <c r="L172" s="16"/>
      <c r="M172" s="15" t="s">
        <v>179</v>
      </c>
      <c r="N172" s="15" t="s">
        <v>178</v>
      </c>
      <c r="O172" s="15" t="s">
        <v>177</v>
      </c>
      <c r="P172" s="15" t="s">
        <v>176</v>
      </c>
      <c r="Q172" s="15" t="s">
        <v>175</v>
      </c>
      <c r="R172" s="15" t="s">
        <v>174</v>
      </c>
      <c r="S172" s="15" t="s">
        <v>173</v>
      </c>
      <c r="T172" s="15" t="s">
        <v>172</v>
      </c>
      <c r="U172" s="15" t="s">
        <v>171</v>
      </c>
      <c r="V172" s="15" t="s">
        <v>170</v>
      </c>
      <c r="W172" s="15" t="s">
        <v>169</v>
      </c>
      <c r="X172" s="15" t="s">
        <v>168</v>
      </c>
    </row>
    <row r="173" spans="2:24" x14ac:dyDescent="0.4">
      <c r="B173" s="9" t="s">
        <v>14</v>
      </c>
      <c r="C173" s="13">
        <f>_xlfn.STDEV.S(M169:ES169)*10</f>
        <v>11.163652901113233</v>
      </c>
      <c r="E173" s="9" t="s">
        <v>13</v>
      </c>
      <c r="F173" s="2">
        <f>AVERAGE(M176:ES176)*10</f>
        <v>11.234848484848484</v>
      </c>
      <c r="H173" s="1" t="s">
        <v>12</v>
      </c>
      <c r="I173" s="3">
        <f>AVERAGE(M173:ES173)</f>
        <v>5.625</v>
      </c>
      <c r="K173" s="11" t="s">
        <v>12</v>
      </c>
      <c r="M173" s="14">
        <v>3</v>
      </c>
      <c r="N173" s="14"/>
      <c r="O173" s="14">
        <v>5</v>
      </c>
      <c r="P173" s="14">
        <v>5</v>
      </c>
      <c r="Q173" s="14"/>
      <c r="R173" s="14">
        <v>4</v>
      </c>
      <c r="S173" s="14">
        <v>7</v>
      </c>
      <c r="T173" s="14">
        <v>11</v>
      </c>
      <c r="U173" s="14">
        <v>6</v>
      </c>
      <c r="V173" s="14"/>
      <c r="W173" s="1">
        <v>4</v>
      </c>
    </row>
    <row r="174" spans="2:24" x14ac:dyDescent="0.4">
      <c r="B174" s="9" t="s">
        <v>11</v>
      </c>
      <c r="C174" s="13">
        <f>_xlfn.STDEV.S(M176:ES176)*10</f>
        <v>11.11969332729254</v>
      </c>
      <c r="E174" s="9" t="s">
        <v>10</v>
      </c>
      <c r="F174" s="2">
        <f>_xlfn.STDEV.S(M174:ES174)*10</f>
        <v>8.8580569841798891</v>
      </c>
      <c r="H174" s="1" t="s">
        <v>9</v>
      </c>
      <c r="I174" s="3">
        <f>AVERAGE(M174:ES174)*10</f>
        <v>42.90097402597403</v>
      </c>
      <c r="K174" s="11" t="s">
        <v>9</v>
      </c>
      <c r="M174" s="10">
        <v>5.333333333333333</v>
      </c>
      <c r="N174" s="10"/>
      <c r="O174" s="10">
        <v>3.6</v>
      </c>
      <c r="P174" s="10">
        <v>4</v>
      </c>
      <c r="Q174" s="10"/>
      <c r="R174" s="10">
        <v>3</v>
      </c>
      <c r="S174" s="10">
        <v>4.8571428571428568</v>
      </c>
      <c r="T174" s="10">
        <v>4.3636363636363633</v>
      </c>
      <c r="U174" s="10">
        <v>3.6666666666666665</v>
      </c>
      <c r="V174" s="10"/>
      <c r="W174" s="1">
        <v>5.5</v>
      </c>
    </row>
    <row r="175" spans="2:24" x14ac:dyDescent="0.4">
      <c r="B175" s="9" t="s">
        <v>8</v>
      </c>
      <c r="C175" s="13">
        <f>SQRT((((C169-1)*C173^2)+((C171-1)*C174^2))/(C169+C171-2))</f>
        <v>11.140003916690524</v>
      </c>
      <c r="E175" s="1" t="s">
        <v>7</v>
      </c>
      <c r="F175" s="12">
        <f>F173/F174</f>
        <v>1.2683197347808264</v>
      </c>
      <c r="H175" s="1" t="s">
        <v>6</v>
      </c>
      <c r="I175" s="3">
        <f>AVERAGE(M175:ES175)*10</f>
        <v>54.135822510822521</v>
      </c>
      <c r="K175" s="11" t="s">
        <v>6</v>
      </c>
      <c r="M175" s="10">
        <v>8</v>
      </c>
      <c r="N175" s="10"/>
      <c r="O175" s="10">
        <v>4.4000000000000004</v>
      </c>
      <c r="P175" s="10">
        <v>6.4</v>
      </c>
      <c r="Q175" s="10"/>
      <c r="R175" s="10">
        <v>4.5</v>
      </c>
      <c r="S175" s="10">
        <v>4.8571428571428568</v>
      </c>
      <c r="T175" s="10">
        <v>3.8181818181818183</v>
      </c>
      <c r="U175" s="10">
        <v>4.333333333333333</v>
      </c>
      <c r="V175" s="10"/>
      <c r="W175" s="1">
        <v>7</v>
      </c>
    </row>
    <row r="176" spans="2:24" x14ac:dyDescent="0.4">
      <c r="B176" s="9" t="s">
        <v>5</v>
      </c>
      <c r="C176" s="3">
        <f>(I176-I169)/C174</f>
        <v>0.91736656570995934</v>
      </c>
      <c r="E176" s="1" t="s">
        <v>4</v>
      </c>
      <c r="F176" s="2">
        <f>_xlfn.T.TEST(M174:EPF174,M175:ES175,1,2)</f>
        <v>4.5836182097154225E-2</v>
      </c>
      <c r="H176" s="9" t="s">
        <v>3</v>
      </c>
      <c r="I176" s="3">
        <f>AVERAGE(M176:ES176)*10</f>
        <v>11.234848484848484</v>
      </c>
      <c r="M176" s="10">
        <v>2.6666666666666665</v>
      </c>
      <c r="N176" s="10"/>
      <c r="O176" s="10">
        <v>0.8</v>
      </c>
      <c r="P176" s="10">
        <v>2.4</v>
      </c>
      <c r="Q176" s="10"/>
      <c r="R176" s="10">
        <v>1.5</v>
      </c>
      <c r="S176" s="10">
        <v>0</v>
      </c>
      <c r="T176" s="10">
        <v>-0.54545454545454541</v>
      </c>
      <c r="U176" s="10">
        <v>0.66666666666666663</v>
      </c>
      <c r="V176" s="10"/>
      <c r="W176" s="1">
        <v>1.5</v>
      </c>
    </row>
    <row r="177" spans="2:23" x14ac:dyDescent="0.4">
      <c r="E177" s="9" t="s">
        <v>2</v>
      </c>
      <c r="F177" s="8">
        <f>(I175-I174)/(100-I174)</f>
        <v>0.19676077294136615</v>
      </c>
      <c r="H177" s="7" t="s">
        <v>1</v>
      </c>
      <c r="I177" s="6">
        <f>_xlfn.STDEV.S(M175:ES175)*10</f>
        <v>15.148382561139096</v>
      </c>
    </row>
    <row r="178" spans="2:23" x14ac:dyDescent="0.4">
      <c r="B178" s="9"/>
      <c r="E178" s="9"/>
      <c r="H178" s="5" t="s">
        <v>0</v>
      </c>
      <c r="I178" s="4">
        <f>_xlfn.STDEV.S(M173:ES173)*10</f>
        <v>25.035688811888406</v>
      </c>
    </row>
    <row r="179" spans="2:23" x14ac:dyDescent="0.4">
      <c r="B179" s="9"/>
      <c r="E179" s="9"/>
    </row>
    <row r="180" spans="2:23" x14ac:dyDescent="0.4">
      <c r="M180" s="20" t="s">
        <v>153</v>
      </c>
    </row>
    <row r="181" spans="2:23" x14ac:dyDescent="0.4">
      <c r="B181" s="20" t="s">
        <v>167</v>
      </c>
      <c r="C181" s="2"/>
      <c r="E181" s="19" t="s">
        <v>166</v>
      </c>
      <c r="F181" s="2"/>
      <c r="H181" s="19" t="s">
        <v>165</v>
      </c>
      <c r="I181" s="18" t="s">
        <v>33</v>
      </c>
      <c r="J181" s="16"/>
      <c r="K181" s="17" t="s">
        <v>61</v>
      </c>
      <c r="L181" s="16"/>
      <c r="M181" s="21" t="s">
        <v>164</v>
      </c>
      <c r="N181" s="21" t="s">
        <v>163</v>
      </c>
      <c r="O181" s="21" t="s">
        <v>162</v>
      </c>
      <c r="P181" s="21" t="s">
        <v>161</v>
      </c>
      <c r="Q181" s="21" t="s">
        <v>160</v>
      </c>
      <c r="R181" s="21" t="s">
        <v>159</v>
      </c>
      <c r="S181" s="21" t="s">
        <v>158</v>
      </c>
      <c r="T181" s="21" t="s">
        <v>157</v>
      </c>
      <c r="U181" s="21" t="s">
        <v>156</v>
      </c>
      <c r="V181" s="21" t="s">
        <v>155</v>
      </c>
      <c r="W181" s="21" t="s">
        <v>154</v>
      </c>
    </row>
    <row r="182" spans="2:23" x14ac:dyDescent="0.4">
      <c r="B182" s="1" t="s">
        <v>44</v>
      </c>
      <c r="C182" s="2">
        <f>_xlfn.T.TEST(M183:ES183,M190:ES190,1,2)</f>
        <v>0.16931255932630351</v>
      </c>
      <c r="E182" s="9" t="s">
        <v>13</v>
      </c>
      <c r="F182" s="2">
        <f>AVERAGE(M185:ES185)*10</f>
        <v>13.006172839506174</v>
      </c>
      <c r="H182" s="1" t="s">
        <v>12</v>
      </c>
      <c r="I182" s="3">
        <f>AVERAGE(M182:ES182)</f>
        <v>6.4444444444444446</v>
      </c>
      <c r="K182" s="11" t="s">
        <v>12</v>
      </c>
      <c r="M182" s="14">
        <v>9</v>
      </c>
      <c r="N182" s="14">
        <v>5</v>
      </c>
      <c r="O182" s="14">
        <v>5</v>
      </c>
      <c r="P182" s="14">
        <v>8</v>
      </c>
      <c r="Q182" s="14">
        <v>6</v>
      </c>
      <c r="R182" s="14"/>
      <c r="S182" s="14"/>
      <c r="T182" s="14">
        <v>3</v>
      </c>
      <c r="U182" s="14">
        <v>4</v>
      </c>
      <c r="V182" s="14">
        <v>10</v>
      </c>
      <c r="W182" s="1">
        <v>8</v>
      </c>
    </row>
    <row r="183" spans="2:23" x14ac:dyDescent="0.4">
      <c r="B183" s="1" t="s">
        <v>43</v>
      </c>
      <c r="C183" s="2">
        <f>_xlfn.T.TEST(M184:ES184,M191:ES191,1,2)</f>
        <v>0.39582388025187937</v>
      </c>
      <c r="E183" s="9" t="s">
        <v>10</v>
      </c>
      <c r="F183" s="2">
        <f>_xlfn.STDEV.S(M183:ES183)*10</f>
        <v>16.794795555479162</v>
      </c>
      <c r="H183" s="1" t="s">
        <v>9</v>
      </c>
      <c r="I183" s="3">
        <f>AVERAGE(M183:ES183)*10</f>
        <v>46.339506172839506</v>
      </c>
      <c r="K183" s="11" t="s">
        <v>9</v>
      </c>
      <c r="M183" s="10">
        <v>5.5555555555555554</v>
      </c>
      <c r="N183" s="10">
        <v>5.6</v>
      </c>
      <c r="O183" s="10">
        <v>4.8</v>
      </c>
      <c r="P183" s="10">
        <v>3.75</v>
      </c>
      <c r="Q183" s="10">
        <v>6</v>
      </c>
      <c r="R183" s="10"/>
      <c r="S183" s="10"/>
      <c r="T183" s="10">
        <v>6</v>
      </c>
      <c r="U183" s="10">
        <v>2.5</v>
      </c>
      <c r="V183" s="10">
        <v>6</v>
      </c>
      <c r="W183" s="1">
        <v>1.5</v>
      </c>
    </row>
    <row r="184" spans="2:23" x14ac:dyDescent="0.4">
      <c r="B184" s="1" t="s">
        <v>42</v>
      </c>
      <c r="C184" s="12">
        <f>_xlfn.T.TEST(M185:ES185,M192:ES192,1,2)</f>
        <v>0.2335596111431677</v>
      </c>
      <c r="E184" s="1" t="s">
        <v>41</v>
      </c>
      <c r="F184" s="12">
        <f>F182/F183</f>
        <v>0.77441686006490373</v>
      </c>
      <c r="H184" s="1" t="s">
        <v>6</v>
      </c>
      <c r="I184" s="3">
        <f>AVERAGE(M184:ES184)*10</f>
        <v>59.345679012345684</v>
      </c>
      <c r="K184" s="11" t="s">
        <v>6</v>
      </c>
      <c r="M184" s="10">
        <v>5.7777777777777777</v>
      </c>
      <c r="N184" s="10">
        <v>6.4</v>
      </c>
      <c r="O184" s="10">
        <v>9.1999999999999993</v>
      </c>
      <c r="P184" s="10">
        <v>3.25</v>
      </c>
      <c r="Q184" s="10">
        <v>7.333333333333333</v>
      </c>
      <c r="R184" s="10"/>
      <c r="S184" s="10"/>
      <c r="T184" s="10">
        <v>8</v>
      </c>
      <c r="U184" s="10">
        <v>3.5</v>
      </c>
      <c r="V184" s="10">
        <v>7.2</v>
      </c>
      <c r="W184" s="1">
        <v>2.75</v>
      </c>
    </row>
    <row r="185" spans="2:23" x14ac:dyDescent="0.4">
      <c r="B185" s="9" t="s">
        <v>40</v>
      </c>
      <c r="C185" s="14">
        <f>COUNT(M184:ES184)</f>
        <v>9</v>
      </c>
      <c r="E185" s="9" t="s">
        <v>4</v>
      </c>
      <c r="F185" s="2">
        <f>_xlfn.T.TEST(M183:EPF183,M184:ES184,1,2)</f>
        <v>9.4280652167521767E-2</v>
      </c>
      <c r="H185" s="9" t="s">
        <v>3</v>
      </c>
      <c r="I185" s="3">
        <f>AVERAGE(M185:ES185)*10</f>
        <v>13.006172839506174</v>
      </c>
      <c r="M185" s="10">
        <v>0.22222222222222221</v>
      </c>
      <c r="N185" s="10">
        <v>0.8</v>
      </c>
      <c r="O185" s="10">
        <v>4.4000000000000004</v>
      </c>
      <c r="P185" s="10">
        <v>-0.5</v>
      </c>
      <c r="Q185" s="10">
        <v>1.3333333333333333</v>
      </c>
      <c r="R185" s="10"/>
      <c r="S185" s="10"/>
      <c r="T185" s="10">
        <v>2</v>
      </c>
      <c r="U185" s="10">
        <v>1</v>
      </c>
      <c r="V185" s="10">
        <v>1.2</v>
      </c>
      <c r="W185" s="1">
        <v>1.25</v>
      </c>
    </row>
    <row r="186" spans="2:23" x14ac:dyDescent="0.4">
      <c r="B186" s="9" t="s">
        <v>39</v>
      </c>
      <c r="C186" s="14">
        <f>SUM(M182:ES182)</f>
        <v>58</v>
      </c>
      <c r="E186" s="9" t="s">
        <v>2</v>
      </c>
      <c r="F186" s="8">
        <f>(I184-I183)/(100-I183)</f>
        <v>0.24237892557229965</v>
      </c>
      <c r="H186" s="7" t="s">
        <v>1</v>
      </c>
      <c r="I186" s="6">
        <f>_xlfn.STDEV.S(M184:ES184)*10</f>
        <v>22.913868141882851</v>
      </c>
      <c r="M186" s="10"/>
      <c r="N186" s="10"/>
      <c r="O186" s="10"/>
      <c r="P186" s="10"/>
      <c r="Q186" s="10"/>
      <c r="R186" s="10"/>
      <c r="S186" s="10"/>
      <c r="T186" s="10"/>
      <c r="U186" s="10"/>
      <c r="V186" s="10"/>
    </row>
    <row r="187" spans="2:23" x14ac:dyDescent="0.4">
      <c r="B187" s="9" t="s">
        <v>38</v>
      </c>
      <c r="C187" s="14">
        <f>COUNT(M191:ES191)</f>
        <v>6</v>
      </c>
      <c r="E187" s="9"/>
      <c r="H187" s="5" t="s">
        <v>0</v>
      </c>
      <c r="I187" s="4">
        <f>_xlfn.STDEV.S(M182:ES182)*10</f>
        <v>24.037008503093261</v>
      </c>
      <c r="M187" s="20" t="s">
        <v>153</v>
      </c>
      <c r="N187" s="10"/>
      <c r="O187" s="10"/>
      <c r="P187" s="10"/>
      <c r="Q187" s="10"/>
      <c r="R187" s="10"/>
      <c r="S187" s="10"/>
      <c r="T187" s="10"/>
      <c r="U187" s="10"/>
      <c r="V187" s="10"/>
    </row>
    <row r="188" spans="2:23" x14ac:dyDescent="0.4">
      <c r="B188" s="1" t="s">
        <v>36</v>
      </c>
      <c r="C188" s="14">
        <f>SUM(M189:ES189)</f>
        <v>34</v>
      </c>
      <c r="E188" s="19" t="s">
        <v>152</v>
      </c>
      <c r="F188" s="2"/>
      <c r="H188" s="19" t="s">
        <v>151</v>
      </c>
      <c r="I188" s="18" t="s">
        <v>33</v>
      </c>
      <c r="J188" s="16"/>
      <c r="K188" s="17" t="s">
        <v>32</v>
      </c>
      <c r="L188" s="16"/>
      <c r="M188" s="15" t="s">
        <v>150</v>
      </c>
      <c r="N188" s="15" t="s">
        <v>149</v>
      </c>
      <c r="O188" s="15" t="s">
        <v>148</v>
      </c>
      <c r="P188" s="15" t="s">
        <v>147</v>
      </c>
      <c r="Q188" s="15" t="s">
        <v>146</v>
      </c>
      <c r="R188" s="15" t="s">
        <v>145</v>
      </c>
      <c r="S188" s="15" t="s">
        <v>144</v>
      </c>
      <c r="T188" s="15" t="s">
        <v>143</v>
      </c>
      <c r="U188" s="15" t="s">
        <v>142</v>
      </c>
      <c r="V188" s="15" t="s">
        <v>141</v>
      </c>
    </row>
    <row r="189" spans="2:23" x14ac:dyDescent="0.4">
      <c r="B189" s="9" t="s">
        <v>14</v>
      </c>
      <c r="C189" s="13">
        <f>_xlfn.STDEV.S(M185:ES185)*10</f>
        <v>13.626817594374081</v>
      </c>
      <c r="E189" s="9" t="s">
        <v>13</v>
      </c>
      <c r="F189" s="2">
        <f>AVERAGE(M192:ES192)*10</f>
        <v>7.5277777777777777</v>
      </c>
      <c r="H189" s="1" t="s">
        <v>12</v>
      </c>
      <c r="I189" s="3">
        <f>AVERAGE(M189:ES189)</f>
        <v>5.666666666666667</v>
      </c>
      <c r="K189" s="11" t="s">
        <v>12</v>
      </c>
      <c r="M189" s="14"/>
      <c r="N189" s="14"/>
      <c r="O189" s="14"/>
      <c r="P189" s="14">
        <v>6</v>
      </c>
      <c r="Q189" s="14">
        <v>5</v>
      </c>
      <c r="R189" s="14">
        <v>3</v>
      </c>
      <c r="S189" s="14"/>
      <c r="T189" s="14">
        <v>5</v>
      </c>
      <c r="U189" s="14">
        <v>7</v>
      </c>
      <c r="V189" s="14">
        <v>8</v>
      </c>
    </row>
    <row r="190" spans="2:23" x14ac:dyDescent="0.4">
      <c r="B190" s="9" t="s">
        <v>11</v>
      </c>
      <c r="C190" s="13">
        <f>_xlfn.STDEV.S(M192:ES192)*10</f>
        <v>14.26433651791405</v>
      </c>
      <c r="E190" s="9" t="s">
        <v>10</v>
      </c>
      <c r="F190" s="2">
        <f>_xlfn.STDEV.S(M190:ES190)*10</f>
        <v>14.144714217234128</v>
      </c>
      <c r="H190" s="1" t="s">
        <v>9</v>
      </c>
      <c r="I190" s="3">
        <f>AVERAGE(M190:ES190)*10</f>
        <v>54.626984126984127</v>
      </c>
      <c r="K190" s="11" t="s">
        <v>9</v>
      </c>
      <c r="M190" s="10"/>
      <c r="N190" s="10"/>
      <c r="O190" s="10"/>
      <c r="P190" s="10">
        <v>7</v>
      </c>
      <c r="Q190" s="10">
        <v>6</v>
      </c>
      <c r="R190" s="10">
        <v>3.3333333333333335</v>
      </c>
      <c r="S190" s="10"/>
      <c r="T190" s="10">
        <v>6.8</v>
      </c>
      <c r="U190" s="10">
        <v>5.1428571428571432</v>
      </c>
      <c r="V190" s="10">
        <v>4.5</v>
      </c>
    </row>
    <row r="191" spans="2:23" x14ac:dyDescent="0.4">
      <c r="B191" s="9" t="s">
        <v>8</v>
      </c>
      <c r="C191" s="13">
        <f>SQRT((((C185-1)*C189^2)+((C187-1)*C190^2))/(C185+C187-2))</f>
        <v>13.875484034479456</v>
      </c>
      <c r="E191" s="1" t="s">
        <v>7</v>
      </c>
      <c r="F191" s="12">
        <f>F189/F190</f>
        <v>0.53219723369213234</v>
      </c>
      <c r="H191" s="1" t="s">
        <v>6</v>
      </c>
      <c r="I191" s="3">
        <f>AVERAGE(M191:ES191)*10</f>
        <v>62.154761904761912</v>
      </c>
      <c r="K191" s="11" t="s">
        <v>6</v>
      </c>
      <c r="M191" s="10"/>
      <c r="N191" s="10"/>
      <c r="O191" s="10"/>
      <c r="P191" s="10">
        <v>7</v>
      </c>
      <c r="Q191" s="10">
        <v>8.4</v>
      </c>
      <c r="R191" s="10">
        <v>6</v>
      </c>
      <c r="S191" s="10"/>
      <c r="T191" s="10">
        <v>6</v>
      </c>
      <c r="U191" s="10">
        <v>5.1428571428571432</v>
      </c>
      <c r="V191" s="10">
        <v>4.75</v>
      </c>
    </row>
    <row r="192" spans="2:23" x14ac:dyDescent="0.4">
      <c r="B192" s="9" t="s">
        <v>5</v>
      </c>
      <c r="C192" s="3">
        <f>(I192-I185)/C190</f>
        <v>-0.38406238207071769</v>
      </c>
      <c r="E192" s="1" t="s">
        <v>4</v>
      </c>
      <c r="F192" s="2">
        <f>_xlfn.T.TEST(M190:EPF190,M191:ES191,1,2)</f>
        <v>0.18192002283688963</v>
      </c>
      <c r="H192" s="9" t="s">
        <v>3</v>
      </c>
      <c r="I192" s="3">
        <f>AVERAGE(M192:ES192)*10</f>
        <v>7.5277777777777777</v>
      </c>
      <c r="M192" s="10"/>
      <c r="N192" s="10"/>
      <c r="O192" s="10"/>
      <c r="P192" s="10">
        <v>0</v>
      </c>
      <c r="Q192" s="10">
        <v>2.4</v>
      </c>
      <c r="R192" s="10">
        <v>2.6666666666666665</v>
      </c>
      <c r="S192" s="10"/>
      <c r="T192" s="10">
        <v>-0.8</v>
      </c>
      <c r="U192" s="10">
        <v>0</v>
      </c>
      <c r="V192" s="10">
        <v>0.25</v>
      </c>
    </row>
    <row r="193" spans="2:26" x14ac:dyDescent="0.4">
      <c r="E193" s="9" t="s">
        <v>2</v>
      </c>
      <c r="F193" s="8">
        <f>(I191-I190)/(100-I190)</f>
        <v>0.16590869337064912</v>
      </c>
      <c r="H193" s="7" t="s">
        <v>1</v>
      </c>
      <c r="I193" s="6">
        <f>_xlfn.STDEV.S(M191:ES191)*10</f>
        <v>13.250369010392298</v>
      </c>
    </row>
    <row r="194" spans="2:26" x14ac:dyDescent="0.4">
      <c r="B194" s="9"/>
      <c r="E194" s="9"/>
      <c r="H194" s="5" t="s">
        <v>0</v>
      </c>
      <c r="I194" s="4">
        <f>_xlfn.STDEV.S(M189:ES189)*10</f>
        <v>17.511900715418271</v>
      </c>
    </row>
    <row r="195" spans="2:26" x14ac:dyDescent="0.4">
      <c r="B195" s="9"/>
      <c r="E195" s="9"/>
    </row>
    <row r="196" spans="2:26" x14ac:dyDescent="0.4">
      <c r="M196" s="20" t="s">
        <v>124</v>
      </c>
    </row>
    <row r="197" spans="2:26" x14ac:dyDescent="0.4">
      <c r="B197" s="20" t="s">
        <v>140</v>
      </c>
      <c r="C197" s="2"/>
      <c r="E197" s="19" t="s">
        <v>139</v>
      </c>
      <c r="F197" s="2"/>
      <c r="H197" s="19" t="s">
        <v>138</v>
      </c>
      <c r="I197" s="18" t="s">
        <v>33</v>
      </c>
      <c r="J197" s="16"/>
      <c r="K197" s="17" t="s">
        <v>61</v>
      </c>
      <c r="L197" s="16"/>
      <c r="M197" s="21" t="s">
        <v>137</v>
      </c>
      <c r="N197" s="21" t="s">
        <v>136</v>
      </c>
      <c r="O197" s="21" t="s">
        <v>135</v>
      </c>
      <c r="P197" s="21" t="s">
        <v>134</v>
      </c>
      <c r="Q197" s="21" t="s">
        <v>133</v>
      </c>
      <c r="R197" s="21" t="s">
        <v>132</v>
      </c>
      <c r="S197" s="21" t="s">
        <v>131</v>
      </c>
      <c r="T197" s="21" t="s">
        <v>130</v>
      </c>
      <c r="U197" s="21" t="s">
        <v>129</v>
      </c>
      <c r="V197" s="21" t="s">
        <v>128</v>
      </c>
      <c r="W197" s="21" t="s">
        <v>127</v>
      </c>
      <c r="X197" s="21" t="s">
        <v>126</v>
      </c>
      <c r="Y197" s="21" t="s">
        <v>125</v>
      </c>
    </row>
    <row r="198" spans="2:26" x14ac:dyDescent="0.4">
      <c r="B198" s="1" t="s">
        <v>44</v>
      </c>
      <c r="C198" s="2">
        <f>_xlfn.T.TEST(M199:ES199,M206:ES206,1,2)</f>
        <v>0.26603472991346711</v>
      </c>
      <c r="E198" s="9" t="s">
        <v>13</v>
      </c>
      <c r="F198" s="2">
        <f>AVERAGE(M201:ES201)*10</f>
        <v>9.6968940150758325</v>
      </c>
      <c r="H198" s="1" t="s">
        <v>12</v>
      </c>
      <c r="I198" s="3">
        <f>AVERAGE(M198:ES198)</f>
        <v>9.454545454545455</v>
      </c>
      <c r="K198" s="11" t="s">
        <v>12</v>
      </c>
      <c r="M198" s="14">
        <v>11</v>
      </c>
      <c r="N198" s="14">
        <v>14</v>
      </c>
      <c r="O198" s="14">
        <v>8</v>
      </c>
      <c r="P198" s="14"/>
      <c r="Q198" s="14"/>
      <c r="R198" s="14">
        <v>9</v>
      </c>
      <c r="S198" s="14">
        <v>7</v>
      </c>
      <c r="T198" s="14">
        <v>8</v>
      </c>
      <c r="U198" s="14">
        <v>11</v>
      </c>
      <c r="V198" s="14">
        <v>9</v>
      </c>
      <c r="W198" s="1">
        <v>3</v>
      </c>
      <c r="X198" s="1">
        <v>13</v>
      </c>
      <c r="Y198" s="1">
        <v>11</v>
      </c>
    </row>
    <row r="199" spans="2:26" x14ac:dyDescent="0.4">
      <c r="B199" s="1" t="s">
        <v>43</v>
      </c>
      <c r="C199" s="2">
        <f>_xlfn.T.TEST(M200:ES200,M207:ES207,1,2)</f>
        <v>0.34638185737298166</v>
      </c>
      <c r="E199" s="9" t="s">
        <v>10</v>
      </c>
      <c r="F199" s="2">
        <f>_xlfn.STDEV.S(M199:ES199)*10</f>
        <v>9.4487824488486165</v>
      </c>
      <c r="H199" s="1" t="s">
        <v>9</v>
      </c>
      <c r="I199" s="3">
        <f>AVERAGE(M199:ES199)*10</f>
        <v>45.637695637695643</v>
      </c>
      <c r="K199" s="11" t="s">
        <v>9</v>
      </c>
      <c r="M199" s="10">
        <v>3.8181818181818183</v>
      </c>
      <c r="N199" s="10">
        <v>3.7142857142857144</v>
      </c>
      <c r="O199" s="10">
        <v>5</v>
      </c>
      <c r="P199" s="10"/>
      <c r="Q199" s="10"/>
      <c r="R199" s="10">
        <v>4.2222222222222223</v>
      </c>
      <c r="S199" s="10">
        <v>4</v>
      </c>
      <c r="T199" s="10">
        <v>6</v>
      </c>
      <c r="U199" s="10">
        <v>4.9090909090909092</v>
      </c>
      <c r="V199" s="10">
        <v>3.1111111111111112</v>
      </c>
      <c r="W199" s="10">
        <v>6</v>
      </c>
      <c r="X199" s="10">
        <v>4.1538461538461542</v>
      </c>
      <c r="Y199" s="10">
        <v>5.2727272727272725</v>
      </c>
    </row>
    <row r="200" spans="2:26" x14ac:dyDescent="0.4">
      <c r="B200" s="1" t="s">
        <v>42</v>
      </c>
      <c r="C200" s="12">
        <f>_xlfn.T.TEST(M201:ES201,M208:ES208,1,2)</f>
        <v>0.45271950997045707</v>
      </c>
      <c r="E200" s="1" t="s">
        <v>41</v>
      </c>
      <c r="F200" s="12">
        <f>F198/F199</f>
        <v>1.0262585753847524</v>
      </c>
      <c r="H200" s="1" t="s">
        <v>6</v>
      </c>
      <c r="I200" s="3">
        <f>AVERAGE(M200:ES200)*10</f>
        <v>55.334589652771477</v>
      </c>
      <c r="K200" s="11" t="s">
        <v>6</v>
      </c>
      <c r="M200" s="10">
        <v>5.2727272727272725</v>
      </c>
      <c r="N200" s="10">
        <v>4.8571428571428568</v>
      </c>
      <c r="O200" s="10">
        <v>6.5</v>
      </c>
      <c r="P200" s="10"/>
      <c r="Q200" s="10"/>
      <c r="R200" s="10">
        <v>5.333333333333333</v>
      </c>
      <c r="S200" s="10">
        <v>5.7142857142857144</v>
      </c>
      <c r="T200" s="10">
        <v>8.25</v>
      </c>
      <c r="U200" s="10">
        <v>4.3636363636363633</v>
      </c>
      <c r="V200" s="10">
        <v>2</v>
      </c>
      <c r="W200" s="10">
        <v>8</v>
      </c>
      <c r="X200" s="10">
        <v>4.0769230769230766</v>
      </c>
      <c r="Y200" s="10">
        <v>6.5</v>
      </c>
    </row>
    <row r="201" spans="2:26" x14ac:dyDescent="0.4">
      <c r="B201" s="9" t="s">
        <v>40</v>
      </c>
      <c r="C201" s="14">
        <f>COUNT(M200:ES200)</f>
        <v>11</v>
      </c>
      <c r="E201" s="9" t="s">
        <v>4</v>
      </c>
      <c r="F201" s="2">
        <f>_xlfn.T.TEST(M199:EPF199,M200:ES200,1,2)</f>
        <v>6.3583590291623387E-2</v>
      </c>
      <c r="H201" s="9" t="s">
        <v>3</v>
      </c>
      <c r="I201" s="3">
        <f>AVERAGE(M201:ES201)*10</f>
        <v>9.6968940150758325</v>
      </c>
      <c r="M201" s="10">
        <v>1.4545454545454546</v>
      </c>
      <c r="N201" s="10">
        <v>1.1428571428571428</v>
      </c>
      <c r="O201" s="10">
        <v>1.5</v>
      </c>
      <c r="P201" s="10"/>
      <c r="Q201" s="10"/>
      <c r="R201" s="10">
        <v>1.1111111111111112</v>
      </c>
      <c r="S201" s="10">
        <v>1.7142857142857142</v>
      </c>
      <c r="T201" s="10">
        <v>2.25</v>
      </c>
      <c r="U201" s="10">
        <v>-0.54545454545454541</v>
      </c>
      <c r="V201" s="10">
        <v>-1.1111111111111112</v>
      </c>
      <c r="W201" s="10">
        <v>2</v>
      </c>
      <c r="X201" s="10">
        <v>-7.6923076923076927E-2</v>
      </c>
      <c r="Y201" s="10">
        <v>1.2272727272727273</v>
      </c>
    </row>
    <row r="202" spans="2:26" x14ac:dyDescent="0.4">
      <c r="B202" s="9" t="s">
        <v>39</v>
      </c>
      <c r="C202" s="14">
        <f>SUM(M198:ES198)</f>
        <v>104</v>
      </c>
      <c r="E202" s="9" t="s">
        <v>2</v>
      </c>
      <c r="F202" s="8">
        <f>(I200-I199)/(100-I199)</f>
        <v>0.17837533064179315</v>
      </c>
      <c r="H202" s="7" t="s">
        <v>1</v>
      </c>
      <c r="I202" s="6">
        <f>_xlfn.STDEV.S(M200:ES200)*10</f>
        <v>17.862046372384444</v>
      </c>
      <c r="M202" s="10"/>
      <c r="N202" s="10"/>
      <c r="O202" s="10"/>
      <c r="P202" s="10"/>
      <c r="Q202" s="10"/>
      <c r="R202" s="10"/>
      <c r="S202" s="10"/>
      <c r="T202" s="10"/>
      <c r="U202" s="10"/>
      <c r="V202" s="10"/>
    </row>
    <row r="203" spans="2:26" x14ac:dyDescent="0.4">
      <c r="B203" s="9" t="s">
        <v>38</v>
      </c>
      <c r="C203" s="14">
        <f>COUNT(M207:ES207)</f>
        <v>12</v>
      </c>
      <c r="E203" s="9"/>
      <c r="H203" s="5" t="s">
        <v>0</v>
      </c>
      <c r="I203" s="4">
        <f>_xlfn.STDEV.S(M198:ES198)*10</f>
        <v>30.451153135353142</v>
      </c>
      <c r="M203" s="20" t="s">
        <v>124</v>
      </c>
      <c r="N203" s="10"/>
      <c r="O203" s="10"/>
      <c r="P203" s="10"/>
      <c r="Q203" s="10"/>
      <c r="R203" s="10"/>
      <c r="S203" s="10"/>
      <c r="T203" s="10"/>
      <c r="U203" s="10"/>
      <c r="V203" s="10"/>
    </row>
    <row r="204" spans="2:26" x14ac:dyDescent="0.4">
      <c r="B204" s="1" t="s">
        <v>36</v>
      </c>
      <c r="C204" s="14">
        <f>SUM(M205:ES205)</f>
        <v>123</v>
      </c>
      <c r="E204" s="19" t="s">
        <v>123</v>
      </c>
      <c r="F204" s="2"/>
      <c r="H204" s="19" t="s">
        <v>122</v>
      </c>
      <c r="I204" s="18" t="s">
        <v>33</v>
      </c>
      <c r="J204" s="16"/>
      <c r="K204" s="17" t="s">
        <v>32</v>
      </c>
      <c r="L204" s="16"/>
      <c r="M204" s="15" t="s">
        <v>121</v>
      </c>
      <c r="N204" s="15" t="s">
        <v>120</v>
      </c>
      <c r="O204" s="15" t="s">
        <v>119</v>
      </c>
      <c r="P204" s="15" t="s">
        <v>118</v>
      </c>
      <c r="Q204" s="15" t="s">
        <v>117</v>
      </c>
      <c r="R204" s="15" t="s">
        <v>116</v>
      </c>
      <c r="S204" s="15" t="s">
        <v>115</v>
      </c>
      <c r="T204" s="15" t="s">
        <v>114</v>
      </c>
      <c r="U204" s="15" t="s">
        <v>113</v>
      </c>
      <c r="V204" s="15" t="s">
        <v>112</v>
      </c>
      <c r="W204" s="15" t="s">
        <v>111</v>
      </c>
      <c r="X204" s="15" t="s">
        <v>110</v>
      </c>
      <c r="Y204" s="15" t="s">
        <v>109</v>
      </c>
      <c r="Z204" s="15" t="s">
        <v>108</v>
      </c>
    </row>
    <row r="205" spans="2:26" x14ac:dyDescent="0.4">
      <c r="B205" s="9" t="s">
        <v>14</v>
      </c>
      <c r="C205" s="13">
        <f>_xlfn.STDEV.S(M201:ES201)*10</f>
        <v>10.774321101425343</v>
      </c>
      <c r="E205" s="9" t="s">
        <v>13</v>
      </c>
      <c r="F205" s="2">
        <f>AVERAGE(M208:ES208)*10</f>
        <v>9.1893926131058485</v>
      </c>
      <c r="H205" s="1" t="s">
        <v>12</v>
      </c>
      <c r="I205" s="3">
        <f>AVERAGE(M205:ES205)</f>
        <v>10.25</v>
      </c>
      <c r="K205" s="11" t="s">
        <v>12</v>
      </c>
      <c r="M205" s="14">
        <v>6</v>
      </c>
      <c r="N205" s="14">
        <v>7</v>
      </c>
      <c r="O205" s="14">
        <v>5</v>
      </c>
      <c r="P205" s="14"/>
      <c r="Q205" s="14">
        <v>16</v>
      </c>
      <c r="R205" s="14">
        <v>15</v>
      </c>
      <c r="S205" s="14">
        <v>14</v>
      </c>
      <c r="T205" s="14">
        <v>17</v>
      </c>
      <c r="U205" s="14">
        <v>9</v>
      </c>
      <c r="V205" s="14">
        <v>8</v>
      </c>
      <c r="X205" s="1">
        <v>5</v>
      </c>
      <c r="Y205" s="1">
        <v>11</v>
      </c>
      <c r="Z205" s="1">
        <v>10</v>
      </c>
    </row>
    <row r="206" spans="2:26" x14ac:dyDescent="0.4">
      <c r="B206" s="9" t="s">
        <v>11</v>
      </c>
      <c r="C206" s="13">
        <f>_xlfn.STDEV.S(M208:ES208)*10</f>
        <v>9.4692168582148604</v>
      </c>
      <c r="E206" s="9" t="s">
        <v>10</v>
      </c>
      <c r="F206" s="2">
        <f>_xlfn.STDEV.S(M206:ES206)*10</f>
        <v>5.9022508414331245</v>
      </c>
      <c r="H206" s="1" t="s">
        <v>9</v>
      </c>
      <c r="I206" s="3">
        <f>AVERAGE(M206:ES206)*10</f>
        <v>43.570420592479415</v>
      </c>
      <c r="K206" s="11" t="s">
        <v>9</v>
      </c>
      <c r="M206" s="10">
        <v>5</v>
      </c>
      <c r="N206" s="10">
        <v>4</v>
      </c>
      <c r="O206" s="10">
        <v>5.2</v>
      </c>
      <c r="P206" s="10"/>
      <c r="Q206" s="10">
        <v>3.5</v>
      </c>
      <c r="R206" s="10">
        <v>3.8666666666666667</v>
      </c>
      <c r="S206" s="10">
        <v>4.8571428571428568</v>
      </c>
      <c r="T206" s="10">
        <v>3.6470588235294117</v>
      </c>
      <c r="U206" s="10">
        <v>4</v>
      </c>
      <c r="V206" s="10">
        <v>4.25</v>
      </c>
      <c r="W206" s="10"/>
      <c r="X206" s="10">
        <v>4.4000000000000004</v>
      </c>
      <c r="Y206" s="10">
        <v>4.3636363636363633</v>
      </c>
      <c r="Z206" s="10">
        <v>5.2</v>
      </c>
    </row>
    <row r="207" spans="2:26" x14ac:dyDescent="0.4">
      <c r="B207" s="9" t="s">
        <v>8</v>
      </c>
      <c r="C207" s="13">
        <f>SQRT((((C201-1)*C205^2)+((C203-1)*C206^2))/(C201+C203-2))</f>
        <v>10.11172515767875</v>
      </c>
      <c r="E207" s="1" t="s">
        <v>7</v>
      </c>
      <c r="F207" s="12">
        <f>F205/F206</f>
        <v>1.5569302051002925</v>
      </c>
      <c r="H207" s="1" t="s">
        <v>6</v>
      </c>
      <c r="I207" s="3">
        <f>AVERAGE(M207:ES207)*10</f>
        <v>52.75981320558526</v>
      </c>
      <c r="K207" s="11" t="s">
        <v>6</v>
      </c>
      <c r="M207" s="10">
        <v>7.333333333333333</v>
      </c>
      <c r="N207" s="10">
        <v>5.1428571428571432</v>
      </c>
      <c r="O207" s="10">
        <v>7.2</v>
      </c>
      <c r="P207" s="10"/>
      <c r="Q207" s="10">
        <v>3.40625</v>
      </c>
      <c r="R207" s="10">
        <v>5.0666666666666664</v>
      </c>
      <c r="S207" s="10">
        <v>4.8571428571428568</v>
      </c>
      <c r="T207" s="10">
        <v>3.1176470588235294</v>
      </c>
      <c r="U207" s="10">
        <v>6.333333333333333</v>
      </c>
      <c r="V207" s="10">
        <v>5</v>
      </c>
      <c r="W207" s="10"/>
      <c r="X207" s="10">
        <v>4.8</v>
      </c>
      <c r="Y207" s="10">
        <v>5.4545454545454541</v>
      </c>
      <c r="Z207" s="10">
        <v>5.6</v>
      </c>
    </row>
    <row r="208" spans="2:26" x14ac:dyDescent="0.4">
      <c r="B208" s="9" t="s">
        <v>5</v>
      </c>
      <c r="C208" s="3">
        <f>(I208-I201)/C206</f>
        <v>-5.3594865295508533E-2</v>
      </c>
      <c r="E208" s="9" t="s">
        <v>4</v>
      </c>
      <c r="F208" s="2">
        <f>_xlfn.T.TEST(M206:EPF206,M207:ES207,1,2)</f>
        <v>1.6830412721956196E-2</v>
      </c>
      <c r="H208" s="9" t="s">
        <v>3</v>
      </c>
      <c r="I208" s="3">
        <f>AVERAGE(M208:ES208)*10</f>
        <v>9.1893926131058485</v>
      </c>
      <c r="M208" s="10">
        <v>2.3333333333333335</v>
      </c>
      <c r="N208" s="10">
        <v>1.1428571428571428</v>
      </c>
      <c r="O208" s="10">
        <v>2</v>
      </c>
      <c r="P208" s="10"/>
      <c r="Q208" s="10">
        <v>-9.375E-2</v>
      </c>
      <c r="R208" s="10">
        <v>1.2</v>
      </c>
      <c r="S208" s="10">
        <v>0</v>
      </c>
      <c r="T208" s="10">
        <v>-0.52941176470588236</v>
      </c>
      <c r="U208" s="10">
        <v>2.3333333333333335</v>
      </c>
      <c r="V208" s="10">
        <v>0.75</v>
      </c>
      <c r="W208" s="10"/>
      <c r="X208" s="10">
        <v>0.4</v>
      </c>
      <c r="Y208" s="10">
        <v>1.0909090909090908</v>
      </c>
      <c r="Z208" s="10">
        <v>0.4</v>
      </c>
    </row>
    <row r="209" spans="2:31" x14ac:dyDescent="0.4">
      <c r="E209" s="9" t="s">
        <v>2</v>
      </c>
      <c r="F209" s="8">
        <f>(I207-I206)/(100-I206)</f>
        <v>0.16284708675112222</v>
      </c>
      <c r="H209" s="7" t="s">
        <v>1</v>
      </c>
      <c r="I209" s="6">
        <f>_xlfn.STDEV.S(M207:ES207)*10</f>
        <v>12.750542929450724</v>
      </c>
    </row>
    <row r="210" spans="2:31" x14ac:dyDescent="0.4">
      <c r="B210" s="9"/>
      <c r="E210" s="9"/>
      <c r="H210" s="5" t="s">
        <v>0</v>
      </c>
      <c r="I210" s="4">
        <f>_xlfn.STDEV.S(M205:ES205)*10</f>
        <v>43.301270189221938</v>
      </c>
    </row>
    <row r="211" spans="2:31" x14ac:dyDescent="0.4">
      <c r="B211" s="9"/>
      <c r="E211" s="9"/>
    </row>
    <row r="212" spans="2:31" x14ac:dyDescent="0.4">
      <c r="M212" s="20" t="s">
        <v>85</v>
      </c>
    </row>
    <row r="213" spans="2:31" x14ac:dyDescent="0.4">
      <c r="B213" s="20" t="s">
        <v>107</v>
      </c>
      <c r="C213" s="2"/>
      <c r="E213" s="19" t="s">
        <v>106</v>
      </c>
      <c r="F213" s="2"/>
      <c r="H213" s="19" t="s">
        <v>105</v>
      </c>
      <c r="I213" s="18" t="s">
        <v>33</v>
      </c>
      <c r="J213" s="16"/>
      <c r="K213" s="17" t="s">
        <v>61</v>
      </c>
      <c r="L213" s="16"/>
      <c r="M213" s="21" t="s">
        <v>104</v>
      </c>
      <c r="N213" s="21" t="s">
        <v>103</v>
      </c>
      <c r="O213" s="21" t="s">
        <v>102</v>
      </c>
      <c r="P213" s="21" t="s">
        <v>101</v>
      </c>
      <c r="Q213" s="21" t="s">
        <v>100</v>
      </c>
      <c r="R213" s="21" t="s">
        <v>99</v>
      </c>
      <c r="S213" s="21" t="s">
        <v>98</v>
      </c>
      <c r="T213" s="21" t="s">
        <v>97</v>
      </c>
      <c r="U213" s="21" t="s">
        <v>96</v>
      </c>
      <c r="V213" s="21" t="s">
        <v>95</v>
      </c>
      <c r="W213" s="21" t="s">
        <v>94</v>
      </c>
      <c r="X213" s="21" t="s">
        <v>93</v>
      </c>
      <c r="Y213" s="21" t="s">
        <v>92</v>
      </c>
      <c r="Z213" s="21" t="s">
        <v>91</v>
      </c>
      <c r="AA213" s="21" t="s">
        <v>90</v>
      </c>
      <c r="AB213" s="21" t="s">
        <v>89</v>
      </c>
      <c r="AC213" s="21" t="s">
        <v>88</v>
      </c>
      <c r="AD213" s="21" t="s">
        <v>87</v>
      </c>
      <c r="AE213" s="21" t="s">
        <v>86</v>
      </c>
    </row>
    <row r="214" spans="2:31" x14ac:dyDescent="0.4">
      <c r="B214" s="1" t="s">
        <v>44</v>
      </c>
      <c r="C214" s="2">
        <f>_xlfn.T.TEST(M215:ES215,M222:ES222,1,2)</f>
        <v>0.3451876127776502</v>
      </c>
      <c r="E214" s="9" t="s">
        <v>13</v>
      </c>
      <c r="F214" s="2">
        <f>AVERAGE(M217:ES217)*10</f>
        <v>-0.8630971105019547</v>
      </c>
      <c r="H214" s="1" t="s">
        <v>12</v>
      </c>
      <c r="I214" s="3">
        <f>AVERAGE(M214:ES214)</f>
        <v>11.352941176470589</v>
      </c>
      <c r="K214" s="11" t="s">
        <v>12</v>
      </c>
      <c r="M214" s="14"/>
      <c r="N214" s="14">
        <v>12</v>
      </c>
      <c r="O214" s="14">
        <v>3</v>
      </c>
      <c r="P214" s="14">
        <v>14</v>
      </c>
      <c r="Q214" s="14">
        <v>11</v>
      </c>
      <c r="R214" s="14">
        <v>5</v>
      </c>
      <c r="S214" s="14">
        <v>16</v>
      </c>
      <c r="T214" s="14">
        <v>16</v>
      </c>
      <c r="U214" s="14">
        <v>16</v>
      </c>
      <c r="V214" s="14">
        <v>7</v>
      </c>
      <c r="W214" s="1">
        <v>12</v>
      </c>
      <c r="X214" s="1">
        <v>18</v>
      </c>
      <c r="Y214" s="1">
        <v>14</v>
      </c>
      <c r="Z214" s="1">
        <v>16</v>
      </c>
      <c r="AA214" s="1">
        <v>17</v>
      </c>
      <c r="AB214" s="1">
        <v>6</v>
      </c>
      <c r="AC214" s="1">
        <v>5</v>
      </c>
      <c r="AE214" s="1">
        <v>5</v>
      </c>
    </row>
    <row r="215" spans="2:31" x14ac:dyDescent="0.4">
      <c r="B215" s="1" t="s">
        <v>43</v>
      </c>
      <c r="C215" s="2">
        <f>_xlfn.T.TEST(M216:ES216,M223:ES223,1,2)</f>
        <v>4.1426309676446026E-2</v>
      </c>
      <c r="E215" s="9" t="s">
        <v>10</v>
      </c>
      <c r="F215" s="2">
        <f>_xlfn.STDEV.S(M215:ES215)*10</f>
        <v>9.503814238221608</v>
      </c>
      <c r="H215" s="1" t="s">
        <v>9</v>
      </c>
      <c r="I215" s="3">
        <f>AVERAGE(M215:ES215)*10</f>
        <v>44.9938210578349</v>
      </c>
      <c r="K215" s="11" t="s">
        <v>9</v>
      </c>
      <c r="M215" s="10"/>
      <c r="N215" s="10">
        <v>3.8333333333333335</v>
      </c>
      <c r="O215" s="10">
        <v>5.333333333333333</v>
      </c>
      <c r="P215" s="10">
        <v>4.8571428571428568</v>
      </c>
      <c r="Q215" s="10">
        <v>4</v>
      </c>
      <c r="R215" s="10">
        <v>3.6</v>
      </c>
      <c r="S215" s="10">
        <v>4.375</v>
      </c>
      <c r="T215" s="10">
        <v>3.875</v>
      </c>
      <c r="U215" s="10">
        <v>4.25</v>
      </c>
      <c r="V215" s="10">
        <v>4.5714285714285712</v>
      </c>
      <c r="W215" s="10">
        <v>3.1666666666666665</v>
      </c>
      <c r="X215" s="10">
        <v>6</v>
      </c>
      <c r="Y215" s="10">
        <v>4.4285714285714288</v>
      </c>
      <c r="Z215" s="10">
        <v>3.25</v>
      </c>
      <c r="AA215" s="10">
        <v>3.8823529411764706</v>
      </c>
      <c r="AB215" s="10">
        <v>6.666666666666667</v>
      </c>
      <c r="AC215" s="10">
        <v>5.2</v>
      </c>
      <c r="AD215" s="10"/>
      <c r="AE215" s="10">
        <v>5.2</v>
      </c>
    </row>
    <row r="216" spans="2:31" x14ac:dyDescent="0.4">
      <c r="B216" s="1" t="s">
        <v>42</v>
      </c>
      <c r="C216" s="12">
        <f>_xlfn.T.TEST(M217:ES217,M224:ES224,1,2)</f>
        <v>2.0373757564426049E-3</v>
      </c>
      <c r="E216" s="1" t="s">
        <v>41</v>
      </c>
      <c r="F216" s="12">
        <f>F214/F215</f>
        <v>-9.081586496407161E-2</v>
      </c>
      <c r="H216" s="1" t="s">
        <v>6</v>
      </c>
      <c r="I216" s="3">
        <f>AVERAGE(M216:ES216)*10</f>
        <v>44.130723947332946</v>
      </c>
      <c r="K216" s="11" t="s">
        <v>6</v>
      </c>
      <c r="M216" s="10"/>
      <c r="N216" s="10">
        <v>2.8333333333333335</v>
      </c>
      <c r="O216" s="10">
        <v>6.666666666666667</v>
      </c>
      <c r="P216" s="10">
        <v>5.7142857142857144</v>
      </c>
      <c r="Q216" s="10">
        <v>4.7272727272727275</v>
      </c>
      <c r="R216" s="10">
        <v>4.4000000000000004</v>
      </c>
      <c r="S216" s="10">
        <v>4.25</v>
      </c>
      <c r="T216" s="10">
        <v>3.25</v>
      </c>
      <c r="U216" s="10">
        <v>4.375</v>
      </c>
      <c r="V216" s="10">
        <v>3.7142857142857144</v>
      </c>
      <c r="W216" s="10">
        <v>3.1666666666666665</v>
      </c>
      <c r="X216" s="10">
        <v>4.666666666666667</v>
      </c>
      <c r="Y216" s="10">
        <v>5.1428571428571432</v>
      </c>
      <c r="Z216" s="10">
        <v>3.625</v>
      </c>
      <c r="AA216" s="10">
        <v>2.8235294117647061</v>
      </c>
      <c r="AB216" s="10">
        <v>5.666666666666667</v>
      </c>
      <c r="AC216" s="10">
        <v>4</v>
      </c>
      <c r="AD216" s="10"/>
      <c r="AE216" s="10">
        <v>6</v>
      </c>
    </row>
    <row r="217" spans="2:31" x14ac:dyDescent="0.4">
      <c r="B217" s="9" t="s">
        <v>40</v>
      </c>
      <c r="C217" s="14">
        <f>COUNT(M216:ES216)</f>
        <v>17</v>
      </c>
      <c r="E217" s="9" t="s">
        <v>4</v>
      </c>
      <c r="F217" s="2">
        <f>_xlfn.T.TEST(M215:EPF215,M216:ES216,1,2)</f>
        <v>0.40601956870475164</v>
      </c>
      <c r="H217" s="9" t="s">
        <v>3</v>
      </c>
      <c r="I217" s="3">
        <f>AVERAGE(M217:ES217)*10</f>
        <v>-0.8630971105019547</v>
      </c>
      <c r="M217" s="10"/>
      <c r="N217" s="10">
        <v>-1</v>
      </c>
      <c r="O217" s="10">
        <v>1.3333333333333333</v>
      </c>
      <c r="P217" s="10">
        <v>0.8571428571428571</v>
      </c>
      <c r="Q217" s="10">
        <v>0.72727272727272729</v>
      </c>
      <c r="R217" s="10">
        <v>0.8</v>
      </c>
      <c r="S217" s="10">
        <v>-0.125</v>
      </c>
      <c r="T217" s="10">
        <v>-0.625</v>
      </c>
      <c r="U217" s="10">
        <v>0.125</v>
      </c>
      <c r="V217" s="10">
        <v>-0.8571428571428571</v>
      </c>
      <c r="W217" s="10">
        <v>0</v>
      </c>
      <c r="X217" s="10">
        <v>-1.3333333333333333</v>
      </c>
      <c r="Y217" s="10">
        <v>0.7142857142857143</v>
      </c>
      <c r="Z217" s="10">
        <v>0.375</v>
      </c>
      <c r="AA217" s="10">
        <v>-1.0588235294117647</v>
      </c>
      <c r="AB217" s="10">
        <v>-1</v>
      </c>
      <c r="AC217" s="10">
        <v>-1.2</v>
      </c>
      <c r="AD217" s="10"/>
      <c r="AE217" s="10">
        <v>0.8</v>
      </c>
    </row>
    <row r="218" spans="2:31" x14ac:dyDescent="0.4">
      <c r="B218" s="9" t="s">
        <v>39</v>
      </c>
      <c r="C218" s="14">
        <f>SUM(M214:ES214)</f>
        <v>193</v>
      </c>
      <c r="E218" s="9" t="s">
        <v>2</v>
      </c>
      <c r="F218" s="8">
        <f>(I216-I215)/(100-I215)</f>
        <v>-1.5690911950263557E-2</v>
      </c>
      <c r="H218" s="7" t="s">
        <v>1</v>
      </c>
      <c r="I218" s="6">
        <f>_xlfn.STDEV.S(M216:ES216)*10</f>
        <v>11.400106498956857</v>
      </c>
      <c r="M218" s="10"/>
      <c r="N218" s="10"/>
      <c r="O218" s="10"/>
      <c r="P218" s="10"/>
      <c r="Q218" s="10"/>
      <c r="R218" s="10"/>
      <c r="S218" s="10"/>
      <c r="T218" s="10"/>
      <c r="U218" s="10"/>
      <c r="V218" s="10"/>
    </row>
    <row r="219" spans="2:31" x14ac:dyDescent="0.4">
      <c r="B219" s="9" t="s">
        <v>38</v>
      </c>
      <c r="C219" s="14">
        <f>COUNT(M223:ES223)</f>
        <v>12</v>
      </c>
      <c r="E219" s="9"/>
      <c r="H219" s="5" t="s">
        <v>0</v>
      </c>
      <c r="I219" s="4">
        <f>_xlfn.STDEV.S(M214:ES214)*10</f>
        <v>50.982984474061084</v>
      </c>
      <c r="M219" s="20" t="s">
        <v>85</v>
      </c>
      <c r="N219" s="10"/>
      <c r="O219" s="10"/>
      <c r="P219" s="10"/>
      <c r="Q219" s="10"/>
      <c r="R219" s="10"/>
      <c r="S219" s="10"/>
      <c r="T219" s="10"/>
      <c r="U219" s="10"/>
      <c r="V219" s="10"/>
    </row>
    <row r="220" spans="2:31" x14ac:dyDescent="0.4">
      <c r="B220" s="1" t="s">
        <v>36</v>
      </c>
      <c r="C220" s="14">
        <f>SUM(M221:ES221)</f>
        <v>107</v>
      </c>
      <c r="E220" s="19" t="s">
        <v>84</v>
      </c>
      <c r="F220" s="2"/>
      <c r="H220" s="19" t="s">
        <v>83</v>
      </c>
      <c r="I220" s="18" t="s">
        <v>33</v>
      </c>
      <c r="J220" s="16"/>
      <c r="K220" s="17" t="s">
        <v>32</v>
      </c>
      <c r="L220" s="16"/>
      <c r="M220" s="15" t="s">
        <v>82</v>
      </c>
      <c r="N220" s="15" t="s">
        <v>81</v>
      </c>
      <c r="O220" s="15" t="s">
        <v>80</v>
      </c>
      <c r="P220" s="15" t="s">
        <v>79</v>
      </c>
      <c r="Q220" s="15" t="s">
        <v>78</v>
      </c>
      <c r="R220" s="15" t="s">
        <v>77</v>
      </c>
      <c r="S220" s="15" t="s">
        <v>76</v>
      </c>
      <c r="T220" s="15" t="s">
        <v>75</v>
      </c>
      <c r="U220" s="15" t="s">
        <v>74</v>
      </c>
      <c r="V220" s="15" t="s">
        <v>73</v>
      </c>
      <c r="W220" s="15" t="s">
        <v>72</v>
      </c>
      <c r="X220" s="15" t="s">
        <v>71</v>
      </c>
      <c r="Y220" s="15" t="s">
        <v>70</v>
      </c>
      <c r="Z220" s="15" t="s">
        <v>69</v>
      </c>
      <c r="AA220" s="15" t="s">
        <v>68</v>
      </c>
      <c r="AB220" s="15" t="s">
        <v>67</v>
      </c>
      <c r="AC220" s="15" t="s">
        <v>66</v>
      </c>
      <c r="AD220" s="15" t="s">
        <v>65</v>
      </c>
      <c r="AE220" s="15"/>
    </row>
    <row r="221" spans="2:31" x14ac:dyDescent="0.4">
      <c r="B221" s="9" t="s">
        <v>14</v>
      </c>
      <c r="C221" s="13">
        <f>_xlfn.STDEV.S(M217:ES217)*10</f>
        <v>8.7824544735491958</v>
      </c>
      <c r="E221" s="9" t="s">
        <v>13</v>
      </c>
      <c r="F221" s="2">
        <f>AVERAGE(M224:ES224)*10</f>
        <v>10.822150072150071</v>
      </c>
      <c r="H221" s="1" t="s">
        <v>12</v>
      </c>
      <c r="I221" s="3">
        <f>AVERAGE(M221:ES221)</f>
        <v>8.9166666666666661</v>
      </c>
      <c r="K221" s="11" t="s">
        <v>12</v>
      </c>
      <c r="M221" s="14"/>
      <c r="N221" s="14">
        <v>14</v>
      </c>
      <c r="O221" s="14"/>
      <c r="P221" s="14">
        <v>4</v>
      </c>
      <c r="Q221" s="14"/>
      <c r="R221" s="14">
        <v>9</v>
      </c>
      <c r="S221" s="14">
        <v>7</v>
      </c>
      <c r="T221" s="14">
        <v>4</v>
      </c>
      <c r="U221" s="14">
        <v>7</v>
      </c>
      <c r="V221" s="14">
        <v>5</v>
      </c>
      <c r="W221" s="1">
        <v>16</v>
      </c>
      <c r="X221" s="1">
        <v>9</v>
      </c>
      <c r="AA221" s="1">
        <v>14</v>
      </c>
      <c r="AB221" s="1">
        <v>7</v>
      </c>
      <c r="AC221" s="1">
        <v>11</v>
      </c>
    </row>
    <row r="222" spans="2:31" x14ac:dyDescent="0.4">
      <c r="B222" s="9" t="s">
        <v>11</v>
      </c>
      <c r="C222" s="13">
        <f>_xlfn.STDEV.S(M224:ES224)*10</f>
        <v>11.272634614179687</v>
      </c>
      <c r="E222" s="9" t="s">
        <v>10</v>
      </c>
      <c r="F222" s="2">
        <f>_xlfn.STDEV.S(M222:ES222)*10</f>
        <v>12.215828269155383</v>
      </c>
      <c r="H222" s="1" t="s">
        <v>9</v>
      </c>
      <c r="I222" s="3">
        <f>AVERAGE(M222:ES222)*10</f>
        <v>43.370610870610875</v>
      </c>
      <c r="K222" s="11" t="s">
        <v>9</v>
      </c>
      <c r="M222" s="10"/>
      <c r="N222" s="10">
        <v>2.8571428571428572</v>
      </c>
      <c r="O222" s="10"/>
      <c r="P222" s="10">
        <v>3.5</v>
      </c>
      <c r="Q222" s="10"/>
      <c r="R222" s="10">
        <v>4.8888888888888893</v>
      </c>
      <c r="S222" s="10">
        <v>4.8571428571428568</v>
      </c>
      <c r="T222" s="10">
        <v>5.5</v>
      </c>
      <c r="U222" s="10">
        <v>6.5714285714285712</v>
      </c>
      <c r="V222" s="10">
        <v>2</v>
      </c>
      <c r="W222" s="10">
        <v>4</v>
      </c>
      <c r="X222" s="10">
        <v>4</v>
      </c>
      <c r="Y222" s="10"/>
      <c r="Z222" s="10"/>
      <c r="AA222" s="10">
        <v>4</v>
      </c>
      <c r="AB222" s="10">
        <v>5.1428571428571432</v>
      </c>
      <c r="AC222" s="10">
        <v>4.7272727272727275</v>
      </c>
    </row>
    <row r="223" spans="2:31" x14ac:dyDescent="0.4">
      <c r="B223" s="9" t="s">
        <v>8</v>
      </c>
      <c r="C223" s="13">
        <f>SQRT((((C217-1)*C221^2)+((C219-1)*C222^2))/(C217+C219-2))</f>
        <v>9.87308220078293</v>
      </c>
      <c r="E223" s="1" t="s">
        <v>7</v>
      </c>
      <c r="F223" s="12">
        <f>F221/F222</f>
        <v>0.88591209975304674</v>
      </c>
      <c r="H223" s="1" t="s">
        <v>6</v>
      </c>
      <c r="I223" s="3">
        <f>AVERAGE(M223:ES223)*10</f>
        <v>54.192760942760934</v>
      </c>
      <c r="K223" s="11" t="s">
        <v>6</v>
      </c>
      <c r="M223" s="10"/>
      <c r="N223" s="10">
        <v>2</v>
      </c>
      <c r="O223" s="10"/>
      <c r="P223" s="10">
        <v>3.5</v>
      </c>
      <c r="Q223" s="10"/>
      <c r="R223" s="10">
        <v>7.1111111111111107</v>
      </c>
      <c r="S223" s="10">
        <v>5.1428571428571432</v>
      </c>
      <c r="T223" s="10">
        <v>8.5</v>
      </c>
      <c r="U223" s="10">
        <v>8.2857142857142865</v>
      </c>
      <c r="V223" s="10">
        <v>4.4000000000000004</v>
      </c>
      <c r="W223" s="10">
        <v>5.5</v>
      </c>
      <c r="X223" s="10">
        <v>5.1111111111111107</v>
      </c>
      <c r="Y223" s="10"/>
      <c r="Z223" s="10"/>
      <c r="AA223" s="10">
        <v>4.5714285714285712</v>
      </c>
      <c r="AB223" s="10">
        <v>6</v>
      </c>
      <c r="AC223" s="10">
        <v>4.9090909090909092</v>
      </c>
    </row>
    <row r="224" spans="2:31" x14ac:dyDescent="0.4">
      <c r="B224" s="9" t="s">
        <v>5</v>
      </c>
      <c r="C224" s="3">
        <f>(I224-I217)/C222</f>
        <v>1.0366030287146288</v>
      </c>
      <c r="E224" s="9" t="s">
        <v>4</v>
      </c>
      <c r="F224" s="2">
        <f>_xlfn.T.TEST(M222:EPF222,M223:ES223,1,2)</f>
        <v>5.3729675786035734E-2</v>
      </c>
      <c r="H224" s="9" t="s">
        <v>3</v>
      </c>
      <c r="I224" s="3">
        <f>AVERAGE(M224:ES224)*10</f>
        <v>10.822150072150071</v>
      </c>
      <c r="M224" s="10"/>
      <c r="N224" s="10">
        <v>-0.8571428571428571</v>
      </c>
      <c r="O224" s="10"/>
      <c r="P224" s="10">
        <v>0</v>
      </c>
      <c r="Q224" s="10"/>
      <c r="R224" s="10">
        <v>2.2222222222222223</v>
      </c>
      <c r="S224" s="10">
        <v>0.2857142857142857</v>
      </c>
      <c r="T224" s="10">
        <v>3</v>
      </c>
      <c r="U224" s="10">
        <v>1.7142857142857142</v>
      </c>
      <c r="V224" s="10">
        <v>2.4</v>
      </c>
      <c r="W224" s="10">
        <v>1.5</v>
      </c>
      <c r="X224" s="10">
        <v>1.1111111111111112</v>
      </c>
      <c r="Y224" s="10"/>
      <c r="Z224" s="10"/>
      <c r="AA224" s="10">
        <v>0.5714285714285714</v>
      </c>
      <c r="AB224" s="10">
        <v>0.8571428571428571</v>
      </c>
      <c r="AC224" s="10">
        <v>0.18181818181818182</v>
      </c>
    </row>
    <row r="225" spans="2:29" x14ac:dyDescent="0.4">
      <c r="E225" s="9" t="s">
        <v>2</v>
      </c>
      <c r="F225" s="8">
        <f>(I223-I222)/(100-I222)</f>
        <v>0.1911048351134986</v>
      </c>
      <c r="H225" s="7" t="s">
        <v>1</v>
      </c>
      <c r="I225" s="6">
        <f>_xlfn.STDEV.S(M223:ES223)*10</f>
        <v>18.702914441459789</v>
      </c>
    </row>
    <row r="226" spans="2:29" x14ac:dyDescent="0.4">
      <c r="B226" s="9"/>
      <c r="E226" s="9"/>
      <c r="H226" s="5" t="s">
        <v>0</v>
      </c>
      <c r="I226" s="4">
        <f>_xlfn.STDEV.S(M221:ES221)*10</f>
        <v>40.554863699647285</v>
      </c>
    </row>
    <row r="227" spans="2:29" x14ac:dyDescent="0.4">
      <c r="B227" s="9"/>
      <c r="E227" s="9"/>
    </row>
    <row r="228" spans="2:29" x14ac:dyDescent="0.4">
      <c r="M228" s="20" t="s">
        <v>37</v>
      </c>
    </row>
    <row r="229" spans="2:29" x14ac:dyDescent="0.4">
      <c r="B229" s="20" t="s">
        <v>64</v>
      </c>
      <c r="C229" s="2"/>
      <c r="E229" s="19" t="s">
        <v>63</v>
      </c>
      <c r="F229" s="2"/>
      <c r="H229" s="19" t="s">
        <v>62</v>
      </c>
      <c r="I229" s="18" t="s">
        <v>33</v>
      </c>
      <c r="J229" s="16"/>
      <c r="K229" s="17" t="s">
        <v>61</v>
      </c>
      <c r="L229" s="16"/>
      <c r="M229" s="21" t="s">
        <v>60</v>
      </c>
      <c r="N229" s="21" t="s">
        <v>59</v>
      </c>
      <c r="O229" s="21" t="s">
        <v>58</v>
      </c>
      <c r="P229" s="21" t="s">
        <v>57</v>
      </c>
      <c r="Q229" s="21" t="s">
        <v>56</v>
      </c>
      <c r="R229" s="21" t="s">
        <v>55</v>
      </c>
      <c r="S229" s="21" t="s">
        <v>54</v>
      </c>
      <c r="T229" s="21" t="s">
        <v>53</v>
      </c>
      <c r="U229" s="21" t="s">
        <v>52</v>
      </c>
      <c r="V229" s="21" t="s">
        <v>51</v>
      </c>
      <c r="W229" s="21" t="s">
        <v>50</v>
      </c>
      <c r="X229" s="21" t="s">
        <v>49</v>
      </c>
      <c r="Y229" s="21" t="s">
        <v>48</v>
      </c>
      <c r="Z229" s="21" t="s">
        <v>47</v>
      </c>
      <c r="AA229" s="21" t="s">
        <v>46</v>
      </c>
      <c r="AB229" s="21" t="s">
        <v>45</v>
      </c>
    </row>
    <row r="230" spans="2:29" x14ac:dyDescent="0.4">
      <c r="B230" s="1" t="s">
        <v>44</v>
      </c>
      <c r="C230" s="2">
        <f>_xlfn.T.TEST(M231:ES231,M238:ES238,1,2)</f>
        <v>0.36680997519088154</v>
      </c>
      <c r="E230" s="9" t="s">
        <v>13</v>
      </c>
      <c r="F230" s="2">
        <f>AVERAGE(M233:ES233)*10</f>
        <v>19.233333333333334</v>
      </c>
      <c r="H230" s="1" t="s">
        <v>12</v>
      </c>
      <c r="I230" s="3">
        <f>AVERAGE(M230:ES230)</f>
        <v>6.1</v>
      </c>
      <c r="K230" s="11" t="s">
        <v>12</v>
      </c>
      <c r="M230" s="14"/>
      <c r="N230" s="14">
        <v>6</v>
      </c>
      <c r="O230" s="14">
        <v>6</v>
      </c>
      <c r="P230" s="14">
        <v>5</v>
      </c>
      <c r="Q230" s="14">
        <v>4</v>
      </c>
      <c r="R230" s="14">
        <v>7</v>
      </c>
      <c r="S230" s="14">
        <v>12</v>
      </c>
      <c r="T230" s="14"/>
      <c r="U230" s="14"/>
      <c r="V230" s="14">
        <v>10</v>
      </c>
      <c r="Y230" s="1">
        <v>4</v>
      </c>
      <c r="AA230" s="1">
        <v>3</v>
      </c>
      <c r="AB230" s="1">
        <v>4</v>
      </c>
    </row>
    <row r="231" spans="2:29" x14ac:dyDescent="0.4">
      <c r="B231" s="1" t="s">
        <v>43</v>
      </c>
      <c r="C231" s="2">
        <f>_xlfn.T.TEST(M232:ES232,M239:ES239,1,2)</f>
        <v>0.4850153624640533</v>
      </c>
      <c r="E231" s="9" t="s">
        <v>10</v>
      </c>
      <c r="F231" s="2">
        <f>_xlfn.STDEV.S(M231:ES231)*10</f>
        <v>9.4972433708550632</v>
      </c>
      <c r="H231" s="1" t="s">
        <v>9</v>
      </c>
      <c r="I231" s="3">
        <f>AVERAGE(M231:ES231)*10</f>
        <v>44.980952380952381</v>
      </c>
      <c r="K231" s="11" t="s">
        <v>9</v>
      </c>
      <c r="M231" s="10"/>
      <c r="N231" s="10">
        <v>5</v>
      </c>
      <c r="O231" s="10">
        <v>4.666666666666667</v>
      </c>
      <c r="P231" s="10">
        <v>3.6</v>
      </c>
      <c r="Q231" s="10">
        <v>4.5</v>
      </c>
      <c r="R231" s="10">
        <v>5.7142857142857144</v>
      </c>
      <c r="S231" s="10">
        <v>2.6666666666666665</v>
      </c>
      <c r="T231" s="10"/>
      <c r="U231" s="10"/>
      <c r="V231" s="10">
        <v>4</v>
      </c>
      <c r="W231" s="10"/>
      <c r="X231" s="10"/>
      <c r="Y231" s="10">
        <v>4</v>
      </c>
      <c r="Z231" s="10"/>
      <c r="AA231" s="10">
        <v>5.333333333333333</v>
      </c>
      <c r="AB231" s="10">
        <v>5.5</v>
      </c>
    </row>
    <row r="232" spans="2:29" x14ac:dyDescent="0.4">
      <c r="B232" s="1" t="s">
        <v>42</v>
      </c>
      <c r="C232" s="12">
        <f>_xlfn.T.TEST(M233:ES233,M240:ES240,1,2)</f>
        <v>0.42304308367290017</v>
      </c>
      <c r="E232" s="1" t="s">
        <v>41</v>
      </c>
      <c r="F232" s="12">
        <f>F230/F231</f>
        <v>2.0251490440222026</v>
      </c>
      <c r="H232" s="1" t="s">
        <v>6</v>
      </c>
      <c r="I232" s="3">
        <f>AVERAGE(M232:ES232)*10</f>
        <v>64.214285714285722</v>
      </c>
      <c r="K232" s="11" t="s">
        <v>6</v>
      </c>
      <c r="M232" s="10"/>
      <c r="N232" s="10">
        <v>6.666666666666667</v>
      </c>
      <c r="O232" s="10">
        <v>8</v>
      </c>
      <c r="P232" s="10">
        <v>3.2</v>
      </c>
      <c r="Q232" s="10">
        <v>8.5</v>
      </c>
      <c r="R232" s="10">
        <v>7.7142857142857144</v>
      </c>
      <c r="S232" s="10">
        <v>4.833333333333333</v>
      </c>
      <c r="T232" s="10"/>
      <c r="U232" s="10"/>
      <c r="V232" s="10">
        <v>4.8</v>
      </c>
      <c r="W232" s="10"/>
      <c r="X232" s="10"/>
      <c r="Y232" s="10">
        <v>4.5</v>
      </c>
      <c r="Z232" s="10"/>
      <c r="AA232" s="10">
        <v>8</v>
      </c>
      <c r="AB232" s="10">
        <v>8</v>
      </c>
    </row>
    <row r="233" spans="2:29" x14ac:dyDescent="0.4">
      <c r="B233" s="9" t="s">
        <v>40</v>
      </c>
      <c r="C233" s="14">
        <f>COUNT(M232:ES232)</f>
        <v>10</v>
      </c>
      <c r="E233" s="9" t="s">
        <v>4</v>
      </c>
      <c r="F233" s="2">
        <f>_xlfn.T.TEST(M231:EPF231,M232:ES232,1,2)</f>
        <v>5.2673115861878337E-3</v>
      </c>
      <c r="H233" s="9" t="s">
        <v>3</v>
      </c>
      <c r="I233" s="3">
        <f>AVERAGE(M233:ES233)*10</f>
        <v>19.233333333333334</v>
      </c>
      <c r="M233" s="10"/>
      <c r="N233" s="10">
        <v>1.6666666666666667</v>
      </c>
      <c r="O233" s="10">
        <v>3.3333333333333335</v>
      </c>
      <c r="P233" s="10">
        <v>-0.4</v>
      </c>
      <c r="Q233" s="10">
        <v>4</v>
      </c>
      <c r="R233" s="10">
        <v>2</v>
      </c>
      <c r="S233" s="10">
        <v>2.1666666666666665</v>
      </c>
      <c r="T233" s="10"/>
      <c r="U233" s="10"/>
      <c r="V233" s="10">
        <v>0.8</v>
      </c>
      <c r="W233" s="10"/>
      <c r="X233" s="10"/>
      <c r="Y233" s="10">
        <v>0.5</v>
      </c>
      <c r="Z233" s="10"/>
      <c r="AA233" s="10">
        <v>2.6666666666666665</v>
      </c>
      <c r="AB233" s="10">
        <v>2.5</v>
      </c>
    </row>
    <row r="234" spans="2:29" x14ac:dyDescent="0.4">
      <c r="B234" s="9" t="s">
        <v>39</v>
      </c>
      <c r="C234" s="14">
        <f>SUM(M230:ES230)</f>
        <v>61</v>
      </c>
      <c r="E234" s="9" t="s">
        <v>2</v>
      </c>
      <c r="F234" s="8">
        <f>(I232-I231)/(100-I231)</f>
        <v>0.34957590444867592</v>
      </c>
      <c r="H234" s="7" t="s">
        <v>1</v>
      </c>
      <c r="I234" s="6">
        <f>_xlfn.STDEV.S(M232:ES232)*10</f>
        <v>19.075379902317465</v>
      </c>
      <c r="M234" s="10"/>
      <c r="N234" s="10"/>
      <c r="O234" s="10"/>
      <c r="P234" s="10"/>
      <c r="Q234" s="10"/>
      <c r="R234" s="10"/>
      <c r="S234" s="10"/>
      <c r="T234" s="10"/>
      <c r="U234" s="10"/>
      <c r="V234" s="10"/>
    </row>
    <row r="235" spans="2:29" x14ac:dyDescent="0.4">
      <c r="B235" s="9" t="s">
        <v>38</v>
      </c>
      <c r="C235" s="14">
        <f>COUNT(M239:ES239)</f>
        <v>10</v>
      </c>
      <c r="E235" s="9"/>
      <c r="H235" s="5" t="s">
        <v>0</v>
      </c>
      <c r="I235" s="4">
        <f>_xlfn.STDEV.S(M230:ES230)*10</f>
        <v>28.848262031225069</v>
      </c>
      <c r="M235" s="20" t="s">
        <v>37</v>
      </c>
      <c r="N235" s="10"/>
      <c r="O235" s="10"/>
      <c r="P235" s="10"/>
      <c r="Q235" s="10"/>
      <c r="R235" s="10"/>
      <c r="S235" s="10"/>
      <c r="T235" s="10"/>
      <c r="U235" s="10"/>
      <c r="V235" s="10"/>
    </row>
    <row r="236" spans="2:29" x14ac:dyDescent="0.4">
      <c r="B236" s="1" t="s">
        <v>36</v>
      </c>
      <c r="C236" s="14">
        <f>SUM(M237:ES237)</f>
        <v>49</v>
      </c>
      <c r="E236" s="19" t="s">
        <v>35</v>
      </c>
      <c r="F236" s="2"/>
      <c r="H236" s="19" t="s">
        <v>34</v>
      </c>
      <c r="I236" s="18" t="s">
        <v>33</v>
      </c>
      <c r="J236" s="16"/>
      <c r="K236" s="17" t="s">
        <v>32</v>
      </c>
      <c r="L236" s="16"/>
      <c r="M236" s="15" t="s">
        <v>31</v>
      </c>
      <c r="N236" s="15" t="s">
        <v>30</v>
      </c>
      <c r="O236" s="15" t="s">
        <v>29</v>
      </c>
      <c r="P236" s="15" t="s">
        <v>28</v>
      </c>
      <c r="Q236" s="15" t="s">
        <v>27</v>
      </c>
      <c r="R236" s="15" t="s">
        <v>26</v>
      </c>
      <c r="S236" s="15" t="s">
        <v>25</v>
      </c>
      <c r="T236" s="15" t="s">
        <v>24</v>
      </c>
      <c r="U236" s="15" t="s">
        <v>23</v>
      </c>
      <c r="V236" s="15" t="s">
        <v>22</v>
      </c>
      <c r="W236" s="15" t="s">
        <v>21</v>
      </c>
      <c r="X236" s="15" t="s">
        <v>20</v>
      </c>
      <c r="Y236" s="15" t="s">
        <v>19</v>
      </c>
      <c r="Z236" s="15" t="s">
        <v>18</v>
      </c>
      <c r="AA236" s="15" t="s">
        <v>17</v>
      </c>
      <c r="AB236" s="15" t="s">
        <v>16</v>
      </c>
      <c r="AC236" s="15" t="s">
        <v>15</v>
      </c>
    </row>
    <row r="237" spans="2:29" x14ac:dyDescent="0.4">
      <c r="B237" s="9" t="s">
        <v>14</v>
      </c>
      <c r="C237" s="13">
        <f>_xlfn.STDEV.S(M233:ES233)*10</f>
        <v>13.334305520112535</v>
      </c>
      <c r="E237" s="9" t="s">
        <v>13</v>
      </c>
      <c r="F237" s="2">
        <f>AVERAGE(M240:ES240)*10</f>
        <v>17.961904761904766</v>
      </c>
      <c r="H237" s="1" t="s">
        <v>12</v>
      </c>
      <c r="I237" s="3">
        <f>AVERAGE(M237:ES237)</f>
        <v>4.9000000000000004</v>
      </c>
      <c r="K237" s="11" t="s">
        <v>12</v>
      </c>
      <c r="M237" s="14">
        <v>5</v>
      </c>
      <c r="N237" s="14"/>
      <c r="O237" s="14"/>
      <c r="P237" s="14">
        <v>5</v>
      </c>
      <c r="Q237" s="14"/>
      <c r="R237" s="14"/>
      <c r="S237" s="14">
        <v>7</v>
      </c>
      <c r="T237" s="14">
        <v>5</v>
      </c>
      <c r="U237" s="14">
        <v>4</v>
      </c>
      <c r="V237" s="14">
        <v>3</v>
      </c>
      <c r="Y237" s="1">
        <v>6</v>
      </c>
      <c r="AA237" s="1">
        <v>3</v>
      </c>
      <c r="AB237" s="1">
        <v>8</v>
      </c>
      <c r="AC237" s="1">
        <v>3</v>
      </c>
    </row>
    <row r="238" spans="2:29" x14ac:dyDescent="0.4">
      <c r="B238" s="9" t="s">
        <v>11</v>
      </c>
      <c r="C238" s="13">
        <f>_xlfn.STDEV.S(M240:ES240)*10</f>
        <v>15.460037154005313</v>
      </c>
      <c r="E238" s="9" t="s">
        <v>10</v>
      </c>
      <c r="F238" s="2">
        <f>_xlfn.STDEV.S(M238:ES238)*10</f>
        <v>10.764611086883368</v>
      </c>
      <c r="H238" s="1" t="s">
        <v>9</v>
      </c>
      <c r="I238" s="3">
        <f>AVERAGE(M238:ES238)*10</f>
        <v>46.55</v>
      </c>
      <c r="K238" s="11" t="s">
        <v>9</v>
      </c>
      <c r="M238" s="10">
        <v>4.4000000000000004</v>
      </c>
      <c r="N238" s="10"/>
      <c r="O238" s="10"/>
      <c r="P238" s="10">
        <v>3.2</v>
      </c>
      <c r="Q238" s="10"/>
      <c r="R238" s="10"/>
      <c r="S238" s="10">
        <v>6</v>
      </c>
      <c r="T238" s="10">
        <v>5.2</v>
      </c>
      <c r="U238" s="10">
        <v>3.5</v>
      </c>
      <c r="V238" s="10">
        <v>5.333333333333333</v>
      </c>
      <c r="W238" s="10"/>
      <c r="X238" s="10"/>
      <c r="Y238" s="10">
        <v>4.333333333333333</v>
      </c>
      <c r="Z238" s="10"/>
      <c r="AA238" s="10">
        <v>5.333333333333333</v>
      </c>
      <c r="AB238" s="10">
        <v>3.25</v>
      </c>
      <c r="AC238" s="10">
        <v>6</v>
      </c>
    </row>
    <row r="239" spans="2:29" x14ac:dyDescent="0.4">
      <c r="B239" s="9" t="s">
        <v>8</v>
      </c>
      <c r="C239" s="13">
        <f>SQRT((((C233-1)*C237^2)+((C235-1)*C238^2))/(C233+C235-2))</f>
        <v>14.436350863478769</v>
      </c>
      <c r="E239" s="1" t="s">
        <v>7</v>
      </c>
      <c r="F239" s="12">
        <f>F237/F238</f>
        <v>1.668606939621931</v>
      </c>
      <c r="H239" s="1" t="s">
        <v>6</v>
      </c>
      <c r="I239" s="3">
        <f>AVERAGE(M239:ES239)*10</f>
        <v>64.511904761904759</v>
      </c>
      <c r="K239" s="11" t="s">
        <v>6</v>
      </c>
      <c r="M239" s="10">
        <v>8.4</v>
      </c>
      <c r="N239" s="10"/>
      <c r="O239" s="10"/>
      <c r="P239" s="10">
        <v>5.6</v>
      </c>
      <c r="Q239" s="10"/>
      <c r="R239" s="10"/>
      <c r="S239" s="10">
        <v>7.4285714285714288</v>
      </c>
      <c r="T239" s="10">
        <v>6</v>
      </c>
      <c r="U239" s="10">
        <v>7.5</v>
      </c>
      <c r="V239" s="10">
        <v>6.666666666666667</v>
      </c>
      <c r="W239" s="10"/>
      <c r="X239" s="10"/>
      <c r="Y239" s="10">
        <v>3.6666666666666665</v>
      </c>
      <c r="Z239" s="10"/>
      <c r="AA239" s="10">
        <v>5.333333333333333</v>
      </c>
      <c r="AB239" s="10">
        <v>5.25</v>
      </c>
      <c r="AC239" s="10">
        <v>8.6666666666666661</v>
      </c>
    </row>
    <row r="240" spans="2:29" x14ac:dyDescent="0.4">
      <c r="B240" s="9" t="s">
        <v>5</v>
      </c>
      <c r="C240" s="3">
        <f>(I240-I233)/C238</f>
        <v>-8.2239684081171369E-2</v>
      </c>
      <c r="E240" s="9" t="s">
        <v>4</v>
      </c>
      <c r="F240" s="2">
        <f>_xlfn.T.TEST(M238:EPF238,M239:ES239,1,2)</f>
        <v>3.9790986652670744E-3</v>
      </c>
      <c r="H240" s="9" t="s">
        <v>3</v>
      </c>
      <c r="I240" s="3">
        <f>AVERAGE(M240:ES240)*10</f>
        <v>17.961904761904766</v>
      </c>
      <c r="M240" s="10">
        <v>4</v>
      </c>
      <c r="N240" s="10"/>
      <c r="O240" s="10"/>
      <c r="P240" s="10">
        <v>2.4</v>
      </c>
      <c r="Q240" s="10"/>
      <c r="R240" s="10"/>
      <c r="S240" s="10">
        <v>1.4285714285714286</v>
      </c>
      <c r="T240" s="10">
        <v>0.8</v>
      </c>
      <c r="U240" s="10">
        <v>4</v>
      </c>
      <c r="V240" s="10">
        <v>1.3333333333333333</v>
      </c>
      <c r="W240" s="10"/>
      <c r="X240" s="10"/>
      <c r="Y240" s="10">
        <v>-0.66666666666666663</v>
      </c>
      <c r="Z240" s="10"/>
      <c r="AA240" s="10">
        <v>0</v>
      </c>
      <c r="AB240" s="10">
        <v>2</v>
      </c>
      <c r="AC240" s="10">
        <v>2.6666666666666665</v>
      </c>
    </row>
    <row r="241" spans="3:9" x14ac:dyDescent="0.4">
      <c r="E241" s="9" t="s">
        <v>2</v>
      </c>
      <c r="F241" s="8">
        <f>(I239-I238)/(100-I238)</f>
        <v>0.33605060359036037</v>
      </c>
      <c r="H241" s="7" t="s">
        <v>1</v>
      </c>
      <c r="I241" s="6">
        <f>_xlfn.STDEV.S(M239:ES239)*10</f>
        <v>15.69926831731876</v>
      </c>
    </row>
    <row r="242" spans="3:9" x14ac:dyDescent="0.4">
      <c r="C242" s="2"/>
      <c r="F242" s="2"/>
      <c r="H242" s="5" t="s">
        <v>0</v>
      </c>
      <c r="I242" s="4">
        <f>_xlfn.STDEV.S(M237:ES237)*10</f>
        <v>17.288403306519921</v>
      </c>
    </row>
    <row r="243" spans="3:9" x14ac:dyDescent="0.4">
      <c r="C243" s="2"/>
      <c r="F243" s="2"/>
    </row>
    <row r="244" spans="3:9" x14ac:dyDescent="0.4">
      <c r="C244" s="2"/>
      <c r="F244" s="2"/>
    </row>
    <row r="245" spans="3:9" x14ac:dyDescent="0.4">
      <c r="C245" s="2"/>
      <c r="F245" s="2"/>
    </row>
    <row r="246" spans="3:9" x14ac:dyDescent="0.4">
      <c r="C246" s="2"/>
      <c r="F246" s="2"/>
    </row>
    <row r="247" spans="3:9" x14ac:dyDescent="0.4">
      <c r="C247" s="2"/>
      <c r="F247" s="2"/>
    </row>
    <row r="248" spans="3:9" x14ac:dyDescent="0.4">
      <c r="C248" s="2"/>
      <c r="F248" s="2"/>
    </row>
    <row r="249" spans="3:9" x14ac:dyDescent="0.4">
      <c r="C249" s="2"/>
      <c r="F249" s="2"/>
    </row>
    <row r="250" spans="3:9" x14ac:dyDescent="0.4">
      <c r="C250" s="2"/>
      <c r="F250" s="2"/>
    </row>
    <row r="251" spans="3:9" x14ac:dyDescent="0.4">
      <c r="C251" s="2"/>
      <c r="F251" s="2"/>
    </row>
    <row r="252" spans="3:9" x14ac:dyDescent="0.4">
      <c r="C252" s="2"/>
      <c r="F252" s="2"/>
    </row>
    <row r="253" spans="3:9" x14ac:dyDescent="0.4">
      <c r="C253" s="2"/>
      <c r="F253" s="2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FCD9D-A1EC-4CFF-8A48-75E3E8F67EA3}">
  <dimension ref="A1:EQ1388"/>
  <sheetViews>
    <sheetView topLeftCell="A679" zoomScaleNormal="100" workbookViewId="0">
      <selection activeCell="DQ389" sqref="DQ389:EQ400"/>
    </sheetView>
  </sheetViews>
  <sheetFormatPr defaultRowHeight="14.6" x14ac:dyDescent="0.4"/>
  <cols>
    <col min="1" max="1" width="3.69140625" customWidth="1"/>
    <col min="2" max="2" width="29.921875" customWidth="1"/>
    <col min="3" max="3" width="7.53515625" style="31" customWidth="1"/>
    <col min="4" max="4" width="1.15234375" customWidth="1"/>
    <col min="5" max="5" width="29.921875" customWidth="1"/>
    <col min="6" max="6" width="7.53515625" style="31" customWidth="1"/>
    <col min="7" max="7" width="7.53515625" style="32" customWidth="1"/>
    <col min="8" max="150" width="6.84375" customWidth="1"/>
  </cols>
  <sheetData>
    <row r="1" spans="1:17" ht="18.45" x14ac:dyDescent="0.5">
      <c r="A1" s="30" t="s">
        <v>354</v>
      </c>
    </row>
    <row r="2" spans="1:17" ht="15.9" x14ac:dyDescent="0.45">
      <c r="A2" s="33" t="s">
        <v>352</v>
      </c>
      <c r="B2" s="34"/>
    </row>
    <row r="3" spans="1:17" ht="15.9" x14ac:dyDescent="0.45">
      <c r="A3" s="33" t="s">
        <v>355</v>
      </c>
      <c r="B3" s="34"/>
    </row>
    <row r="5" spans="1:17" ht="15" thickBot="1" x14ac:dyDescent="0.45"/>
    <row r="6" spans="1:17" x14ac:dyDescent="0.4">
      <c r="B6" s="35" t="s">
        <v>356</v>
      </c>
      <c r="C6" s="36" t="s">
        <v>357</v>
      </c>
      <c r="D6" s="37"/>
      <c r="E6" s="37" t="s">
        <v>356</v>
      </c>
      <c r="F6" s="38" t="s">
        <v>357</v>
      </c>
      <c r="G6" s="39"/>
    </row>
    <row r="7" spans="1:17" x14ac:dyDescent="0.4">
      <c r="B7" s="40" t="s">
        <v>44</v>
      </c>
      <c r="C7" s="41">
        <f>_xlfn.T.TEST(H15:EN15,H21:EN21,1,2)</f>
        <v>4.7028353325431309E-2</v>
      </c>
      <c r="D7" s="42"/>
      <c r="E7" s="42" t="s">
        <v>39</v>
      </c>
      <c r="F7" s="43">
        <f>SUM(H14:EN14)</f>
        <v>9</v>
      </c>
      <c r="G7" s="39"/>
    </row>
    <row r="8" spans="1:17" x14ac:dyDescent="0.4">
      <c r="B8" s="40" t="s">
        <v>43</v>
      </c>
      <c r="C8" s="41">
        <f>_xlfn.T.TEST(H16:EN16,H22:EN22,1,2)</f>
        <v>4.2256491663512447E-2</v>
      </c>
      <c r="D8" s="42"/>
      <c r="E8" s="42" t="s">
        <v>36</v>
      </c>
      <c r="F8" s="43">
        <f>SUM(H20:EN20)</f>
        <v>7</v>
      </c>
      <c r="G8" s="39"/>
    </row>
    <row r="9" spans="1:17" x14ac:dyDescent="0.4">
      <c r="B9" s="40" t="s">
        <v>42</v>
      </c>
      <c r="C9" s="41">
        <f>_xlfn.T.TEST(H17:EN17,H23:EN23,1,2)</f>
        <v>0.35445999011411222</v>
      </c>
      <c r="D9" s="42"/>
      <c r="E9" s="42" t="s">
        <v>14</v>
      </c>
      <c r="F9" s="43">
        <f>_xlfn.STDEV.S(H17:EN17)*10</f>
        <v>20.275875100994064</v>
      </c>
      <c r="G9" s="39"/>
    </row>
    <row r="10" spans="1:17" x14ac:dyDescent="0.4">
      <c r="B10" s="40" t="s">
        <v>358</v>
      </c>
      <c r="C10" s="44">
        <f>COUNT(H16:EN16)</f>
        <v>9</v>
      </c>
      <c r="D10" s="42"/>
      <c r="E10" s="42" t="s">
        <v>11</v>
      </c>
      <c r="F10" s="43">
        <f>_xlfn.STDEV.S(H23:EN23)*10</f>
        <v>35.989416433697492</v>
      </c>
      <c r="G10" s="39"/>
    </row>
    <row r="11" spans="1:17" x14ac:dyDescent="0.4">
      <c r="B11" s="40" t="s">
        <v>359</v>
      </c>
      <c r="C11" s="44">
        <f>COUNT(H22:EN22)</f>
        <v>7</v>
      </c>
      <c r="D11" s="42"/>
      <c r="E11" s="42" t="s">
        <v>8</v>
      </c>
      <c r="F11" s="43">
        <f>SQRT((((C10-1)*F9^2)+((C11-1)*F10^2))/(C10+C11-2))</f>
        <v>28.107342025473724</v>
      </c>
      <c r="G11" s="39"/>
    </row>
    <row r="12" spans="1:17" x14ac:dyDescent="0.4">
      <c r="B12" s="40"/>
      <c r="C12" s="45"/>
      <c r="D12" s="42"/>
      <c r="E12" s="42" t="s">
        <v>5</v>
      </c>
      <c r="F12" s="46">
        <f>(F23-F17)/F10</f>
        <v>0.14995590180707291</v>
      </c>
      <c r="G12" s="39"/>
    </row>
    <row r="13" spans="1:17" x14ac:dyDescent="0.4">
      <c r="B13" s="47" t="s">
        <v>332</v>
      </c>
      <c r="C13" s="44" t="s">
        <v>357</v>
      </c>
      <c r="D13" s="42"/>
      <c r="E13" s="48" t="s">
        <v>331</v>
      </c>
      <c r="F13" s="49" t="s">
        <v>360</v>
      </c>
      <c r="G13" s="50"/>
      <c r="H13" s="51" t="s">
        <v>330</v>
      </c>
      <c r="I13" s="51" t="s">
        <v>329</v>
      </c>
      <c r="J13" s="51" t="s">
        <v>328</v>
      </c>
      <c r="K13" s="51" t="s">
        <v>327</v>
      </c>
      <c r="L13" s="51" t="s">
        <v>326</v>
      </c>
      <c r="M13" s="51" t="s">
        <v>325</v>
      </c>
      <c r="N13" s="51" t="s">
        <v>324</v>
      </c>
      <c r="O13" s="51" t="s">
        <v>323</v>
      </c>
      <c r="P13" s="51" t="s">
        <v>322</v>
      </c>
      <c r="Q13" s="51"/>
    </row>
    <row r="14" spans="1:17" x14ac:dyDescent="0.4">
      <c r="B14" s="40" t="s">
        <v>13</v>
      </c>
      <c r="C14" s="44">
        <f>AVERAGE(H17:EN17)*10</f>
        <v>8.8888888888888893</v>
      </c>
      <c r="D14" s="42"/>
      <c r="E14" s="42" t="s">
        <v>361</v>
      </c>
      <c r="F14" s="43">
        <f>AVERAGE(H14:EN14)</f>
        <v>1</v>
      </c>
      <c r="G14" s="39"/>
      <c r="H14" s="52">
        <v>1</v>
      </c>
      <c r="I14" s="52">
        <v>1</v>
      </c>
      <c r="J14" s="52">
        <v>1</v>
      </c>
      <c r="K14" s="52">
        <v>1</v>
      </c>
      <c r="L14" s="52">
        <v>1</v>
      </c>
      <c r="M14" s="52">
        <v>1</v>
      </c>
      <c r="N14" s="52">
        <v>1</v>
      </c>
      <c r="O14" s="52">
        <v>1</v>
      </c>
      <c r="P14" s="52">
        <v>1</v>
      </c>
      <c r="Q14" s="52"/>
    </row>
    <row r="15" spans="1:17" x14ac:dyDescent="0.4">
      <c r="B15" s="40" t="s">
        <v>10</v>
      </c>
      <c r="C15" s="44">
        <f>_xlfn.STDEV.S(H15:EN15)*10</f>
        <v>13.333333333333332</v>
      </c>
      <c r="D15" s="42"/>
      <c r="E15" s="42" t="s">
        <v>9</v>
      </c>
      <c r="F15" s="43">
        <f>AVERAGE(H15:EN15)*10</f>
        <v>15.555555555555555</v>
      </c>
      <c r="G15" s="39"/>
      <c r="H15" s="53">
        <v>0</v>
      </c>
      <c r="I15" s="53">
        <v>4</v>
      </c>
      <c r="J15" s="53">
        <v>0</v>
      </c>
      <c r="K15" s="53">
        <v>2</v>
      </c>
      <c r="L15" s="53">
        <v>2</v>
      </c>
      <c r="M15" s="53">
        <v>0</v>
      </c>
      <c r="N15" s="53">
        <v>2</v>
      </c>
      <c r="O15" s="53">
        <v>2</v>
      </c>
      <c r="P15" s="53">
        <v>2</v>
      </c>
      <c r="Q15" s="54"/>
    </row>
    <row r="16" spans="1:17" x14ac:dyDescent="0.4">
      <c r="B16" s="40" t="s">
        <v>41</v>
      </c>
      <c r="C16" s="44">
        <f>C14/C15</f>
        <v>0.66666666666666674</v>
      </c>
      <c r="D16" s="42"/>
      <c r="E16" s="42" t="s">
        <v>6</v>
      </c>
      <c r="F16" s="43">
        <f>AVERAGE(H16:EN16)*10</f>
        <v>24.444444444444446</v>
      </c>
      <c r="G16" s="39"/>
      <c r="H16" s="53">
        <v>2</v>
      </c>
      <c r="I16" s="53">
        <v>2</v>
      </c>
      <c r="J16" s="53">
        <v>4</v>
      </c>
      <c r="K16" s="53">
        <v>4</v>
      </c>
      <c r="L16" s="53">
        <v>4</v>
      </c>
      <c r="M16" s="53">
        <v>2</v>
      </c>
      <c r="N16" s="53">
        <v>2</v>
      </c>
      <c r="O16" s="53">
        <v>2</v>
      </c>
      <c r="P16" s="53">
        <v>0</v>
      </c>
      <c r="Q16" s="54"/>
    </row>
    <row r="17" spans="2:17" x14ac:dyDescent="0.4">
      <c r="B17" s="40" t="s">
        <v>4</v>
      </c>
      <c r="C17" s="41">
        <f>_xlfn.T.TEST(H15:EPA15,H16:EN16,1,2)</f>
        <v>8.8231598406763659E-2</v>
      </c>
      <c r="D17" s="42"/>
      <c r="E17" s="42" t="s">
        <v>3</v>
      </c>
      <c r="F17" s="43">
        <f>AVERAGE(H17:EN17)*10</f>
        <v>8.8888888888888893</v>
      </c>
      <c r="G17" s="39"/>
      <c r="H17" s="54">
        <f>H16-H15</f>
        <v>2</v>
      </c>
      <c r="I17" s="54">
        <f t="shared" ref="I17:P17" si="0">I16-I15</f>
        <v>-2</v>
      </c>
      <c r="J17" s="54">
        <f t="shared" si="0"/>
        <v>4</v>
      </c>
      <c r="K17" s="54">
        <f t="shared" si="0"/>
        <v>2</v>
      </c>
      <c r="L17" s="54">
        <f t="shared" si="0"/>
        <v>2</v>
      </c>
      <c r="M17" s="54">
        <f t="shared" si="0"/>
        <v>2</v>
      </c>
      <c r="N17" s="54">
        <f t="shared" si="0"/>
        <v>0</v>
      </c>
      <c r="O17" s="54">
        <f t="shared" si="0"/>
        <v>0</v>
      </c>
      <c r="P17" s="54">
        <f t="shared" si="0"/>
        <v>-2</v>
      </c>
      <c r="Q17" s="54"/>
    </row>
    <row r="18" spans="2:17" x14ac:dyDescent="0.4">
      <c r="B18" s="40" t="s">
        <v>2</v>
      </c>
      <c r="C18" s="55">
        <f>(F16-F15)/(100-F15)</f>
        <v>0.10526315789473686</v>
      </c>
      <c r="D18" s="42"/>
      <c r="E18" s="42" t="s">
        <v>1</v>
      </c>
      <c r="F18" s="43">
        <f>_xlfn.STDEV.S(H16:EN16)*10</f>
        <v>13.333333333333332</v>
      </c>
      <c r="G18" s="39"/>
      <c r="H18" s="54"/>
      <c r="I18" s="54"/>
      <c r="J18" s="54"/>
      <c r="K18" s="54"/>
      <c r="L18" s="54"/>
      <c r="M18" s="54"/>
      <c r="N18" s="54"/>
      <c r="O18" s="54"/>
      <c r="P18" s="54"/>
      <c r="Q18" s="54"/>
    </row>
    <row r="19" spans="2:17" x14ac:dyDescent="0.4">
      <c r="B19" s="47" t="s">
        <v>320</v>
      </c>
      <c r="C19" s="44" t="s">
        <v>357</v>
      </c>
      <c r="D19" s="42"/>
      <c r="E19" s="48" t="s">
        <v>319</v>
      </c>
      <c r="F19" s="49" t="s">
        <v>360</v>
      </c>
      <c r="G19" s="50"/>
      <c r="H19" s="56" t="s">
        <v>318</v>
      </c>
      <c r="I19" s="56" t="s">
        <v>317</v>
      </c>
      <c r="J19" s="56" t="s">
        <v>316</v>
      </c>
      <c r="K19" s="56" t="s">
        <v>315</v>
      </c>
      <c r="L19" s="56" t="s">
        <v>314</v>
      </c>
      <c r="M19" s="56" t="s">
        <v>313</v>
      </c>
      <c r="N19" s="56" t="s">
        <v>312</v>
      </c>
      <c r="O19" s="56" t="s">
        <v>311</v>
      </c>
      <c r="P19" s="56"/>
      <c r="Q19" s="56"/>
    </row>
    <row r="20" spans="2:17" x14ac:dyDescent="0.4">
      <c r="B20" s="40" t="s">
        <v>13</v>
      </c>
      <c r="C20" s="57">
        <f>AVERAGE(H23:EN23)*10</f>
        <v>14.285714285714286</v>
      </c>
      <c r="D20" s="42"/>
      <c r="E20" s="42" t="s">
        <v>361</v>
      </c>
      <c r="F20" s="43">
        <f>AVERAGE(H20:EN20)</f>
        <v>1</v>
      </c>
      <c r="G20" s="39"/>
      <c r="H20" s="52">
        <v>1</v>
      </c>
      <c r="I20" s="52">
        <v>1</v>
      </c>
      <c r="J20" s="52">
        <v>1</v>
      </c>
      <c r="K20" s="52">
        <v>1</v>
      </c>
      <c r="L20" s="52">
        <v>1</v>
      </c>
      <c r="M20" s="52">
        <v>1</v>
      </c>
      <c r="N20" s="52"/>
      <c r="O20" s="52">
        <v>1</v>
      </c>
      <c r="P20" s="52"/>
      <c r="Q20" s="52"/>
    </row>
    <row r="21" spans="2:17" x14ac:dyDescent="0.4">
      <c r="B21" s="40" t="s">
        <v>10</v>
      </c>
      <c r="C21" s="44">
        <f>_xlfn.STDEV.S(H21:EN21)*10</f>
        <v>27.602622373694167</v>
      </c>
      <c r="D21" s="42"/>
      <c r="E21" s="42" t="s">
        <v>9</v>
      </c>
      <c r="F21" s="43">
        <f>AVERAGE(H21:EN21)*10</f>
        <v>34.285714285714285</v>
      </c>
      <c r="G21" s="39"/>
      <c r="H21" s="53">
        <v>0</v>
      </c>
      <c r="I21" s="53">
        <v>6</v>
      </c>
      <c r="J21" s="53">
        <v>2</v>
      </c>
      <c r="K21" s="53">
        <v>0</v>
      </c>
      <c r="L21" s="53">
        <v>6</v>
      </c>
      <c r="M21" s="53">
        <v>4</v>
      </c>
      <c r="N21" s="58"/>
      <c r="O21" s="53">
        <v>6</v>
      </c>
      <c r="P21" s="54"/>
      <c r="Q21" s="54"/>
    </row>
    <row r="22" spans="2:17" x14ac:dyDescent="0.4">
      <c r="B22" s="40" t="s">
        <v>7</v>
      </c>
      <c r="C22" s="59">
        <f>C20/C21</f>
        <v>0.51754916950676566</v>
      </c>
      <c r="D22" s="42"/>
      <c r="E22" s="42" t="s">
        <v>6</v>
      </c>
      <c r="F22" s="43">
        <f>AVERAGE(H22:EN22)*10</f>
        <v>48.571428571428569</v>
      </c>
      <c r="G22" s="39"/>
      <c r="H22" s="53">
        <v>6</v>
      </c>
      <c r="I22" s="53">
        <v>10</v>
      </c>
      <c r="J22" s="53">
        <v>6</v>
      </c>
      <c r="K22" s="53">
        <v>0</v>
      </c>
      <c r="L22" s="53">
        <v>2</v>
      </c>
      <c r="M22" s="53">
        <v>2</v>
      </c>
      <c r="N22" s="58"/>
      <c r="O22" s="53">
        <v>8</v>
      </c>
      <c r="P22" s="54"/>
      <c r="Q22" s="54"/>
    </row>
    <row r="23" spans="2:17" x14ac:dyDescent="0.4">
      <c r="B23" s="40" t="s">
        <v>4</v>
      </c>
      <c r="C23" s="41">
        <f>_xlfn.T.TEST(H21:EPA21,H22:EN22,1,2)</f>
        <v>0.21150742463621469</v>
      </c>
      <c r="D23" s="42"/>
      <c r="E23" s="42" t="s">
        <v>3</v>
      </c>
      <c r="F23" s="43">
        <f>AVERAGE(H23:EN23)*10</f>
        <v>14.285714285714286</v>
      </c>
      <c r="G23" s="39"/>
      <c r="H23" s="54">
        <f t="shared" ref="H23:M23" si="1">H22-H21</f>
        <v>6</v>
      </c>
      <c r="I23" s="54">
        <f t="shared" si="1"/>
        <v>4</v>
      </c>
      <c r="J23" s="54">
        <f t="shared" si="1"/>
        <v>4</v>
      </c>
      <c r="K23" s="54">
        <f t="shared" si="1"/>
        <v>0</v>
      </c>
      <c r="L23" s="54">
        <f t="shared" si="1"/>
        <v>-4</v>
      </c>
      <c r="M23" s="54">
        <f t="shared" si="1"/>
        <v>-2</v>
      </c>
      <c r="N23" s="54"/>
      <c r="O23" s="54">
        <f>O22-O21</f>
        <v>2</v>
      </c>
      <c r="P23" s="54"/>
      <c r="Q23" s="54"/>
    </row>
    <row r="24" spans="2:17" ht="15" thickBot="1" x14ac:dyDescent="0.45">
      <c r="B24" s="60" t="s">
        <v>2</v>
      </c>
      <c r="C24" s="61">
        <f>(F22-F21)/(100-F21)</f>
        <v>0.21739130434782605</v>
      </c>
      <c r="D24" s="62"/>
      <c r="E24" s="62" t="s">
        <v>1</v>
      </c>
      <c r="F24" s="63">
        <f>_xlfn.STDEV.S(H22:EN22)*10</f>
        <v>36.253078686998627</v>
      </c>
      <c r="G24" s="39"/>
    </row>
    <row r="25" spans="2:17" x14ac:dyDescent="0.4">
      <c r="B25" s="34"/>
      <c r="C25" s="32"/>
      <c r="E25" s="34"/>
      <c r="F25" s="32"/>
    </row>
    <row r="26" spans="2:17" x14ac:dyDescent="0.4">
      <c r="B26" s="34"/>
      <c r="C26" s="32"/>
      <c r="E26" s="34"/>
      <c r="F26" s="32"/>
    </row>
    <row r="27" spans="2:17" x14ac:dyDescent="0.4">
      <c r="B27" s="64" t="s">
        <v>362</v>
      </c>
      <c r="C27" s="65" t="s">
        <v>357</v>
      </c>
      <c r="D27" s="66"/>
      <c r="E27" s="64" t="s">
        <v>356</v>
      </c>
      <c r="F27" s="65" t="s">
        <v>357</v>
      </c>
      <c r="G27" s="67"/>
    </row>
    <row r="28" spans="2:17" x14ac:dyDescent="0.4">
      <c r="B28" s="66" t="s">
        <v>44</v>
      </c>
      <c r="C28" s="68">
        <f>_xlfn.T.TEST(H36:EN36,H42:EN42,1,2)</f>
        <v>0.5</v>
      </c>
      <c r="D28" s="66"/>
      <c r="E28" s="42" t="s">
        <v>39</v>
      </c>
      <c r="F28" s="69">
        <f>SUM(H35:EN35)</f>
        <v>7</v>
      </c>
      <c r="G28" s="70"/>
    </row>
    <row r="29" spans="2:17" x14ac:dyDescent="0.4">
      <c r="B29" s="66" t="s">
        <v>43</v>
      </c>
      <c r="C29" s="68">
        <f>_xlfn.T.TEST(H37:EN37,H43:EN43,1,2)</f>
        <v>0.26722580356385439</v>
      </c>
      <c r="D29" s="66"/>
      <c r="E29" s="66" t="s">
        <v>36</v>
      </c>
      <c r="F29" s="69">
        <f>SUM(H41:EN41)</f>
        <v>7</v>
      </c>
      <c r="G29" s="70"/>
    </row>
    <row r="30" spans="2:17" x14ac:dyDescent="0.4">
      <c r="B30" s="66" t="s">
        <v>42</v>
      </c>
      <c r="C30" s="68">
        <f>_xlfn.T.TEST(H38:EN38,H44:EN44,1,2)</f>
        <v>0.32256608477607673</v>
      </c>
      <c r="D30" s="66"/>
      <c r="E30" s="42" t="s">
        <v>14</v>
      </c>
      <c r="F30" s="69">
        <f>_xlfn.STDEV.S(H38:EN38)*10</f>
        <v>32.366943748507481</v>
      </c>
      <c r="G30" s="70"/>
    </row>
    <row r="31" spans="2:17" x14ac:dyDescent="0.4">
      <c r="B31" s="42" t="s">
        <v>358</v>
      </c>
      <c r="C31" s="44">
        <f>COUNT(H37:EN37)</f>
        <v>7</v>
      </c>
      <c r="D31" s="66"/>
      <c r="E31" s="42" t="s">
        <v>11</v>
      </c>
      <c r="F31" s="69">
        <f>_xlfn.STDEV.S(H44:EN44)*10</f>
        <v>35.456210417116736</v>
      </c>
      <c r="G31" s="70"/>
    </row>
    <row r="32" spans="2:17" x14ac:dyDescent="0.4">
      <c r="B32" s="42" t="s">
        <v>359</v>
      </c>
      <c r="C32" s="44">
        <f>COUNT(H43:EN43)</f>
        <v>7</v>
      </c>
      <c r="D32" s="66"/>
      <c r="E32" s="42" t="s">
        <v>8</v>
      </c>
      <c r="F32" s="69">
        <f>SQRT((((C31-1)*F30^2)+((C32-1)*F31^2))/(C31+C32-2))</f>
        <v>33.946736991660217</v>
      </c>
      <c r="G32" s="70"/>
    </row>
    <row r="33" spans="2:17" x14ac:dyDescent="0.4">
      <c r="B33" s="66"/>
      <c r="C33" s="71"/>
      <c r="D33" s="66"/>
      <c r="E33" s="42" t="s">
        <v>5</v>
      </c>
      <c r="F33" s="72">
        <f>(F44-F38)/F31</f>
        <v>0.24174688920761406</v>
      </c>
      <c r="G33" s="70"/>
    </row>
    <row r="34" spans="2:17" x14ac:dyDescent="0.4">
      <c r="B34" s="73" t="s">
        <v>332</v>
      </c>
      <c r="C34" s="65" t="s">
        <v>357</v>
      </c>
      <c r="D34" s="66"/>
      <c r="E34" s="73" t="s">
        <v>331</v>
      </c>
      <c r="F34" s="74" t="s">
        <v>360</v>
      </c>
      <c r="G34" s="75"/>
      <c r="H34" s="51" t="s">
        <v>330</v>
      </c>
      <c r="I34" s="51" t="s">
        <v>329</v>
      </c>
      <c r="J34" s="51" t="s">
        <v>328</v>
      </c>
      <c r="K34" s="51" t="s">
        <v>327</v>
      </c>
      <c r="L34" s="51" t="s">
        <v>326</v>
      </c>
      <c r="M34" s="51" t="s">
        <v>325</v>
      </c>
      <c r="N34" s="51" t="s">
        <v>324</v>
      </c>
      <c r="O34" s="51" t="s">
        <v>323</v>
      </c>
      <c r="P34" s="51" t="s">
        <v>322</v>
      </c>
      <c r="Q34" s="51"/>
    </row>
    <row r="35" spans="2:17" x14ac:dyDescent="0.4">
      <c r="B35" s="42" t="s">
        <v>13</v>
      </c>
      <c r="C35" s="69">
        <f>AVERAGE(H38:EN38)*10</f>
        <v>8.5714285714285712</v>
      </c>
      <c r="D35" s="66"/>
      <c r="E35" s="42" t="s">
        <v>361</v>
      </c>
      <c r="F35" s="69">
        <f>AVERAGE(H35:EN35)</f>
        <v>1</v>
      </c>
      <c r="G35" s="70"/>
      <c r="H35" s="52">
        <v>1</v>
      </c>
      <c r="I35" s="52"/>
      <c r="J35" s="52">
        <v>1</v>
      </c>
      <c r="K35" s="52">
        <v>1</v>
      </c>
      <c r="L35" s="52">
        <v>1</v>
      </c>
      <c r="M35" s="52">
        <v>1</v>
      </c>
      <c r="N35" s="52">
        <v>1</v>
      </c>
      <c r="O35" s="52">
        <v>1</v>
      </c>
      <c r="P35" s="52"/>
      <c r="Q35" s="52"/>
    </row>
    <row r="36" spans="2:17" x14ac:dyDescent="0.4">
      <c r="B36" s="42" t="s">
        <v>10</v>
      </c>
      <c r="C36" s="69">
        <f>_xlfn.STDEV.S(H36:EN36)*10</f>
        <v>17.994708216848746</v>
      </c>
      <c r="D36" s="66"/>
      <c r="E36" s="66" t="s">
        <v>9</v>
      </c>
      <c r="F36" s="69">
        <f>AVERAGE(H36:EN36)*10</f>
        <v>17.142857142857142</v>
      </c>
      <c r="G36" s="70"/>
      <c r="H36" s="53">
        <v>0</v>
      </c>
      <c r="I36" s="58"/>
      <c r="J36" s="53">
        <v>4</v>
      </c>
      <c r="K36" s="53">
        <v>0</v>
      </c>
      <c r="L36" s="53">
        <v>2</v>
      </c>
      <c r="M36" s="53">
        <v>0</v>
      </c>
      <c r="N36" s="53">
        <v>2</v>
      </c>
      <c r="O36" s="53">
        <v>4</v>
      </c>
      <c r="P36" s="58"/>
      <c r="Q36" s="54"/>
    </row>
    <row r="37" spans="2:17" x14ac:dyDescent="0.4">
      <c r="B37" s="66" t="s">
        <v>41</v>
      </c>
      <c r="C37" s="69">
        <f>C35/C36</f>
        <v>0.47633051162246681</v>
      </c>
      <c r="D37" s="66"/>
      <c r="E37" s="66" t="s">
        <v>6</v>
      </c>
      <c r="F37" s="69">
        <f>AVERAGE(H37:EN37)*10</f>
        <v>25.714285714285715</v>
      </c>
      <c r="G37" s="70"/>
      <c r="H37" s="53">
        <v>0</v>
      </c>
      <c r="I37" s="58"/>
      <c r="J37" s="53">
        <v>2</v>
      </c>
      <c r="K37" s="53">
        <v>4</v>
      </c>
      <c r="L37" s="53">
        <v>4</v>
      </c>
      <c r="M37" s="53">
        <v>6</v>
      </c>
      <c r="N37" s="53">
        <v>0</v>
      </c>
      <c r="O37" s="53">
        <v>2</v>
      </c>
      <c r="P37" s="76"/>
      <c r="Q37" s="54"/>
    </row>
    <row r="38" spans="2:17" x14ac:dyDescent="0.4">
      <c r="B38" s="42" t="s">
        <v>4</v>
      </c>
      <c r="C38" s="68">
        <f>_xlfn.T.TEST(H36:EPA36,H37:EN37,1,2)</f>
        <v>0.22175400479235952</v>
      </c>
      <c r="D38" s="66"/>
      <c r="E38" s="42" t="s">
        <v>3</v>
      </c>
      <c r="F38" s="69">
        <f>AVERAGE(H38:EN38)*10</f>
        <v>8.5714285714285712</v>
      </c>
      <c r="G38" s="70"/>
      <c r="H38" s="54">
        <f>H37-H36</f>
        <v>0</v>
      </c>
      <c r="I38" s="54"/>
      <c r="J38" s="54">
        <f t="shared" ref="J38:O38" si="2">J37-J36</f>
        <v>-2</v>
      </c>
      <c r="K38" s="54">
        <f t="shared" si="2"/>
        <v>4</v>
      </c>
      <c r="L38" s="54">
        <f t="shared" si="2"/>
        <v>2</v>
      </c>
      <c r="M38" s="54">
        <f t="shared" si="2"/>
        <v>6</v>
      </c>
      <c r="N38" s="54">
        <f t="shared" si="2"/>
        <v>-2</v>
      </c>
      <c r="O38" s="54">
        <f t="shared" si="2"/>
        <v>-2</v>
      </c>
      <c r="P38" s="54"/>
      <c r="Q38" s="54"/>
    </row>
    <row r="39" spans="2:17" x14ac:dyDescent="0.4">
      <c r="B39" s="42" t="s">
        <v>2</v>
      </c>
      <c r="C39" s="77">
        <f>(F37-F36)/(100-F36)</f>
        <v>0.10344827586206898</v>
      </c>
      <c r="D39" s="66"/>
      <c r="E39" s="42" t="s">
        <v>1</v>
      </c>
      <c r="F39" s="69">
        <f>_xlfn.STDEV.S(H37:EN37)*10</f>
        <v>22.253945610567474</v>
      </c>
      <c r="G39" s="70"/>
      <c r="H39" s="54"/>
      <c r="I39" s="54"/>
      <c r="J39" s="54"/>
      <c r="K39" s="54"/>
      <c r="L39" s="54"/>
      <c r="M39" s="54"/>
      <c r="N39" s="54"/>
      <c r="O39" s="54"/>
      <c r="P39" s="54"/>
      <c r="Q39" s="54"/>
    </row>
    <row r="40" spans="2:17" x14ac:dyDescent="0.4">
      <c r="B40" s="73" t="s">
        <v>320</v>
      </c>
      <c r="C40" s="65" t="s">
        <v>357</v>
      </c>
      <c r="D40" s="66"/>
      <c r="E40" s="73" t="s">
        <v>319</v>
      </c>
      <c r="F40" s="74" t="s">
        <v>360</v>
      </c>
      <c r="G40" s="75"/>
      <c r="H40" s="56" t="s">
        <v>318</v>
      </c>
      <c r="I40" s="56" t="s">
        <v>317</v>
      </c>
      <c r="J40" s="56" t="s">
        <v>316</v>
      </c>
      <c r="K40" s="56" t="s">
        <v>315</v>
      </c>
      <c r="L40" s="56" t="s">
        <v>314</v>
      </c>
      <c r="M40" s="56" t="s">
        <v>313</v>
      </c>
      <c r="N40" s="56" t="s">
        <v>312</v>
      </c>
      <c r="O40" s="56" t="s">
        <v>311</v>
      </c>
      <c r="P40" s="56"/>
      <c r="Q40" s="56"/>
    </row>
    <row r="41" spans="2:17" x14ac:dyDescent="0.4">
      <c r="B41" s="42" t="s">
        <v>13</v>
      </c>
      <c r="C41" s="78">
        <f>AVERAGE(H44:EN44)*10</f>
        <v>17.142857142857142</v>
      </c>
      <c r="D41" s="66"/>
      <c r="E41" s="42" t="s">
        <v>361</v>
      </c>
      <c r="F41" s="69">
        <f>AVERAGE(H41:EN41)</f>
        <v>1</v>
      </c>
      <c r="G41" s="70"/>
      <c r="H41" s="52">
        <v>1</v>
      </c>
      <c r="I41" s="52">
        <v>1</v>
      </c>
      <c r="J41" s="52">
        <v>1</v>
      </c>
      <c r="K41" s="52">
        <v>1</v>
      </c>
      <c r="L41" s="52">
        <v>1</v>
      </c>
      <c r="M41" s="52">
        <v>1</v>
      </c>
      <c r="N41" s="52"/>
      <c r="O41" s="52">
        <v>1</v>
      </c>
      <c r="P41" s="52"/>
      <c r="Q41" s="52"/>
    </row>
    <row r="42" spans="2:17" x14ac:dyDescent="0.4">
      <c r="B42" s="42" t="s">
        <v>10</v>
      </c>
      <c r="C42" s="69">
        <f>_xlfn.STDEV.S(H42:EN42)*10</f>
        <v>21.38089935299395</v>
      </c>
      <c r="D42" s="66"/>
      <c r="E42" s="66" t="s">
        <v>9</v>
      </c>
      <c r="F42" s="69">
        <f>AVERAGE(H42:EN42)*10</f>
        <v>17.142857142857142</v>
      </c>
      <c r="G42" s="70"/>
      <c r="H42" s="53">
        <v>0</v>
      </c>
      <c r="I42" s="53">
        <v>2</v>
      </c>
      <c r="J42" s="53">
        <v>2</v>
      </c>
      <c r="K42" s="53">
        <v>0</v>
      </c>
      <c r="L42" s="53">
        <v>2</v>
      </c>
      <c r="M42" s="53">
        <v>0</v>
      </c>
      <c r="N42" s="58"/>
      <c r="O42" s="53">
        <v>6</v>
      </c>
      <c r="P42" s="54"/>
      <c r="Q42" s="54"/>
    </row>
    <row r="43" spans="2:17" x14ac:dyDescent="0.4">
      <c r="B43" s="66" t="s">
        <v>7</v>
      </c>
      <c r="C43" s="78">
        <f>C41/C42</f>
        <v>0.80178372573727319</v>
      </c>
      <c r="D43" s="66"/>
      <c r="E43" s="66" t="s">
        <v>6</v>
      </c>
      <c r="F43" s="69">
        <f>AVERAGE(H43:EN43)*10</f>
        <v>34.285714285714285</v>
      </c>
      <c r="G43" s="70"/>
      <c r="H43" s="53">
        <v>4</v>
      </c>
      <c r="I43" s="53">
        <v>8</v>
      </c>
      <c r="J43" s="53">
        <v>0</v>
      </c>
      <c r="K43" s="53">
        <v>4</v>
      </c>
      <c r="L43" s="53">
        <v>0</v>
      </c>
      <c r="M43" s="53">
        <v>4</v>
      </c>
      <c r="N43" s="76"/>
      <c r="O43" s="53">
        <v>4</v>
      </c>
      <c r="P43" s="54"/>
      <c r="Q43" s="54"/>
    </row>
    <row r="44" spans="2:17" x14ac:dyDescent="0.4">
      <c r="B44" s="66" t="s">
        <v>4</v>
      </c>
      <c r="C44" s="68">
        <f>_xlfn.T.TEST(H42:EPA42,H43:EN43,1,2)</f>
        <v>0.10916828870749229</v>
      </c>
      <c r="D44" s="66"/>
      <c r="E44" s="42" t="s">
        <v>3</v>
      </c>
      <c r="F44" s="69">
        <f>AVERAGE(H44:EN44)*10</f>
        <v>17.142857142857142</v>
      </c>
      <c r="G44" s="70"/>
      <c r="H44" s="54">
        <f t="shared" ref="H44:M44" si="3">H43-H42</f>
        <v>4</v>
      </c>
      <c r="I44" s="54">
        <f t="shared" si="3"/>
        <v>6</v>
      </c>
      <c r="J44" s="54">
        <f t="shared" si="3"/>
        <v>-2</v>
      </c>
      <c r="K44" s="54">
        <f t="shared" si="3"/>
        <v>4</v>
      </c>
      <c r="L44" s="54">
        <f t="shared" si="3"/>
        <v>-2</v>
      </c>
      <c r="M44" s="54">
        <f t="shared" si="3"/>
        <v>4</v>
      </c>
      <c r="N44" s="54"/>
      <c r="O44" s="54">
        <f>O43-O42</f>
        <v>-2</v>
      </c>
      <c r="P44" s="54"/>
      <c r="Q44" s="54"/>
    </row>
    <row r="45" spans="2:17" x14ac:dyDescent="0.4">
      <c r="B45" s="42" t="s">
        <v>2</v>
      </c>
      <c r="C45" s="79">
        <f>(F43-F42)/(100-F42)</f>
        <v>0.20689655172413793</v>
      </c>
      <c r="D45" s="66"/>
      <c r="E45" s="42" t="s">
        <v>1</v>
      </c>
      <c r="F45" s="69">
        <f>_xlfn.STDEV.S(H43:EN43)*10</f>
        <v>27.602622373694167</v>
      </c>
      <c r="G45" s="70"/>
    </row>
    <row r="46" spans="2:17" x14ac:dyDescent="0.4">
      <c r="B46" s="34"/>
    </row>
    <row r="47" spans="2:17" x14ac:dyDescent="0.4">
      <c r="B47" s="34"/>
    </row>
    <row r="48" spans="2:17" x14ac:dyDescent="0.4">
      <c r="B48" s="64" t="s">
        <v>363</v>
      </c>
      <c r="C48" s="65" t="s">
        <v>357</v>
      </c>
      <c r="D48" s="66"/>
      <c r="E48" s="64" t="s">
        <v>363</v>
      </c>
      <c r="F48" s="65" t="s">
        <v>357</v>
      </c>
      <c r="G48" s="67"/>
    </row>
    <row r="49" spans="2:17" x14ac:dyDescent="0.4">
      <c r="B49" s="66" t="s">
        <v>44</v>
      </c>
      <c r="C49" s="68">
        <f>_xlfn.T.TEST(H57:EN57,H63:EN63,1,2)</f>
        <v>0.15387911581272254</v>
      </c>
      <c r="D49" s="66"/>
      <c r="E49" s="42" t="s">
        <v>39</v>
      </c>
      <c r="F49" s="69">
        <f>SUM(H56:EN56)</f>
        <v>6</v>
      </c>
      <c r="G49" s="70"/>
    </row>
    <row r="50" spans="2:17" x14ac:dyDescent="0.4">
      <c r="B50" s="66" t="s">
        <v>43</v>
      </c>
      <c r="C50" s="68">
        <f>_xlfn.T.TEST(H58:EN58,H64:EN64,1,2)</f>
        <v>0.43331524396958343</v>
      </c>
      <c r="D50" s="66"/>
      <c r="E50" s="66" t="s">
        <v>36</v>
      </c>
      <c r="F50" s="69">
        <f>SUM(H62:EN62)</f>
        <v>5</v>
      </c>
      <c r="G50" s="70"/>
    </row>
    <row r="51" spans="2:17" x14ac:dyDescent="0.4">
      <c r="B51" s="66" t="s">
        <v>42</v>
      </c>
      <c r="C51" s="68">
        <f>_xlfn.T.TEST(H59:EN59,H65:EN65,1,2)</f>
        <v>0.23806319988442959</v>
      </c>
      <c r="D51" s="66"/>
      <c r="E51" s="42" t="s">
        <v>14</v>
      </c>
      <c r="F51" s="69">
        <f>_xlfn.STDEV.S(H59:EN59)*10</f>
        <v>36.696957185394361</v>
      </c>
      <c r="G51" s="70"/>
    </row>
    <row r="52" spans="2:17" x14ac:dyDescent="0.4">
      <c r="B52" s="42" t="s">
        <v>358</v>
      </c>
      <c r="C52" s="44">
        <f>COUNT(H58:EN58)</f>
        <v>6</v>
      </c>
      <c r="D52" s="66"/>
      <c r="E52" s="42" t="s">
        <v>11</v>
      </c>
      <c r="F52" s="69">
        <f>_xlfn.STDEV.S(H65:EN65)*10</f>
        <v>37.416573867739416</v>
      </c>
      <c r="G52" s="70"/>
    </row>
    <row r="53" spans="2:17" x14ac:dyDescent="0.4">
      <c r="B53" s="42" t="s">
        <v>359</v>
      </c>
      <c r="C53" s="44">
        <f>COUNT(H64:EN64)</f>
        <v>5</v>
      </c>
      <c r="D53" s="66"/>
      <c r="E53" s="42" t="s">
        <v>8</v>
      </c>
      <c r="F53" s="69">
        <f>SQRT((((C52-1)*F51^2)+((C53-1)*F52^2))/(C52+C53-2))</f>
        <v>37.018513886572627</v>
      </c>
      <c r="G53" s="70"/>
    </row>
    <row r="54" spans="2:17" x14ac:dyDescent="0.4">
      <c r="B54" s="66"/>
      <c r="C54" s="71"/>
      <c r="D54" s="66"/>
      <c r="E54" s="42" t="s">
        <v>5</v>
      </c>
      <c r="F54" s="72">
        <f>(F65-F59)/F52</f>
        <v>0.44543540318737396</v>
      </c>
      <c r="G54" s="70"/>
      <c r="H54" s="54"/>
      <c r="I54" s="54"/>
      <c r="J54" s="54"/>
      <c r="K54" s="54"/>
      <c r="L54" s="54"/>
      <c r="M54" s="54"/>
      <c r="N54" s="54"/>
      <c r="O54" s="54"/>
      <c r="P54" s="54"/>
      <c r="Q54" s="54"/>
    </row>
    <row r="55" spans="2:17" x14ac:dyDescent="0.4">
      <c r="B55" s="73" t="s">
        <v>332</v>
      </c>
      <c r="C55" s="65" t="s">
        <v>357</v>
      </c>
      <c r="D55" s="66"/>
      <c r="E55" s="73" t="s">
        <v>331</v>
      </c>
      <c r="F55" s="74" t="s">
        <v>360</v>
      </c>
      <c r="G55" s="75"/>
      <c r="H55" s="51" t="s">
        <v>330</v>
      </c>
      <c r="I55" s="51" t="s">
        <v>329</v>
      </c>
      <c r="J55" s="51" t="s">
        <v>328</v>
      </c>
      <c r="K55" s="51" t="s">
        <v>327</v>
      </c>
      <c r="L55" s="51" t="s">
        <v>326</v>
      </c>
      <c r="M55" s="51" t="s">
        <v>325</v>
      </c>
      <c r="N55" s="51" t="s">
        <v>324</v>
      </c>
      <c r="O55" s="51" t="s">
        <v>323</v>
      </c>
      <c r="P55" s="51" t="s">
        <v>322</v>
      </c>
      <c r="Q55" s="51"/>
    </row>
    <row r="56" spans="2:17" x14ac:dyDescent="0.4">
      <c r="B56" s="42" t="s">
        <v>13</v>
      </c>
      <c r="C56" s="69">
        <f>AVERAGE(H59:EN59)*10</f>
        <v>3.333333333333333</v>
      </c>
      <c r="D56" s="66"/>
      <c r="E56" s="42" t="s">
        <v>361</v>
      </c>
      <c r="F56" s="69">
        <f>AVERAGE(H56:EN56)</f>
        <v>1</v>
      </c>
      <c r="G56" s="70"/>
      <c r="H56" s="52"/>
      <c r="I56" s="52">
        <v>1</v>
      </c>
      <c r="J56" s="52"/>
      <c r="K56" s="52">
        <v>1</v>
      </c>
      <c r="L56" s="52">
        <v>1</v>
      </c>
      <c r="M56" s="52">
        <v>1</v>
      </c>
      <c r="N56" s="52">
        <v>1</v>
      </c>
      <c r="O56" s="52">
        <v>1</v>
      </c>
      <c r="P56" s="52"/>
      <c r="Q56" s="52"/>
    </row>
    <row r="57" spans="2:17" x14ac:dyDescent="0.4">
      <c r="B57" s="42" t="s">
        <v>10</v>
      </c>
      <c r="C57" s="69">
        <f>_xlfn.STDEV.S(H57:EN57)*10</f>
        <v>16.329931618554518</v>
      </c>
      <c r="D57" s="66"/>
      <c r="E57" s="66" t="s">
        <v>9</v>
      </c>
      <c r="F57" s="69">
        <f>AVERAGE(H57:EN57)*10</f>
        <v>33.333333333333336</v>
      </c>
      <c r="G57" s="70"/>
      <c r="H57" s="76"/>
      <c r="I57" s="53">
        <v>4</v>
      </c>
      <c r="J57" s="76"/>
      <c r="K57" s="53">
        <v>2</v>
      </c>
      <c r="L57" s="53">
        <v>2</v>
      </c>
      <c r="M57" s="53">
        <v>2</v>
      </c>
      <c r="N57" s="53">
        <v>6</v>
      </c>
      <c r="O57" s="53">
        <v>4</v>
      </c>
      <c r="P57" s="76"/>
      <c r="Q57" s="54"/>
    </row>
    <row r="58" spans="2:17" x14ac:dyDescent="0.4">
      <c r="B58" s="66" t="s">
        <v>41</v>
      </c>
      <c r="C58" s="69">
        <f>C56/C57</f>
        <v>0.20412414523193154</v>
      </c>
      <c r="D58" s="66"/>
      <c r="E58" s="66" t="s">
        <v>6</v>
      </c>
      <c r="F58" s="69">
        <f>AVERAGE(H58:EN58)*10</f>
        <v>36.666666666666664</v>
      </c>
      <c r="G58" s="70"/>
      <c r="H58" s="76"/>
      <c r="I58" s="53">
        <v>0</v>
      </c>
      <c r="J58" s="76"/>
      <c r="K58" s="53">
        <v>0</v>
      </c>
      <c r="L58" s="53">
        <v>4</v>
      </c>
      <c r="M58" s="53">
        <v>4</v>
      </c>
      <c r="N58" s="53">
        <v>4</v>
      </c>
      <c r="O58" s="53">
        <v>10</v>
      </c>
      <c r="P58" s="76"/>
      <c r="Q58" s="54"/>
    </row>
    <row r="59" spans="2:17" x14ac:dyDescent="0.4">
      <c r="B59" s="42" t="s">
        <v>4</v>
      </c>
      <c r="C59" s="68">
        <f>_xlfn.T.TEST(H57:EPA57,H58:EN58,1,2)</f>
        <v>0.42149690360664255</v>
      </c>
      <c r="D59" s="66"/>
      <c r="E59" s="42" t="s">
        <v>3</v>
      </c>
      <c r="F59" s="69">
        <f>AVERAGE(H59:EN59)*10</f>
        <v>3.333333333333333</v>
      </c>
      <c r="G59" s="70"/>
      <c r="H59" s="54"/>
      <c r="I59" s="54">
        <f t="shared" ref="I59:O59" si="4">I58-I57</f>
        <v>-4</v>
      </c>
      <c r="J59" s="54"/>
      <c r="K59" s="54">
        <f t="shared" si="4"/>
        <v>-2</v>
      </c>
      <c r="L59" s="54">
        <f t="shared" si="4"/>
        <v>2</v>
      </c>
      <c r="M59" s="54">
        <f t="shared" si="4"/>
        <v>2</v>
      </c>
      <c r="N59" s="54">
        <f t="shared" si="4"/>
        <v>-2</v>
      </c>
      <c r="O59" s="54">
        <f t="shared" si="4"/>
        <v>6</v>
      </c>
      <c r="P59" s="54"/>
      <c r="Q59" s="54"/>
    </row>
    <row r="60" spans="2:17" x14ac:dyDescent="0.4">
      <c r="B60" s="42" t="s">
        <v>2</v>
      </c>
      <c r="C60" s="77">
        <f>(F58-F57)/(100-F57)</f>
        <v>4.9999999999999933E-2</v>
      </c>
      <c r="D60" s="66"/>
      <c r="E60" s="42" t="s">
        <v>1</v>
      </c>
      <c r="F60" s="69">
        <f>_xlfn.STDEV.S(H58:EN58)*10</f>
        <v>36.696957185394361</v>
      </c>
      <c r="G60" s="70"/>
      <c r="H60" s="54"/>
      <c r="I60" s="54"/>
      <c r="J60" s="54"/>
      <c r="K60" s="54"/>
      <c r="L60" s="54"/>
      <c r="M60" s="54"/>
      <c r="N60" s="54"/>
      <c r="O60" s="54"/>
      <c r="P60" s="54"/>
      <c r="Q60" s="54"/>
    </row>
    <row r="61" spans="2:17" x14ac:dyDescent="0.4">
      <c r="B61" s="73" t="s">
        <v>320</v>
      </c>
      <c r="C61" s="65" t="s">
        <v>357</v>
      </c>
      <c r="D61" s="66"/>
      <c r="E61" s="73" t="s">
        <v>319</v>
      </c>
      <c r="F61" s="74" t="s">
        <v>360</v>
      </c>
      <c r="G61" s="75"/>
      <c r="H61" s="56" t="s">
        <v>318</v>
      </c>
      <c r="I61" s="56" t="s">
        <v>317</v>
      </c>
      <c r="J61" s="56" t="s">
        <v>316</v>
      </c>
      <c r="K61" s="56" t="s">
        <v>315</v>
      </c>
      <c r="L61" s="56" t="s">
        <v>314</v>
      </c>
      <c r="M61" s="56" t="s">
        <v>313</v>
      </c>
      <c r="N61" s="56" t="s">
        <v>312</v>
      </c>
      <c r="O61" s="56" t="s">
        <v>311</v>
      </c>
      <c r="P61" s="56"/>
      <c r="Q61" s="56"/>
    </row>
    <row r="62" spans="2:17" x14ac:dyDescent="0.4">
      <c r="B62" s="42" t="s">
        <v>13</v>
      </c>
      <c r="C62" s="78">
        <f>AVERAGE(H65:EN65)*10</f>
        <v>20</v>
      </c>
      <c r="D62" s="66"/>
      <c r="E62" s="42" t="s">
        <v>361</v>
      </c>
      <c r="F62" s="69">
        <f>AVERAGE(H62:EN62)</f>
        <v>1</v>
      </c>
      <c r="G62" s="70"/>
      <c r="H62" s="52">
        <v>1</v>
      </c>
      <c r="I62" s="52"/>
      <c r="J62" s="52">
        <v>1</v>
      </c>
      <c r="K62" s="52"/>
      <c r="L62" s="52">
        <v>1</v>
      </c>
      <c r="M62" s="52">
        <v>1</v>
      </c>
      <c r="N62" s="52"/>
      <c r="O62" s="52">
        <v>1</v>
      </c>
      <c r="P62" s="52"/>
      <c r="Q62" s="52"/>
    </row>
    <row r="63" spans="2:17" x14ac:dyDescent="0.4">
      <c r="B63" s="42" t="s">
        <v>10</v>
      </c>
      <c r="C63" s="69">
        <f>_xlfn.STDEV.S(H63:EN63)*10</f>
        <v>24.494897427831781</v>
      </c>
      <c r="D63" s="66"/>
      <c r="E63" s="66" t="s">
        <v>9</v>
      </c>
      <c r="F63" s="69">
        <f>AVERAGE(H63:EN63)*10</f>
        <v>20</v>
      </c>
      <c r="G63" s="70"/>
      <c r="H63" s="53">
        <v>6</v>
      </c>
      <c r="I63" s="58"/>
      <c r="J63" s="53">
        <v>0</v>
      </c>
      <c r="K63" s="58"/>
      <c r="L63" s="53">
        <v>2</v>
      </c>
      <c r="M63" s="53">
        <v>2</v>
      </c>
      <c r="N63" s="76"/>
      <c r="O63" s="53">
        <v>0</v>
      </c>
      <c r="P63" s="54"/>
      <c r="Q63" s="54"/>
    </row>
    <row r="64" spans="2:17" x14ac:dyDescent="0.4">
      <c r="B64" s="66" t="s">
        <v>7</v>
      </c>
      <c r="C64" s="78">
        <f>C62/C63</f>
        <v>0.81649658092772603</v>
      </c>
      <c r="D64" s="66"/>
      <c r="E64" s="66" t="s">
        <v>6</v>
      </c>
      <c r="F64" s="69">
        <f>AVERAGE(H64:EN64)*10</f>
        <v>40</v>
      </c>
      <c r="G64" s="70"/>
      <c r="H64" s="53">
        <v>4</v>
      </c>
      <c r="I64" s="58"/>
      <c r="J64" s="53">
        <v>2</v>
      </c>
      <c r="K64" s="58"/>
      <c r="L64" s="53">
        <v>4</v>
      </c>
      <c r="M64" s="53">
        <v>2</v>
      </c>
      <c r="N64" s="76"/>
      <c r="O64" s="53">
        <v>8</v>
      </c>
      <c r="P64" s="54"/>
      <c r="Q64" s="54"/>
    </row>
    <row r="65" spans="2:36" x14ac:dyDescent="0.4">
      <c r="B65" s="66" t="s">
        <v>4</v>
      </c>
      <c r="C65" s="68">
        <f>_xlfn.T.TEST(H63:EPA63,H64:EN64,1,2)</f>
        <v>0.11637986903841992</v>
      </c>
      <c r="D65" s="66"/>
      <c r="E65" s="42" t="s">
        <v>3</v>
      </c>
      <c r="F65" s="69">
        <f>AVERAGE(H65:EN65)*10</f>
        <v>20</v>
      </c>
      <c r="G65" s="70"/>
      <c r="H65" s="54">
        <f>H64-H63</f>
        <v>-2</v>
      </c>
      <c r="I65" s="54"/>
      <c r="J65" s="54">
        <f t="shared" ref="J65:O65" si="5">J64-J63</f>
        <v>2</v>
      </c>
      <c r="K65" s="54"/>
      <c r="L65" s="54">
        <f t="shared" si="5"/>
        <v>2</v>
      </c>
      <c r="M65" s="54">
        <f t="shared" si="5"/>
        <v>0</v>
      </c>
      <c r="N65" s="54"/>
      <c r="O65" s="54">
        <f t="shared" si="5"/>
        <v>8</v>
      </c>
      <c r="P65" s="54"/>
      <c r="Q65" s="54"/>
    </row>
    <row r="66" spans="2:36" x14ac:dyDescent="0.4">
      <c r="B66" s="42" t="s">
        <v>2</v>
      </c>
      <c r="C66" s="79">
        <f>(F64-F63)/(100-F63)</f>
        <v>0.25</v>
      </c>
      <c r="D66" s="66"/>
      <c r="E66" s="42" t="s">
        <v>1</v>
      </c>
      <c r="F66" s="69">
        <f>_xlfn.STDEV.S(H64:EN64)*10</f>
        <v>24.494897427831781</v>
      </c>
      <c r="G66" s="70"/>
    </row>
    <row r="67" spans="2:36" x14ac:dyDescent="0.4">
      <c r="B67" s="34"/>
      <c r="C67" s="32"/>
      <c r="E67" s="34"/>
      <c r="F67" s="32"/>
    </row>
    <row r="68" spans="2:36" ht="15" thickBot="1" x14ac:dyDescent="0.45">
      <c r="B68" s="34"/>
      <c r="C68" s="32"/>
      <c r="E68" s="34"/>
      <c r="F68" s="32"/>
    </row>
    <row r="69" spans="2:36" x14ac:dyDescent="0.4">
      <c r="B69" s="80" t="s">
        <v>364</v>
      </c>
      <c r="C69" s="81" t="s">
        <v>357</v>
      </c>
      <c r="D69" s="82"/>
      <c r="E69" s="82" t="s">
        <v>364</v>
      </c>
      <c r="F69" s="83" t="s">
        <v>357</v>
      </c>
      <c r="G69" s="39"/>
    </row>
    <row r="70" spans="2:36" x14ac:dyDescent="0.4">
      <c r="B70" s="84" t="s">
        <v>44</v>
      </c>
      <c r="C70" s="85">
        <f>_xlfn.T.TEST(H78:EN78,H84:EN84,1,2)</f>
        <v>0.30742847646919014</v>
      </c>
      <c r="D70" s="86"/>
      <c r="E70" s="86" t="s">
        <v>39</v>
      </c>
      <c r="F70" s="87">
        <f>SUM(H77:EN77)</f>
        <v>22</v>
      </c>
      <c r="G70" s="39"/>
    </row>
    <row r="71" spans="2:36" x14ac:dyDescent="0.4">
      <c r="B71" s="84" t="s">
        <v>43</v>
      </c>
      <c r="C71" s="85">
        <f>_xlfn.T.TEST(H79:EN79,H85:EN85,1,2)</f>
        <v>6.42369432188616E-2</v>
      </c>
      <c r="D71" s="86"/>
      <c r="E71" s="86" t="s">
        <v>36</v>
      </c>
      <c r="F71" s="87">
        <f>SUM(H83:EN83)</f>
        <v>19</v>
      </c>
      <c r="G71" s="39"/>
    </row>
    <row r="72" spans="2:36" x14ac:dyDescent="0.4">
      <c r="B72" s="84" t="s">
        <v>42</v>
      </c>
      <c r="C72" s="85">
        <f>_xlfn.T.TEST(H80:EN80,H86:EN86,1,2)</f>
        <v>0.16509042161015075</v>
      </c>
      <c r="D72" s="86"/>
      <c r="E72" s="86" t="s">
        <v>14</v>
      </c>
      <c r="F72" s="87">
        <f>_xlfn.STDEV.S(H80:EN80)*10</f>
        <v>27.976489820633013</v>
      </c>
      <c r="G72" s="39"/>
    </row>
    <row r="73" spans="2:36" x14ac:dyDescent="0.4">
      <c r="B73" s="84" t="s">
        <v>358</v>
      </c>
      <c r="C73" s="88">
        <f>COUNT(H79:EN79)</f>
        <v>22</v>
      </c>
      <c r="D73" s="86"/>
      <c r="E73" s="86" t="s">
        <v>11</v>
      </c>
      <c r="F73" s="87">
        <f>_xlfn.STDEV.S(H86:EN86)*10</f>
        <v>34.165062007675388</v>
      </c>
      <c r="G73" s="39"/>
    </row>
    <row r="74" spans="2:36" x14ac:dyDescent="0.4">
      <c r="B74" s="84" t="s">
        <v>359</v>
      </c>
      <c r="C74" s="88">
        <f>COUNT(H85:EN85)</f>
        <v>19</v>
      </c>
      <c r="D74" s="86"/>
      <c r="E74" s="86" t="s">
        <v>8</v>
      </c>
      <c r="F74" s="87">
        <f>SQRT((((C73-1)*F72^2)+((C74-1)*F73^2))/(C73+C74-2))</f>
        <v>30.986717564786101</v>
      </c>
      <c r="G74" s="39"/>
    </row>
    <row r="75" spans="2:36" x14ac:dyDescent="0.4">
      <c r="B75" s="84"/>
      <c r="C75" s="88"/>
      <c r="D75" s="86"/>
      <c r="E75" s="86" t="s">
        <v>5</v>
      </c>
      <c r="F75" s="87">
        <f>(F86-F80)/F73</f>
        <v>0.28009251053842082</v>
      </c>
      <c r="G75" s="39"/>
    </row>
    <row r="76" spans="2:36" x14ac:dyDescent="0.4">
      <c r="B76" s="89" t="s">
        <v>332</v>
      </c>
      <c r="C76" s="88" t="s">
        <v>357</v>
      </c>
      <c r="D76" s="86"/>
      <c r="E76" s="90" t="s">
        <v>331</v>
      </c>
      <c r="F76" s="91" t="s">
        <v>360</v>
      </c>
      <c r="G76" s="50"/>
      <c r="H76" s="51" t="s">
        <v>330</v>
      </c>
      <c r="I76" s="51" t="s">
        <v>329</v>
      </c>
      <c r="J76" s="51" t="s">
        <v>328</v>
      </c>
      <c r="K76" s="51" t="s">
        <v>327</v>
      </c>
      <c r="L76" s="51" t="s">
        <v>326</v>
      </c>
      <c r="M76" s="51" t="s">
        <v>325</v>
      </c>
      <c r="N76" s="51" t="s">
        <v>324</v>
      </c>
      <c r="O76" s="51" t="s">
        <v>323</v>
      </c>
      <c r="P76" s="51" t="s">
        <v>322</v>
      </c>
      <c r="Q76" s="51"/>
      <c r="R76" s="51" t="s">
        <v>330</v>
      </c>
      <c r="S76" s="51" t="s">
        <v>329</v>
      </c>
      <c r="T76" s="51" t="s">
        <v>328</v>
      </c>
      <c r="U76" s="51" t="s">
        <v>327</v>
      </c>
      <c r="V76" s="51" t="s">
        <v>326</v>
      </c>
      <c r="W76" s="51" t="s">
        <v>325</v>
      </c>
      <c r="X76" s="51" t="s">
        <v>324</v>
      </c>
      <c r="Y76" s="51" t="s">
        <v>323</v>
      </c>
      <c r="Z76" s="51" t="s">
        <v>322</v>
      </c>
      <c r="AB76" s="51" t="s">
        <v>330</v>
      </c>
      <c r="AC76" s="51" t="s">
        <v>329</v>
      </c>
      <c r="AD76" s="51" t="s">
        <v>328</v>
      </c>
      <c r="AE76" s="51" t="s">
        <v>327</v>
      </c>
      <c r="AF76" s="51" t="s">
        <v>326</v>
      </c>
      <c r="AG76" s="51" t="s">
        <v>325</v>
      </c>
      <c r="AH76" s="51" t="s">
        <v>324</v>
      </c>
      <c r="AI76" s="51" t="s">
        <v>323</v>
      </c>
      <c r="AJ76" s="51" t="s">
        <v>322</v>
      </c>
    </row>
    <row r="77" spans="2:36" x14ac:dyDescent="0.4">
      <c r="B77" s="84" t="s">
        <v>13</v>
      </c>
      <c r="C77" s="88">
        <f>AVERAGE(H80:EN80)*10</f>
        <v>7.2727272727272734</v>
      </c>
      <c r="D77" s="86"/>
      <c r="E77" s="86" t="s">
        <v>361</v>
      </c>
      <c r="F77" s="87">
        <f>AVERAGE(H77:EN77)</f>
        <v>1</v>
      </c>
      <c r="G77" s="39"/>
      <c r="H77" s="52">
        <v>1</v>
      </c>
      <c r="I77" s="52">
        <v>1</v>
      </c>
      <c r="J77" s="52">
        <v>1</v>
      </c>
      <c r="K77" s="52">
        <v>1</v>
      </c>
      <c r="L77" s="52">
        <v>1</v>
      </c>
      <c r="M77" s="52">
        <v>1</v>
      </c>
      <c r="N77" s="52">
        <v>1</v>
      </c>
      <c r="O77" s="52">
        <v>1</v>
      </c>
      <c r="P77" s="52">
        <v>1</v>
      </c>
      <c r="Q77" s="52"/>
      <c r="R77" s="52">
        <v>1</v>
      </c>
      <c r="S77" s="52"/>
      <c r="T77" s="52">
        <v>1</v>
      </c>
      <c r="U77" s="52">
        <v>1</v>
      </c>
      <c r="V77" s="52">
        <v>1</v>
      </c>
      <c r="W77" s="52">
        <v>1</v>
      </c>
      <c r="X77" s="52">
        <v>1</v>
      </c>
      <c r="Y77" s="52">
        <v>1</v>
      </c>
      <c r="Z77" s="52"/>
      <c r="AB77" s="52"/>
      <c r="AC77" s="52">
        <v>1</v>
      </c>
      <c r="AD77" s="52"/>
      <c r="AE77" s="52">
        <v>1</v>
      </c>
      <c r="AF77" s="52">
        <v>1</v>
      </c>
      <c r="AG77" s="52">
        <v>1</v>
      </c>
      <c r="AH77" s="52">
        <v>1</v>
      </c>
      <c r="AI77" s="52">
        <v>1</v>
      </c>
      <c r="AJ77" s="52"/>
    </row>
    <row r="78" spans="2:36" x14ac:dyDescent="0.4">
      <c r="B78" s="84" t="s">
        <v>10</v>
      </c>
      <c r="C78" s="88">
        <f>_xlfn.STDEV.S(H78:EN78)*10</f>
        <v>16.877454928053723</v>
      </c>
      <c r="D78" s="86"/>
      <c r="E78" s="86" t="s">
        <v>9</v>
      </c>
      <c r="F78" s="87">
        <f>AVERAGE(H78:EN78)*10</f>
        <v>20.909090909090907</v>
      </c>
      <c r="G78" s="39"/>
      <c r="H78" s="53">
        <v>0</v>
      </c>
      <c r="I78" s="53">
        <v>4</v>
      </c>
      <c r="J78" s="53">
        <v>0</v>
      </c>
      <c r="K78" s="53">
        <v>2</v>
      </c>
      <c r="L78" s="53">
        <v>2</v>
      </c>
      <c r="M78" s="53">
        <v>0</v>
      </c>
      <c r="N78" s="53">
        <v>2</v>
      </c>
      <c r="O78" s="53">
        <v>2</v>
      </c>
      <c r="P78" s="53">
        <v>2</v>
      </c>
      <c r="Q78" s="54"/>
      <c r="R78" s="53">
        <v>0</v>
      </c>
      <c r="S78" s="58"/>
      <c r="T78" s="53">
        <v>4</v>
      </c>
      <c r="U78" s="53">
        <v>0</v>
      </c>
      <c r="V78" s="53">
        <v>2</v>
      </c>
      <c r="W78" s="53">
        <v>0</v>
      </c>
      <c r="X78" s="53">
        <v>2</v>
      </c>
      <c r="Y78" s="53">
        <v>4</v>
      </c>
      <c r="Z78" s="58"/>
      <c r="AB78" s="76"/>
      <c r="AC78" s="53">
        <v>4</v>
      </c>
      <c r="AD78" s="76"/>
      <c r="AE78" s="53">
        <v>2</v>
      </c>
      <c r="AF78" s="53">
        <v>2</v>
      </c>
      <c r="AG78" s="53">
        <v>2</v>
      </c>
      <c r="AH78" s="53">
        <v>6</v>
      </c>
      <c r="AI78" s="53">
        <v>4</v>
      </c>
      <c r="AJ78" s="76"/>
    </row>
    <row r="79" spans="2:36" x14ac:dyDescent="0.4">
      <c r="B79" s="84" t="s">
        <v>41</v>
      </c>
      <c r="C79" s="88">
        <f>C77/C78</f>
        <v>0.43091374284392481</v>
      </c>
      <c r="D79" s="86"/>
      <c r="E79" s="86" t="s">
        <v>6</v>
      </c>
      <c r="F79" s="87">
        <f>AVERAGE(H79:EN79)*10</f>
        <v>28.181818181818183</v>
      </c>
      <c r="G79" s="39"/>
      <c r="H79" s="53">
        <v>2</v>
      </c>
      <c r="I79" s="53">
        <v>2</v>
      </c>
      <c r="J79" s="53">
        <v>4</v>
      </c>
      <c r="K79" s="53">
        <v>4</v>
      </c>
      <c r="L79" s="53">
        <v>4</v>
      </c>
      <c r="M79" s="53">
        <v>2</v>
      </c>
      <c r="N79" s="53">
        <v>2</v>
      </c>
      <c r="O79" s="53">
        <v>2</v>
      </c>
      <c r="P79" s="53">
        <v>0</v>
      </c>
      <c r="Q79" s="54"/>
      <c r="R79" s="53">
        <v>0</v>
      </c>
      <c r="S79" s="58"/>
      <c r="T79" s="53">
        <v>2</v>
      </c>
      <c r="U79" s="53">
        <v>4</v>
      </c>
      <c r="V79" s="53">
        <v>4</v>
      </c>
      <c r="W79" s="53">
        <v>6</v>
      </c>
      <c r="X79" s="53">
        <v>0</v>
      </c>
      <c r="Y79" s="53">
        <v>2</v>
      </c>
      <c r="Z79" s="76"/>
      <c r="AB79" s="76"/>
      <c r="AC79" s="53">
        <v>0</v>
      </c>
      <c r="AD79" s="76"/>
      <c r="AE79" s="53">
        <v>0</v>
      </c>
      <c r="AF79" s="53">
        <v>4</v>
      </c>
      <c r="AG79" s="53">
        <v>4</v>
      </c>
      <c r="AH79" s="53">
        <v>4</v>
      </c>
      <c r="AI79" s="53">
        <v>10</v>
      </c>
      <c r="AJ79" s="76"/>
    </row>
    <row r="80" spans="2:36" x14ac:dyDescent="0.4">
      <c r="B80" s="84" t="s">
        <v>4</v>
      </c>
      <c r="C80" s="85">
        <f>_xlfn.T.TEST(H78:EPA78,H79:EN79,1,2)</f>
        <v>0.12336967774497509</v>
      </c>
      <c r="D80" s="86"/>
      <c r="E80" s="86" t="s">
        <v>3</v>
      </c>
      <c r="F80" s="87">
        <f>AVERAGE(H80:EN80)*10</f>
        <v>7.2727272727272734</v>
      </c>
      <c r="G80" s="39"/>
      <c r="H80" s="54">
        <f>H79-H78</f>
        <v>2</v>
      </c>
      <c r="I80" s="54">
        <f t="shared" ref="I80:P80" si="6">I79-I78</f>
        <v>-2</v>
      </c>
      <c r="J80" s="54">
        <f t="shared" si="6"/>
        <v>4</v>
      </c>
      <c r="K80" s="54">
        <f t="shared" si="6"/>
        <v>2</v>
      </c>
      <c r="L80" s="54">
        <f t="shared" si="6"/>
        <v>2</v>
      </c>
      <c r="M80" s="54">
        <f t="shared" si="6"/>
        <v>2</v>
      </c>
      <c r="N80" s="54">
        <f t="shared" si="6"/>
        <v>0</v>
      </c>
      <c r="O80" s="54">
        <f t="shared" si="6"/>
        <v>0</v>
      </c>
      <c r="P80" s="54">
        <f t="shared" si="6"/>
        <v>-2</v>
      </c>
      <c r="Q80" s="54"/>
      <c r="R80" s="54">
        <f>R79-R78</f>
        <v>0</v>
      </c>
      <c r="S80" s="54"/>
      <c r="T80" s="54">
        <f t="shared" ref="T80:Y80" si="7">T79-T78</f>
        <v>-2</v>
      </c>
      <c r="U80" s="54">
        <f t="shared" si="7"/>
        <v>4</v>
      </c>
      <c r="V80" s="54">
        <f t="shared" si="7"/>
        <v>2</v>
      </c>
      <c r="W80" s="54">
        <f t="shared" si="7"/>
        <v>6</v>
      </c>
      <c r="X80" s="54">
        <f t="shared" si="7"/>
        <v>-2</v>
      </c>
      <c r="Y80" s="54">
        <f t="shared" si="7"/>
        <v>-2</v>
      </c>
      <c r="Z80" s="54"/>
      <c r="AB80" s="54"/>
      <c r="AC80" s="54">
        <f>AC79-AC78</f>
        <v>-4</v>
      </c>
      <c r="AD80" s="54"/>
      <c r="AE80" s="54">
        <f>AE79-AE78</f>
        <v>-2</v>
      </c>
      <c r="AF80" s="54">
        <f>AF79-AF78</f>
        <v>2</v>
      </c>
      <c r="AG80" s="54">
        <f>AG79-AG78</f>
        <v>2</v>
      </c>
      <c r="AH80" s="54">
        <f>AH79-AH78</f>
        <v>-2</v>
      </c>
      <c r="AI80" s="54">
        <f>AI79-AI78</f>
        <v>6</v>
      </c>
      <c r="AJ80" s="54"/>
    </row>
    <row r="81" spans="2:36" x14ac:dyDescent="0.4">
      <c r="B81" s="84" t="s">
        <v>2</v>
      </c>
      <c r="C81" s="92">
        <f>(F79-F78)/(100-F78)</f>
        <v>9.1954022988505801E-2</v>
      </c>
      <c r="D81" s="86"/>
      <c r="E81" s="86" t="s">
        <v>1</v>
      </c>
      <c r="F81" s="87">
        <f>_xlfn.STDEV.S(H79:EN79)*10</f>
        <v>23.631368103467022</v>
      </c>
      <c r="G81" s="39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B81" s="54"/>
      <c r="AC81" s="54"/>
      <c r="AD81" s="54"/>
      <c r="AE81" s="54"/>
      <c r="AF81" s="54"/>
      <c r="AG81" s="54"/>
      <c r="AH81" s="54"/>
      <c r="AI81" s="54"/>
      <c r="AJ81" s="54"/>
    </row>
    <row r="82" spans="2:36" x14ac:dyDescent="0.4">
      <c r="B82" s="89" t="s">
        <v>320</v>
      </c>
      <c r="C82" s="88" t="s">
        <v>357</v>
      </c>
      <c r="D82" s="86"/>
      <c r="E82" s="90" t="s">
        <v>319</v>
      </c>
      <c r="F82" s="91" t="s">
        <v>360</v>
      </c>
      <c r="G82" s="50"/>
      <c r="H82" s="56" t="s">
        <v>318</v>
      </c>
      <c r="I82" s="56" t="s">
        <v>317</v>
      </c>
      <c r="J82" s="56" t="s">
        <v>316</v>
      </c>
      <c r="K82" s="56" t="s">
        <v>315</v>
      </c>
      <c r="L82" s="56" t="s">
        <v>314</v>
      </c>
      <c r="M82" s="56" t="s">
        <v>313</v>
      </c>
      <c r="N82" s="56" t="s">
        <v>312</v>
      </c>
      <c r="O82" s="56" t="s">
        <v>311</v>
      </c>
      <c r="P82" s="56"/>
      <c r="Q82" s="56"/>
      <c r="R82" s="56" t="s">
        <v>318</v>
      </c>
      <c r="S82" s="56" t="s">
        <v>317</v>
      </c>
      <c r="T82" s="56" t="s">
        <v>316</v>
      </c>
      <c r="U82" s="56" t="s">
        <v>315</v>
      </c>
      <c r="V82" s="56" t="s">
        <v>314</v>
      </c>
      <c r="W82" s="56" t="s">
        <v>313</v>
      </c>
      <c r="X82" s="56" t="s">
        <v>312</v>
      </c>
      <c r="Y82" s="56" t="s">
        <v>311</v>
      </c>
      <c r="Z82" s="56"/>
      <c r="AB82" s="56" t="s">
        <v>318</v>
      </c>
      <c r="AC82" s="56" t="s">
        <v>317</v>
      </c>
      <c r="AD82" s="56" t="s">
        <v>316</v>
      </c>
      <c r="AE82" s="56" t="s">
        <v>315</v>
      </c>
      <c r="AF82" s="56" t="s">
        <v>314</v>
      </c>
      <c r="AG82" s="56" t="s">
        <v>313</v>
      </c>
      <c r="AH82" s="56" t="s">
        <v>312</v>
      </c>
      <c r="AI82" s="56" t="s">
        <v>311</v>
      </c>
      <c r="AJ82" s="56"/>
    </row>
    <row r="83" spans="2:36" x14ac:dyDescent="0.4">
      <c r="B83" s="84" t="s">
        <v>13</v>
      </c>
      <c r="C83" s="88">
        <f>AVERAGE(H86:EN86)*10</f>
        <v>16.842105263157894</v>
      </c>
      <c r="D83" s="86"/>
      <c r="E83" s="86" t="s">
        <v>361</v>
      </c>
      <c r="F83" s="87">
        <f>AVERAGE(H83:EN83)</f>
        <v>1</v>
      </c>
      <c r="G83" s="39"/>
      <c r="H83" s="52">
        <v>1</v>
      </c>
      <c r="I83" s="52">
        <v>1</v>
      </c>
      <c r="J83" s="52">
        <v>1</v>
      </c>
      <c r="K83" s="52">
        <v>1</v>
      </c>
      <c r="L83" s="52">
        <v>1</v>
      </c>
      <c r="M83" s="52">
        <v>1</v>
      </c>
      <c r="N83" s="52"/>
      <c r="O83" s="52">
        <v>1</v>
      </c>
      <c r="P83" s="52"/>
      <c r="Q83" s="52"/>
      <c r="R83" s="52">
        <v>1</v>
      </c>
      <c r="S83" s="52">
        <v>1</v>
      </c>
      <c r="T83" s="52">
        <v>1</v>
      </c>
      <c r="U83" s="52">
        <v>1</v>
      </c>
      <c r="V83" s="52">
        <v>1</v>
      </c>
      <c r="W83" s="52">
        <v>1</v>
      </c>
      <c r="X83" s="52"/>
      <c r="Y83" s="52">
        <v>1</v>
      </c>
      <c r="Z83" s="52"/>
      <c r="AB83" s="52">
        <v>1</v>
      </c>
      <c r="AC83" s="52"/>
      <c r="AD83" s="52">
        <v>1</v>
      </c>
      <c r="AE83" s="52"/>
      <c r="AF83" s="52">
        <v>1</v>
      </c>
      <c r="AG83" s="52">
        <v>1</v>
      </c>
      <c r="AH83" s="52"/>
      <c r="AI83" s="52">
        <v>1</v>
      </c>
      <c r="AJ83" s="52"/>
    </row>
    <row r="84" spans="2:36" x14ac:dyDescent="0.4">
      <c r="B84" s="84" t="s">
        <v>10</v>
      </c>
      <c r="C84" s="88">
        <f>_xlfn.STDEV.S(H84:EN84)*10</f>
        <v>24.566415528721819</v>
      </c>
      <c r="D84" s="86"/>
      <c r="E84" s="86" t="s">
        <v>9</v>
      </c>
      <c r="F84" s="87">
        <f>AVERAGE(H84:EN84)*10</f>
        <v>24.210526315789473</v>
      </c>
      <c r="G84" s="39"/>
      <c r="H84" s="53">
        <v>0</v>
      </c>
      <c r="I84" s="53">
        <v>6</v>
      </c>
      <c r="J84" s="53">
        <v>2</v>
      </c>
      <c r="K84" s="53">
        <v>0</v>
      </c>
      <c r="L84" s="53">
        <v>6</v>
      </c>
      <c r="M84" s="53">
        <v>4</v>
      </c>
      <c r="N84" s="58"/>
      <c r="O84" s="53">
        <v>6</v>
      </c>
      <c r="P84" s="54"/>
      <c r="Q84" s="54"/>
      <c r="R84" s="53">
        <v>0</v>
      </c>
      <c r="S84" s="53">
        <v>2</v>
      </c>
      <c r="T84" s="53">
        <v>2</v>
      </c>
      <c r="U84" s="53">
        <v>0</v>
      </c>
      <c r="V84" s="53">
        <v>2</v>
      </c>
      <c r="W84" s="53">
        <v>0</v>
      </c>
      <c r="X84" s="58"/>
      <c r="Y84" s="53">
        <v>6</v>
      </c>
      <c r="Z84" s="54"/>
      <c r="AB84" s="53">
        <v>6</v>
      </c>
      <c r="AC84" s="58"/>
      <c r="AD84" s="53">
        <v>0</v>
      </c>
      <c r="AE84" s="58"/>
      <c r="AF84" s="53">
        <v>2</v>
      </c>
      <c r="AG84" s="53">
        <v>2</v>
      </c>
      <c r="AH84" s="76"/>
      <c r="AI84" s="53">
        <v>0</v>
      </c>
      <c r="AJ84" s="54"/>
    </row>
    <row r="85" spans="2:36" x14ac:dyDescent="0.4">
      <c r="B85" s="84" t="s">
        <v>7</v>
      </c>
      <c r="C85" s="88">
        <f>C83/C84</f>
        <v>0.68557438684805072</v>
      </c>
      <c r="D85" s="86"/>
      <c r="E85" s="86" t="s">
        <v>6</v>
      </c>
      <c r="F85" s="87">
        <f>AVERAGE(H85:EN85)*10</f>
        <v>41.05263157894737</v>
      </c>
      <c r="G85" s="39"/>
      <c r="H85" s="53">
        <v>6</v>
      </c>
      <c r="I85" s="53">
        <v>10</v>
      </c>
      <c r="J85" s="53">
        <v>6</v>
      </c>
      <c r="K85" s="53">
        <v>0</v>
      </c>
      <c r="L85" s="53">
        <v>2</v>
      </c>
      <c r="M85" s="53">
        <v>2</v>
      </c>
      <c r="N85" s="58"/>
      <c r="O85" s="53">
        <v>8</v>
      </c>
      <c r="P85" s="54"/>
      <c r="Q85" s="54"/>
      <c r="R85" s="53">
        <v>4</v>
      </c>
      <c r="S85" s="53">
        <v>8</v>
      </c>
      <c r="T85" s="53">
        <v>0</v>
      </c>
      <c r="U85" s="53">
        <v>4</v>
      </c>
      <c r="V85" s="53">
        <v>0</v>
      </c>
      <c r="W85" s="53">
        <v>4</v>
      </c>
      <c r="X85" s="76"/>
      <c r="Y85" s="53">
        <v>4</v>
      </c>
      <c r="Z85" s="54"/>
      <c r="AB85" s="53">
        <v>4</v>
      </c>
      <c r="AC85" s="58"/>
      <c r="AD85" s="53">
        <v>2</v>
      </c>
      <c r="AE85" s="58"/>
      <c r="AF85" s="53">
        <v>4</v>
      </c>
      <c r="AG85" s="53">
        <v>2</v>
      </c>
      <c r="AH85" s="76"/>
      <c r="AI85" s="53">
        <v>8</v>
      </c>
      <c r="AJ85" s="54"/>
    </row>
    <row r="86" spans="2:36" x14ac:dyDescent="0.4">
      <c r="B86" s="84" t="s">
        <v>4</v>
      </c>
      <c r="C86" s="85">
        <f>_xlfn.T.TEST(H84:EPA84,H85:EN85,1,2)</f>
        <v>3.1705221025869819E-2</v>
      </c>
      <c r="D86" s="86"/>
      <c r="E86" s="86" t="s">
        <v>3</v>
      </c>
      <c r="F86" s="87">
        <f>AVERAGE(H86:EN86)*10</f>
        <v>16.842105263157894</v>
      </c>
      <c r="G86" s="39"/>
      <c r="H86" s="54">
        <f t="shared" ref="H86:M86" si="8">H85-H84</f>
        <v>6</v>
      </c>
      <c r="I86" s="54">
        <f t="shared" si="8"/>
        <v>4</v>
      </c>
      <c r="J86" s="54">
        <f t="shared" si="8"/>
        <v>4</v>
      </c>
      <c r="K86" s="54">
        <f t="shared" si="8"/>
        <v>0</v>
      </c>
      <c r="L86" s="54">
        <f t="shared" si="8"/>
        <v>-4</v>
      </c>
      <c r="M86" s="54">
        <f t="shared" si="8"/>
        <v>-2</v>
      </c>
      <c r="N86" s="54"/>
      <c r="O86" s="54">
        <f>O85-O84</f>
        <v>2</v>
      </c>
      <c r="P86" s="54"/>
      <c r="Q86" s="54"/>
      <c r="R86" s="54">
        <f t="shared" ref="R86:W86" si="9">R85-R84</f>
        <v>4</v>
      </c>
      <c r="S86" s="54">
        <f t="shared" si="9"/>
        <v>6</v>
      </c>
      <c r="T86" s="54">
        <f t="shared" si="9"/>
        <v>-2</v>
      </c>
      <c r="U86" s="54">
        <f t="shared" si="9"/>
        <v>4</v>
      </c>
      <c r="V86" s="54">
        <f t="shared" si="9"/>
        <v>-2</v>
      </c>
      <c r="W86" s="54">
        <f t="shared" si="9"/>
        <v>4</v>
      </c>
      <c r="X86" s="54"/>
      <c r="Y86" s="54">
        <f>Y85-Y84</f>
        <v>-2</v>
      </c>
      <c r="Z86" s="54"/>
      <c r="AB86" s="54">
        <f>AB85-AB84</f>
        <v>-2</v>
      </c>
      <c r="AC86" s="54"/>
      <c r="AD86" s="54">
        <f>AD85-AD84</f>
        <v>2</v>
      </c>
      <c r="AE86" s="54"/>
      <c r="AF86" s="54">
        <f>AF85-AF84</f>
        <v>2</v>
      </c>
      <c r="AG86" s="54">
        <f>AG85-AG84</f>
        <v>0</v>
      </c>
      <c r="AH86" s="54"/>
      <c r="AI86" s="54">
        <f>AI85-AI84</f>
        <v>8</v>
      </c>
      <c r="AJ86" s="54"/>
    </row>
    <row r="87" spans="2:36" ht="15" thickBot="1" x14ac:dyDescent="0.45">
      <c r="B87" s="93" t="s">
        <v>2</v>
      </c>
      <c r="C87" s="94">
        <f>(F85-F84)/(100-F84)</f>
        <v>0.22222222222222227</v>
      </c>
      <c r="D87" s="95"/>
      <c r="E87" s="95" t="s">
        <v>1</v>
      </c>
      <c r="F87" s="96">
        <f>_xlfn.STDEV.S(H85:EN85)*10</f>
        <v>29.419331671936256</v>
      </c>
      <c r="G87" s="39"/>
    </row>
    <row r="88" spans="2:36" ht="21.55" customHeight="1" thickBot="1" x14ac:dyDescent="0.45">
      <c r="B88" s="34"/>
      <c r="C88" s="32"/>
      <c r="E88" s="34"/>
      <c r="F88" s="32"/>
    </row>
    <row r="89" spans="2:36" x14ac:dyDescent="0.4">
      <c r="B89" s="97" t="s">
        <v>364</v>
      </c>
      <c r="C89" s="98" t="s">
        <v>357</v>
      </c>
      <c r="D89" s="99"/>
      <c r="E89" s="99" t="s">
        <v>364</v>
      </c>
      <c r="F89" s="100" t="s">
        <v>357</v>
      </c>
      <c r="G89" s="39"/>
    </row>
    <row r="90" spans="2:36" x14ac:dyDescent="0.4">
      <c r="B90" s="101" t="s">
        <v>44</v>
      </c>
      <c r="C90" s="102">
        <f>_xlfn.T.TEST(H98:EN98,H104:EN104,1,2)</f>
        <v>0.10829557906320966</v>
      </c>
      <c r="D90" s="103"/>
      <c r="E90" s="103" t="s">
        <v>39</v>
      </c>
      <c r="F90" s="104">
        <f>SUM(H97:EN97)</f>
        <v>16</v>
      </c>
      <c r="G90" s="39"/>
    </row>
    <row r="91" spans="2:36" x14ac:dyDescent="0.4">
      <c r="B91" s="101" t="s">
        <v>43</v>
      </c>
      <c r="C91" s="102">
        <f>_xlfn.T.TEST(H99:EN99,H105:EN105,1,2)</f>
        <v>4.1973148233515362E-2</v>
      </c>
      <c r="D91" s="103"/>
      <c r="E91" s="103" t="s">
        <v>36</v>
      </c>
      <c r="F91" s="104">
        <f>SUM(H103:EN103)</f>
        <v>14</v>
      </c>
      <c r="G91" s="39"/>
    </row>
    <row r="92" spans="2:36" x14ac:dyDescent="0.4">
      <c r="B92" s="101" t="s">
        <v>42</v>
      </c>
      <c r="C92" s="102">
        <f>_xlfn.T.TEST(H100:EN100,H106:EN106,1,2)</f>
        <v>0.26435557699020795</v>
      </c>
      <c r="D92" s="103"/>
      <c r="E92" s="103" t="s">
        <v>14</v>
      </c>
      <c r="F92" s="104">
        <f>_xlfn.STDEV.S(H100:EN100)*10</f>
        <v>25.265259415516269</v>
      </c>
      <c r="G92" s="39"/>
    </row>
    <row r="93" spans="2:36" x14ac:dyDescent="0.4">
      <c r="B93" s="101" t="s">
        <v>358</v>
      </c>
      <c r="C93" s="105">
        <f>COUNT(H99:EN99)</f>
        <v>16</v>
      </c>
      <c r="D93" s="103"/>
      <c r="E93" s="103" t="s">
        <v>11</v>
      </c>
      <c r="F93" s="104">
        <f>_xlfn.STDEV.S(H106:EN106)*10</f>
        <v>34.354326950469869</v>
      </c>
      <c r="G93" s="39"/>
    </row>
    <row r="94" spans="2:36" x14ac:dyDescent="0.4">
      <c r="B94" s="101" t="s">
        <v>359</v>
      </c>
      <c r="C94" s="105">
        <f>COUNT(H105:EN105)</f>
        <v>14</v>
      </c>
      <c r="D94" s="103"/>
      <c r="E94" s="103" t="s">
        <v>8</v>
      </c>
      <c r="F94" s="104">
        <f>SQRT((((C93-1)*F92^2)+((C94-1)*F93^2))/(C93+C94-2))</f>
        <v>29.831585096802268</v>
      </c>
      <c r="G94" s="39"/>
    </row>
    <row r="95" spans="2:36" x14ac:dyDescent="0.4">
      <c r="B95" s="101"/>
      <c r="C95" s="105"/>
      <c r="D95" s="103"/>
      <c r="E95" s="103" t="s">
        <v>5</v>
      </c>
      <c r="F95" s="104">
        <f>(F106-F100)/F93</f>
        <v>0.20271931754990946</v>
      </c>
      <c r="G95" s="39"/>
    </row>
    <row r="96" spans="2:36" x14ac:dyDescent="0.4">
      <c r="B96" s="106" t="s">
        <v>332</v>
      </c>
      <c r="C96" s="105" t="s">
        <v>357</v>
      </c>
      <c r="D96" s="103"/>
      <c r="E96" s="107" t="s">
        <v>331</v>
      </c>
      <c r="F96" s="108" t="s">
        <v>360</v>
      </c>
      <c r="G96" s="50"/>
      <c r="H96" s="51" t="s">
        <v>330</v>
      </c>
      <c r="I96" s="51" t="s">
        <v>329</v>
      </c>
      <c r="J96" s="51" t="s">
        <v>328</v>
      </c>
      <c r="K96" s="51" t="s">
        <v>327</v>
      </c>
      <c r="L96" s="51" t="s">
        <v>326</v>
      </c>
      <c r="M96" s="51" t="s">
        <v>325</v>
      </c>
      <c r="N96" s="51" t="s">
        <v>324</v>
      </c>
      <c r="O96" s="51" t="s">
        <v>323</v>
      </c>
      <c r="P96" s="51" t="s">
        <v>322</v>
      </c>
      <c r="Q96" s="51"/>
      <c r="R96" s="51" t="s">
        <v>330</v>
      </c>
      <c r="S96" s="51" t="s">
        <v>329</v>
      </c>
      <c r="T96" s="51" t="s">
        <v>328</v>
      </c>
      <c r="U96" s="51" t="s">
        <v>327</v>
      </c>
      <c r="V96" s="51" t="s">
        <v>326</v>
      </c>
      <c r="W96" s="51" t="s">
        <v>325</v>
      </c>
      <c r="X96" s="51" t="s">
        <v>324</v>
      </c>
      <c r="Y96" s="51" t="s">
        <v>323</v>
      </c>
      <c r="Z96" s="51" t="s">
        <v>322</v>
      </c>
      <c r="AB96" s="51"/>
      <c r="AC96" s="51"/>
      <c r="AD96" s="51"/>
      <c r="AE96" s="51"/>
      <c r="AF96" s="51"/>
      <c r="AG96" s="51"/>
      <c r="AH96" s="51"/>
      <c r="AI96" s="51"/>
      <c r="AJ96" s="51"/>
    </row>
    <row r="97" spans="2:36" x14ac:dyDescent="0.4">
      <c r="B97" s="101" t="s">
        <v>13</v>
      </c>
      <c r="C97" s="105">
        <f>AVERAGE(H100:EN100)*10</f>
        <v>8.75</v>
      </c>
      <c r="D97" s="103"/>
      <c r="E97" s="103" t="s">
        <v>361</v>
      </c>
      <c r="F97" s="104">
        <f>AVERAGE(H97:EN97)</f>
        <v>1</v>
      </c>
      <c r="G97" s="39"/>
      <c r="H97" s="52">
        <v>1</v>
      </c>
      <c r="I97" s="52">
        <v>1</v>
      </c>
      <c r="J97" s="52">
        <v>1</v>
      </c>
      <c r="K97" s="52">
        <v>1</v>
      </c>
      <c r="L97" s="52">
        <v>1</v>
      </c>
      <c r="M97" s="52">
        <v>1</v>
      </c>
      <c r="N97" s="52">
        <v>1</v>
      </c>
      <c r="O97" s="52">
        <v>1</v>
      </c>
      <c r="P97" s="52">
        <v>1</v>
      </c>
      <c r="Q97" s="52"/>
      <c r="R97" s="52">
        <v>1</v>
      </c>
      <c r="S97" s="52"/>
      <c r="T97" s="52">
        <v>1</v>
      </c>
      <c r="U97" s="52">
        <v>1</v>
      </c>
      <c r="V97" s="52">
        <v>1</v>
      </c>
      <c r="W97" s="52">
        <v>1</v>
      </c>
      <c r="X97" s="52">
        <v>1</v>
      </c>
      <c r="Y97" s="52">
        <v>1</v>
      </c>
      <c r="Z97" s="52"/>
      <c r="AB97" s="109"/>
      <c r="AC97" s="109"/>
      <c r="AD97" s="109"/>
      <c r="AE97" s="109"/>
      <c r="AF97" s="109"/>
      <c r="AG97" s="109"/>
      <c r="AH97" s="109"/>
      <c r="AI97" s="109"/>
      <c r="AJ97" s="109"/>
    </row>
    <row r="98" spans="2:36" x14ac:dyDescent="0.4">
      <c r="B98" s="101" t="s">
        <v>10</v>
      </c>
      <c r="C98" s="105">
        <f>_xlfn.STDEV.S(H98:EN98)*10</f>
        <v>15</v>
      </c>
      <c r="D98" s="103"/>
      <c r="E98" s="103" t="s">
        <v>9</v>
      </c>
      <c r="F98" s="104">
        <f>AVERAGE(H98:EN98)*10</f>
        <v>16.25</v>
      </c>
      <c r="G98" s="39"/>
      <c r="H98" s="53">
        <v>0</v>
      </c>
      <c r="I98" s="53">
        <v>4</v>
      </c>
      <c r="J98" s="53">
        <v>0</v>
      </c>
      <c r="K98" s="53">
        <v>2</v>
      </c>
      <c r="L98" s="53">
        <v>2</v>
      </c>
      <c r="M98" s="53">
        <v>0</v>
      </c>
      <c r="N98" s="53">
        <v>2</v>
      </c>
      <c r="O98" s="53">
        <v>2</v>
      </c>
      <c r="P98" s="53">
        <v>2</v>
      </c>
      <c r="Q98" s="54"/>
      <c r="R98" s="53">
        <v>0</v>
      </c>
      <c r="S98" s="58"/>
      <c r="T98" s="53">
        <v>4</v>
      </c>
      <c r="U98" s="53">
        <v>0</v>
      </c>
      <c r="V98" s="53">
        <v>2</v>
      </c>
      <c r="W98" s="53">
        <v>0</v>
      </c>
      <c r="X98" s="53">
        <v>2</v>
      </c>
      <c r="Y98" s="53">
        <v>4</v>
      </c>
      <c r="Z98" s="58"/>
      <c r="AB98" s="76"/>
      <c r="AC98" s="58"/>
      <c r="AD98" s="76"/>
      <c r="AE98" s="58"/>
      <c r="AF98" s="58"/>
      <c r="AG98" s="58"/>
      <c r="AH98" s="58"/>
      <c r="AI98" s="58"/>
      <c r="AJ98" s="76"/>
    </row>
    <row r="99" spans="2:36" x14ac:dyDescent="0.4">
      <c r="B99" s="101" t="s">
        <v>41</v>
      </c>
      <c r="C99" s="105">
        <f>C97/C98</f>
        <v>0.58333333333333337</v>
      </c>
      <c r="D99" s="103"/>
      <c r="E99" s="103" t="s">
        <v>6</v>
      </c>
      <c r="F99" s="104">
        <f>AVERAGE(H99:EN99)*10</f>
        <v>25</v>
      </c>
      <c r="G99" s="39"/>
      <c r="H99" s="53">
        <v>2</v>
      </c>
      <c r="I99" s="53">
        <v>2</v>
      </c>
      <c r="J99" s="53">
        <v>4</v>
      </c>
      <c r="K99" s="53">
        <v>4</v>
      </c>
      <c r="L99" s="53">
        <v>4</v>
      </c>
      <c r="M99" s="53">
        <v>2</v>
      </c>
      <c r="N99" s="53">
        <v>2</v>
      </c>
      <c r="O99" s="53">
        <v>2</v>
      </c>
      <c r="P99" s="53">
        <v>0</v>
      </c>
      <c r="Q99" s="54"/>
      <c r="R99" s="53">
        <v>0</v>
      </c>
      <c r="S99" s="58"/>
      <c r="T99" s="53">
        <v>2</v>
      </c>
      <c r="U99" s="53">
        <v>4</v>
      </c>
      <c r="V99" s="53">
        <v>4</v>
      </c>
      <c r="W99" s="53">
        <v>6</v>
      </c>
      <c r="X99" s="53">
        <v>0</v>
      </c>
      <c r="Y99" s="53">
        <v>2</v>
      </c>
      <c r="Z99" s="76"/>
      <c r="AB99" s="76"/>
      <c r="AC99" s="58"/>
      <c r="AD99" s="76"/>
      <c r="AE99" s="58"/>
      <c r="AF99" s="58"/>
      <c r="AG99" s="58"/>
      <c r="AH99" s="58"/>
      <c r="AI99" s="58"/>
      <c r="AJ99" s="76"/>
    </row>
    <row r="100" spans="2:36" x14ac:dyDescent="0.4">
      <c r="B100" s="101" t="s">
        <v>4</v>
      </c>
      <c r="C100" s="102">
        <f>_xlfn.T.TEST(H98:EPA98,H99:EN99,1,2)</f>
        <v>6.7348547868121736E-2</v>
      </c>
      <c r="D100" s="103"/>
      <c r="E100" s="103" t="s">
        <v>3</v>
      </c>
      <c r="F100" s="104">
        <f>AVERAGE(H100:EN100)*10</f>
        <v>8.75</v>
      </c>
      <c r="G100" s="39"/>
      <c r="H100" s="54">
        <f>H99-H98</f>
        <v>2</v>
      </c>
      <c r="I100" s="54">
        <f t="shared" ref="I100:P100" si="10">I99-I98</f>
        <v>-2</v>
      </c>
      <c r="J100" s="54">
        <f t="shared" si="10"/>
        <v>4</v>
      </c>
      <c r="K100" s="54">
        <f t="shared" si="10"/>
        <v>2</v>
      </c>
      <c r="L100" s="54">
        <f t="shared" si="10"/>
        <v>2</v>
      </c>
      <c r="M100" s="54">
        <f t="shared" si="10"/>
        <v>2</v>
      </c>
      <c r="N100" s="54">
        <f t="shared" si="10"/>
        <v>0</v>
      </c>
      <c r="O100" s="54">
        <f t="shared" si="10"/>
        <v>0</v>
      </c>
      <c r="P100" s="54">
        <f t="shared" si="10"/>
        <v>-2</v>
      </c>
      <c r="Q100" s="54"/>
      <c r="R100" s="54">
        <f>R99-R98</f>
        <v>0</v>
      </c>
      <c r="S100" s="54"/>
      <c r="T100" s="54">
        <f t="shared" ref="T100:Y100" si="11">T99-T98</f>
        <v>-2</v>
      </c>
      <c r="U100" s="54">
        <f t="shared" si="11"/>
        <v>4</v>
      </c>
      <c r="V100" s="54">
        <f t="shared" si="11"/>
        <v>2</v>
      </c>
      <c r="W100" s="54">
        <f t="shared" si="11"/>
        <v>6</v>
      </c>
      <c r="X100" s="54">
        <f t="shared" si="11"/>
        <v>-2</v>
      </c>
      <c r="Y100" s="54">
        <f t="shared" si="11"/>
        <v>-2</v>
      </c>
      <c r="Z100" s="54"/>
      <c r="AB100" s="110"/>
      <c r="AC100" s="110"/>
      <c r="AD100" s="110"/>
      <c r="AE100" s="110"/>
      <c r="AF100" s="110"/>
      <c r="AG100" s="110"/>
      <c r="AH100" s="110"/>
      <c r="AI100" s="110"/>
      <c r="AJ100" s="110"/>
    </row>
    <row r="101" spans="2:36" x14ac:dyDescent="0.4">
      <c r="B101" s="101" t="s">
        <v>2</v>
      </c>
      <c r="C101" s="111">
        <f>(F99-F98)/(100-F98)</f>
        <v>0.1044776119402985</v>
      </c>
      <c r="D101" s="103"/>
      <c r="E101" s="103" t="s">
        <v>1</v>
      </c>
      <c r="F101" s="104">
        <f>_xlfn.STDEV.S(H99:EN99)*10</f>
        <v>17.126976771553505</v>
      </c>
      <c r="G101" s="39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B101" s="110"/>
      <c r="AC101" s="110"/>
      <c r="AD101" s="110"/>
      <c r="AE101" s="110"/>
      <c r="AF101" s="110"/>
      <c r="AG101" s="110"/>
      <c r="AH101" s="110"/>
      <c r="AI101" s="110"/>
      <c r="AJ101" s="110"/>
    </row>
    <row r="102" spans="2:36" x14ac:dyDescent="0.4">
      <c r="B102" s="106" t="s">
        <v>320</v>
      </c>
      <c r="C102" s="105" t="s">
        <v>357</v>
      </c>
      <c r="D102" s="103"/>
      <c r="E102" s="107" t="s">
        <v>319</v>
      </c>
      <c r="F102" s="108" t="s">
        <v>360</v>
      </c>
      <c r="G102" s="50"/>
      <c r="H102" s="56" t="s">
        <v>318</v>
      </c>
      <c r="I102" s="56" t="s">
        <v>317</v>
      </c>
      <c r="J102" s="56" t="s">
        <v>316</v>
      </c>
      <c r="K102" s="56" t="s">
        <v>315</v>
      </c>
      <c r="L102" s="56" t="s">
        <v>314</v>
      </c>
      <c r="M102" s="56" t="s">
        <v>313</v>
      </c>
      <c r="N102" s="56" t="s">
        <v>312</v>
      </c>
      <c r="O102" s="56" t="s">
        <v>311</v>
      </c>
      <c r="P102" s="56"/>
      <c r="Q102" s="56"/>
      <c r="R102" s="56" t="s">
        <v>318</v>
      </c>
      <c r="S102" s="56" t="s">
        <v>317</v>
      </c>
      <c r="T102" s="56" t="s">
        <v>316</v>
      </c>
      <c r="U102" s="56" t="s">
        <v>315</v>
      </c>
      <c r="V102" s="56" t="s">
        <v>314</v>
      </c>
      <c r="W102" s="56" t="s">
        <v>313</v>
      </c>
      <c r="X102" s="56" t="s">
        <v>312</v>
      </c>
      <c r="Y102" s="56" t="s">
        <v>311</v>
      </c>
      <c r="Z102" s="56"/>
      <c r="AB102" s="112"/>
      <c r="AC102" s="112"/>
      <c r="AD102" s="112"/>
      <c r="AE102" s="112"/>
      <c r="AF102" s="112"/>
      <c r="AG102" s="112"/>
      <c r="AH102" s="112"/>
      <c r="AI102" s="112"/>
      <c r="AJ102" s="112"/>
    </row>
    <row r="103" spans="2:36" x14ac:dyDescent="0.4">
      <c r="B103" s="101" t="s">
        <v>13</v>
      </c>
      <c r="C103" s="105">
        <f>AVERAGE(H106:EN106)*10</f>
        <v>15.714285714285714</v>
      </c>
      <c r="D103" s="103"/>
      <c r="E103" s="103" t="s">
        <v>361</v>
      </c>
      <c r="F103" s="104">
        <f>AVERAGE(H103:EN103)</f>
        <v>1</v>
      </c>
      <c r="G103" s="39"/>
      <c r="H103" s="52">
        <v>1</v>
      </c>
      <c r="I103" s="52">
        <v>1</v>
      </c>
      <c r="J103" s="52">
        <v>1</v>
      </c>
      <c r="K103" s="52">
        <v>1</v>
      </c>
      <c r="L103" s="52">
        <v>1</v>
      </c>
      <c r="M103" s="52">
        <v>1</v>
      </c>
      <c r="N103" s="52"/>
      <c r="O103" s="52">
        <v>1</v>
      </c>
      <c r="P103" s="52"/>
      <c r="Q103" s="52"/>
      <c r="R103" s="52">
        <v>1</v>
      </c>
      <c r="S103" s="52">
        <v>1</v>
      </c>
      <c r="T103" s="52">
        <v>1</v>
      </c>
      <c r="U103" s="52">
        <v>1</v>
      </c>
      <c r="V103" s="52">
        <v>1</v>
      </c>
      <c r="W103" s="52">
        <v>1</v>
      </c>
      <c r="X103" s="52"/>
      <c r="Y103" s="52">
        <v>1</v>
      </c>
      <c r="Z103" s="52"/>
      <c r="AB103" s="109"/>
      <c r="AC103" s="109"/>
      <c r="AD103" s="109"/>
      <c r="AE103" s="109"/>
      <c r="AF103" s="109"/>
      <c r="AG103" s="109"/>
      <c r="AH103" s="109"/>
      <c r="AI103" s="109"/>
      <c r="AJ103" s="109"/>
    </row>
    <row r="104" spans="2:36" x14ac:dyDescent="0.4">
      <c r="B104" s="101" t="s">
        <v>10</v>
      </c>
      <c r="C104" s="105">
        <f>_xlfn.STDEV.S(H104:EN104)*10</f>
        <v>25.332947751066037</v>
      </c>
      <c r="D104" s="103"/>
      <c r="E104" s="103" t="s">
        <v>9</v>
      </c>
      <c r="F104" s="104">
        <f>AVERAGE(H104:EN104)*10</f>
        <v>25.714285714285715</v>
      </c>
      <c r="G104" s="39"/>
      <c r="H104" s="53">
        <v>0</v>
      </c>
      <c r="I104" s="53">
        <v>6</v>
      </c>
      <c r="J104" s="53">
        <v>2</v>
      </c>
      <c r="K104" s="53">
        <v>0</v>
      </c>
      <c r="L104" s="53">
        <v>6</v>
      </c>
      <c r="M104" s="53">
        <v>4</v>
      </c>
      <c r="N104" s="58"/>
      <c r="O104" s="53">
        <v>6</v>
      </c>
      <c r="P104" s="54"/>
      <c r="Q104" s="54"/>
      <c r="R104" s="53">
        <v>0</v>
      </c>
      <c r="S104" s="53">
        <v>2</v>
      </c>
      <c r="T104" s="53">
        <v>2</v>
      </c>
      <c r="U104" s="53">
        <v>0</v>
      </c>
      <c r="V104" s="53">
        <v>2</v>
      </c>
      <c r="W104" s="53">
        <v>0</v>
      </c>
      <c r="X104" s="58"/>
      <c r="Y104" s="53">
        <v>6</v>
      </c>
      <c r="Z104" s="54"/>
      <c r="AB104" s="58"/>
      <c r="AC104" s="58"/>
      <c r="AD104" s="58"/>
      <c r="AE104" s="58"/>
      <c r="AF104" s="58"/>
      <c r="AG104" s="58"/>
      <c r="AH104" s="76"/>
      <c r="AI104" s="58"/>
      <c r="AJ104" s="110"/>
    </row>
    <row r="105" spans="2:36" x14ac:dyDescent="0.4">
      <c r="B105" s="101" t="s">
        <v>7</v>
      </c>
      <c r="C105" s="105">
        <f>C103/C104</f>
        <v>0.62031019321959635</v>
      </c>
      <c r="D105" s="103"/>
      <c r="E105" s="103" t="s">
        <v>6</v>
      </c>
      <c r="F105" s="104">
        <f>AVERAGE(H105:EN105)*10</f>
        <v>41.428571428571431</v>
      </c>
      <c r="G105" s="39"/>
      <c r="H105" s="53">
        <v>6</v>
      </c>
      <c r="I105" s="53">
        <v>10</v>
      </c>
      <c r="J105" s="53">
        <v>6</v>
      </c>
      <c r="K105" s="53">
        <v>0</v>
      </c>
      <c r="L105" s="53">
        <v>2</v>
      </c>
      <c r="M105" s="53">
        <v>2</v>
      </c>
      <c r="N105" s="58"/>
      <c r="O105" s="53">
        <v>8</v>
      </c>
      <c r="P105" s="54"/>
      <c r="Q105" s="54"/>
      <c r="R105" s="53">
        <v>4</v>
      </c>
      <c r="S105" s="53">
        <v>8</v>
      </c>
      <c r="T105" s="53">
        <v>0</v>
      </c>
      <c r="U105" s="53">
        <v>4</v>
      </c>
      <c r="V105" s="53">
        <v>0</v>
      </c>
      <c r="W105" s="53">
        <v>4</v>
      </c>
      <c r="X105" s="76"/>
      <c r="Y105" s="53">
        <v>4</v>
      </c>
      <c r="Z105" s="54"/>
      <c r="AB105" s="58"/>
      <c r="AC105" s="58"/>
      <c r="AD105" s="58"/>
      <c r="AE105" s="58"/>
      <c r="AF105" s="58"/>
      <c r="AG105" s="58"/>
      <c r="AH105" s="76"/>
      <c r="AI105" s="58"/>
      <c r="AJ105" s="110"/>
    </row>
    <row r="106" spans="2:36" x14ac:dyDescent="0.4">
      <c r="B106" s="101" t="s">
        <v>4</v>
      </c>
      <c r="C106" s="102">
        <f>_xlfn.T.TEST(H104:EPA104,H105:EN105,1,2)</f>
        <v>8.0155769202081312E-2</v>
      </c>
      <c r="D106" s="103"/>
      <c r="E106" s="103" t="s">
        <v>3</v>
      </c>
      <c r="F106" s="104">
        <f>AVERAGE(H106:EN106)*10</f>
        <v>15.714285714285714</v>
      </c>
      <c r="G106" s="39"/>
      <c r="H106" s="54">
        <f t="shared" ref="H106:M106" si="12">H105-H104</f>
        <v>6</v>
      </c>
      <c r="I106" s="54">
        <f t="shared" si="12"/>
        <v>4</v>
      </c>
      <c r="J106" s="54">
        <f t="shared" si="12"/>
        <v>4</v>
      </c>
      <c r="K106" s="54">
        <f t="shared" si="12"/>
        <v>0</v>
      </c>
      <c r="L106" s="54">
        <f t="shared" si="12"/>
        <v>-4</v>
      </c>
      <c r="M106" s="54">
        <f t="shared" si="12"/>
        <v>-2</v>
      </c>
      <c r="N106" s="54"/>
      <c r="O106" s="54">
        <f>O105-O104</f>
        <v>2</v>
      </c>
      <c r="P106" s="54"/>
      <c r="Q106" s="54"/>
      <c r="R106" s="54">
        <f t="shared" ref="R106:W106" si="13">R105-R104</f>
        <v>4</v>
      </c>
      <c r="S106" s="54">
        <f t="shared" si="13"/>
        <v>6</v>
      </c>
      <c r="T106" s="54">
        <f t="shared" si="13"/>
        <v>-2</v>
      </c>
      <c r="U106" s="54">
        <f t="shared" si="13"/>
        <v>4</v>
      </c>
      <c r="V106" s="54">
        <f t="shared" si="13"/>
        <v>-2</v>
      </c>
      <c r="W106" s="54">
        <f t="shared" si="13"/>
        <v>4</v>
      </c>
      <c r="X106" s="54"/>
      <c r="Y106" s="54">
        <f>Y105-Y104</f>
        <v>-2</v>
      </c>
      <c r="Z106" s="54"/>
      <c r="AB106" s="110"/>
      <c r="AC106" s="110"/>
      <c r="AD106" s="110"/>
      <c r="AE106" s="110"/>
      <c r="AF106" s="110"/>
      <c r="AG106" s="110"/>
      <c r="AH106" s="110"/>
      <c r="AI106" s="110"/>
      <c r="AJ106" s="110"/>
    </row>
    <row r="107" spans="2:36" ht="15" thickBot="1" x14ac:dyDescent="0.45">
      <c r="B107" s="113" t="s">
        <v>2</v>
      </c>
      <c r="C107" s="114">
        <f>(F105-F104)/(100-F104)</f>
        <v>0.21153846153846156</v>
      </c>
      <c r="D107" s="115"/>
      <c r="E107" s="115" t="s">
        <v>1</v>
      </c>
      <c r="F107" s="116">
        <f>_xlfn.STDEV.S(H105:EN105)*10</f>
        <v>31.830595551871369</v>
      </c>
      <c r="G107" s="39"/>
    </row>
    <row r="108" spans="2:36" ht="15" thickBot="1" x14ac:dyDescent="0.45">
      <c r="B108" s="34"/>
      <c r="C108" s="32"/>
      <c r="E108" s="34"/>
      <c r="F108" s="32"/>
    </row>
    <row r="109" spans="2:36" x14ac:dyDescent="0.4">
      <c r="B109" s="97" t="s">
        <v>365</v>
      </c>
      <c r="C109" s="98" t="s">
        <v>357</v>
      </c>
      <c r="D109" s="99"/>
      <c r="E109" s="99" t="s">
        <v>365</v>
      </c>
      <c r="F109" s="100" t="s">
        <v>357</v>
      </c>
      <c r="G109" s="39"/>
    </row>
    <row r="110" spans="2:36" x14ac:dyDescent="0.4">
      <c r="B110" s="101" t="s">
        <v>44</v>
      </c>
      <c r="C110" s="102">
        <f>AVERAGE(C7,C28,C49)</f>
        <v>0.23363582304605127</v>
      </c>
      <c r="D110" s="103"/>
      <c r="E110" s="103" t="s">
        <v>39</v>
      </c>
      <c r="F110" s="102">
        <f t="shared" ref="F110:F127" si="14">AVERAGE(F7,F28,F49)</f>
        <v>7.333333333333333</v>
      </c>
      <c r="G110" s="117"/>
    </row>
    <row r="111" spans="2:36" x14ac:dyDescent="0.4">
      <c r="B111" s="101" t="s">
        <v>43</v>
      </c>
      <c r="C111" s="102">
        <f>AVERAGE(C8,C29,C50)</f>
        <v>0.24759917973231674</v>
      </c>
      <c r="D111" s="103"/>
      <c r="E111" s="103" t="s">
        <v>36</v>
      </c>
      <c r="F111" s="102">
        <f t="shared" si="14"/>
        <v>6.333333333333333</v>
      </c>
      <c r="G111" s="117"/>
    </row>
    <row r="112" spans="2:36" x14ac:dyDescent="0.4">
      <c r="B112" s="101" t="s">
        <v>42</v>
      </c>
      <c r="C112" s="102">
        <f>AVERAGE(C9,C30,C51)</f>
        <v>0.30502975825820616</v>
      </c>
      <c r="D112" s="103"/>
      <c r="E112" s="103" t="s">
        <v>14</v>
      </c>
      <c r="F112" s="102">
        <f t="shared" si="14"/>
        <v>29.779925344965303</v>
      </c>
      <c r="G112" s="117"/>
    </row>
    <row r="113" spans="2:36" x14ac:dyDescent="0.4">
      <c r="B113" s="101" t="s">
        <v>358</v>
      </c>
      <c r="C113" s="105">
        <f>AVERAGE(C10,C31,C52)</f>
        <v>7.333333333333333</v>
      </c>
      <c r="D113" s="103"/>
      <c r="E113" s="103" t="s">
        <v>11</v>
      </c>
      <c r="F113" s="102">
        <f t="shared" si="14"/>
        <v>36.287400239517879</v>
      </c>
      <c r="G113" s="117"/>
    </row>
    <row r="114" spans="2:36" x14ac:dyDescent="0.4">
      <c r="B114" s="101" t="s">
        <v>359</v>
      </c>
      <c r="C114" s="105">
        <f>AVERAGE(C11,C32,C53)</f>
        <v>6.333333333333333</v>
      </c>
      <c r="D114" s="103"/>
      <c r="E114" s="103" t="s">
        <v>8</v>
      </c>
      <c r="F114" s="102">
        <f t="shared" si="14"/>
        <v>33.024197634568857</v>
      </c>
      <c r="G114" s="117"/>
    </row>
    <row r="115" spans="2:36" x14ac:dyDescent="0.4">
      <c r="B115" s="101"/>
      <c r="C115" s="105"/>
      <c r="D115" s="103"/>
      <c r="E115" s="103" t="s">
        <v>5</v>
      </c>
      <c r="F115" s="102">
        <f t="shared" si="14"/>
        <v>0.27904606473402033</v>
      </c>
      <c r="G115" s="117"/>
    </row>
    <row r="116" spans="2:36" x14ac:dyDescent="0.4">
      <c r="B116" s="106" t="s">
        <v>332</v>
      </c>
      <c r="C116" s="105" t="s">
        <v>357</v>
      </c>
      <c r="D116" s="103"/>
      <c r="E116" s="107" t="s">
        <v>331</v>
      </c>
      <c r="F116" s="108" t="s">
        <v>360</v>
      </c>
      <c r="G116" s="50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B116" s="51"/>
      <c r="AC116" s="51"/>
      <c r="AD116" s="51"/>
      <c r="AE116" s="51"/>
      <c r="AF116" s="51"/>
      <c r="AG116" s="51"/>
      <c r="AH116" s="51"/>
      <c r="AI116" s="51"/>
      <c r="AJ116" s="51"/>
    </row>
    <row r="117" spans="2:36" x14ac:dyDescent="0.4">
      <c r="B117" s="101" t="s">
        <v>13</v>
      </c>
      <c r="C117" s="102">
        <f t="shared" ref="C117:C127" si="15">AVERAGE(C14,C35,C56)</f>
        <v>6.9312169312169312</v>
      </c>
      <c r="D117" s="103"/>
      <c r="E117" s="103" t="s">
        <v>361</v>
      </c>
      <c r="F117" s="102">
        <f t="shared" si="14"/>
        <v>1</v>
      </c>
      <c r="G117" s="117"/>
      <c r="H117" s="109"/>
      <c r="I117" s="109"/>
      <c r="J117" s="109"/>
      <c r="K117" s="109"/>
      <c r="L117" s="109"/>
      <c r="M117" s="109"/>
      <c r="N117" s="109"/>
      <c r="O117" s="109"/>
      <c r="P117" s="109"/>
      <c r="Q117" s="109"/>
      <c r="R117" s="109"/>
      <c r="S117" s="109"/>
      <c r="T117" s="109"/>
      <c r="U117" s="109"/>
      <c r="V117" s="109"/>
      <c r="W117" s="109"/>
      <c r="X117" s="109"/>
      <c r="Y117" s="109"/>
      <c r="Z117" s="109"/>
      <c r="AB117" s="109"/>
      <c r="AC117" s="109"/>
      <c r="AD117" s="109"/>
      <c r="AE117" s="109"/>
      <c r="AF117" s="109"/>
      <c r="AG117" s="109"/>
      <c r="AH117" s="109"/>
      <c r="AI117" s="109"/>
      <c r="AJ117" s="109"/>
    </row>
    <row r="118" spans="2:36" x14ac:dyDescent="0.4">
      <c r="B118" s="101" t="s">
        <v>10</v>
      </c>
      <c r="C118" s="102">
        <f t="shared" si="15"/>
        <v>15.885991056245532</v>
      </c>
      <c r="D118" s="103"/>
      <c r="E118" s="103" t="s">
        <v>9</v>
      </c>
      <c r="F118" s="102">
        <f t="shared" si="14"/>
        <v>22.010582010582009</v>
      </c>
      <c r="G118" s="117"/>
      <c r="H118" s="58"/>
      <c r="I118" s="58"/>
      <c r="J118" s="58"/>
      <c r="K118" s="58"/>
      <c r="L118" s="58"/>
      <c r="M118" s="58"/>
      <c r="N118" s="58"/>
      <c r="O118" s="58"/>
      <c r="P118" s="58"/>
      <c r="Q118" s="110"/>
      <c r="R118" s="58"/>
      <c r="S118" s="58"/>
      <c r="T118" s="58"/>
      <c r="U118" s="58"/>
      <c r="V118" s="58"/>
      <c r="W118" s="58"/>
      <c r="X118" s="58"/>
      <c r="Y118" s="58"/>
      <c r="Z118" s="58"/>
      <c r="AB118" s="76"/>
      <c r="AC118" s="58"/>
      <c r="AD118" s="76"/>
      <c r="AE118" s="58"/>
      <c r="AF118" s="58"/>
      <c r="AG118" s="58"/>
      <c r="AH118" s="58"/>
      <c r="AI118" s="58"/>
      <c r="AJ118" s="76"/>
    </row>
    <row r="119" spans="2:36" x14ac:dyDescent="0.4">
      <c r="B119" s="101" t="s">
        <v>41</v>
      </c>
      <c r="C119" s="102">
        <f t="shared" si="15"/>
        <v>0.44904044117368835</v>
      </c>
      <c r="D119" s="103"/>
      <c r="E119" s="103" t="s">
        <v>6</v>
      </c>
      <c r="F119" s="102">
        <f t="shared" si="14"/>
        <v>28.941798941798947</v>
      </c>
      <c r="G119" s="117"/>
      <c r="H119" s="58"/>
      <c r="I119" s="58"/>
      <c r="J119" s="58"/>
      <c r="K119" s="58"/>
      <c r="L119" s="58"/>
      <c r="M119" s="58"/>
      <c r="N119" s="58"/>
      <c r="O119" s="58"/>
      <c r="P119" s="58"/>
      <c r="Q119" s="110"/>
      <c r="R119" s="58"/>
      <c r="S119" s="58"/>
      <c r="T119" s="58"/>
      <c r="U119" s="58"/>
      <c r="V119" s="58"/>
      <c r="W119" s="58"/>
      <c r="X119" s="58"/>
      <c r="Y119" s="58"/>
      <c r="Z119" s="76"/>
      <c r="AB119" s="76"/>
      <c r="AC119" s="58"/>
      <c r="AD119" s="76"/>
      <c r="AE119" s="58"/>
      <c r="AF119" s="58"/>
      <c r="AG119" s="58"/>
      <c r="AH119" s="58"/>
      <c r="AI119" s="58"/>
      <c r="AJ119" s="76"/>
    </row>
    <row r="120" spans="2:36" x14ac:dyDescent="0.4">
      <c r="B120" s="101" t="s">
        <v>4</v>
      </c>
      <c r="C120" s="102">
        <f t="shared" si="15"/>
        <v>0.2438275022685886</v>
      </c>
      <c r="D120" s="103"/>
      <c r="E120" s="103" t="s">
        <v>3</v>
      </c>
      <c r="F120" s="102">
        <f t="shared" si="14"/>
        <v>6.9312169312169312</v>
      </c>
      <c r="G120" s="117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  <c r="R120" s="110"/>
      <c r="S120" s="110"/>
      <c r="T120" s="110"/>
      <c r="U120" s="110"/>
      <c r="V120" s="110"/>
      <c r="W120" s="110"/>
      <c r="X120" s="110"/>
      <c r="Y120" s="110"/>
      <c r="Z120" s="110"/>
      <c r="AB120" s="110"/>
      <c r="AC120" s="110"/>
      <c r="AD120" s="110"/>
      <c r="AE120" s="110"/>
      <c r="AF120" s="110"/>
      <c r="AG120" s="110"/>
      <c r="AH120" s="110"/>
      <c r="AI120" s="110"/>
      <c r="AJ120" s="110"/>
    </row>
    <row r="121" spans="2:36" x14ac:dyDescent="0.4">
      <c r="B121" s="101" t="s">
        <v>2</v>
      </c>
      <c r="C121" s="111">
        <f t="shared" si="15"/>
        <v>8.623714458560193E-2</v>
      </c>
      <c r="D121" s="103"/>
      <c r="E121" s="103" t="s">
        <v>1</v>
      </c>
      <c r="F121" s="102">
        <f t="shared" si="14"/>
        <v>24.094745376431721</v>
      </c>
      <c r="G121" s="117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  <c r="AB121" s="110"/>
      <c r="AC121" s="110"/>
      <c r="AD121" s="110"/>
      <c r="AE121" s="110"/>
      <c r="AF121" s="110"/>
      <c r="AG121" s="110"/>
      <c r="AH121" s="110"/>
      <c r="AI121" s="110"/>
      <c r="AJ121" s="110"/>
    </row>
    <row r="122" spans="2:36" x14ac:dyDescent="0.4">
      <c r="B122" s="106" t="s">
        <v>320</v>
      </c>
      <c r="C122" s="105" t="s">
        <v>357</v>
      </c>
      <c r="D122" s="103"/>
      <c r="E122" s="107" t="s">
        <v>319</v>
      </c>
      <c r="F122" s="108" t="s">
        <v>360</v>
      </c>
      <c r="G122" s="50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  <c r="R122" s="112"/>
      <c r="S122" s="112"/>
      <c r="T122" s="112"/>
      <c r="U122" s="112"/>
      <c r="V122" s="112"/>
      <c r="W122" s="112"/>
      <c r="X122" s="112"/>
      <c r="Y122" s="112"/>
      <c r="Z122" s="112"/>
      <c r="AB122" s="112"/>
      <c r="AC122" s="112"/>
      <c r="AD122" s="112"/>
      <c r="AE122" s="112"/>
      <c r="AF122" s="112"/>
      <c r="AG122" s="112"/>
      <c r="AH122" s="112"/>
      <c r="AI122" s="112"/>
      <c r="AJ122" s="112"/>
    </row>
    <row r="123" spans="2:36" x14ac:dyDescent="0.4">
      <c r="B123" s="101" t="s">
        <v>13</v>
      </c>
      <c r="C123" s="102">
        <f t="shared" si="15"/>
        <v>17.142857142857142</v>
      </c>
      <c r="D123" s="103"/>
      <c r="E123" s="103" t="s">
        <v>361</v>
      </c>
      <c r="F123" s="102">
        <f t="shared" si="14"/>
        <v>1</v>
      </c>
      <c r="G123" s="117"/>
      <c r="H123" s="109"/>
      <c r="I123" s="109"/>
      <c r="J123" s="109"/>
      <c r="K123" s="109"/>
      <c r="L123" s="109"/>
      <c r="M123" s="109"/>
      <c r="N123" s="109"/>
      <c r="O123" s="109"/>
      <c r="P123" s="109"/>
      <c r="Q123" s="109"/>
      <c r="R123" s="109"/>
      <c r="S123" s="109"/>
      <c r="T123" s="109"/>
      <c r="U123" s="109"/>
      <c r="V123" s="109"/>
      <c r="W123" s="109"/>
      <c r="X123" s="109"/>
      <c r="Y123" s="109"/>
      <c r="Z123" s="109"/>
      <c r="AB123" s="109"/>
      <c r="AC123" s="109"/>
      <c r="AD123" s="109"/>
      <c r="AE123" s="109"/>
      <c r="AF123" s="109"/>
      <c r="AG123" s="109"/>
      <c r="AH123" s="109"/>
      <c r="AI123" s="109"/>
      <c r="AJ123" s="109"/>
    </row>
    <row r="124" spans="2:36" x14ac:dyDescent="0.4">
      <c r="B124" s="101" t="s">
        <v>10</v>
      </c>
      <c r="C124" s="102">
        <f t="shared" si="15"/>
        <v>24.492806384839966</v>
      </c>
      <c r="D124" s="103"/>
      <c r="E124" s="103" t="s">
        <v>9</v>
      </c>
      <c r="F124" s="102">
        <f t="shared" si="14"/>
        <v>23.80952380952381</v>
      </c>
      <c r="G124" s="117"/>
      <c r="H124" s="58"/>
      <c r="I124" s="58"/>
      <c r="J124" s="58"/>
      <c r="K124" s="58"/>
      <c r="L124" s="58"/>
      <c r="M124" s="58"/>
      <c r="N124" s="58"/>
      <c r="O124" s="58"/>
      <c r="P124" s="110"/>
      <c r="Q124" s="110"/>
      <c r="R124" s="58"/>
      <c r="S124" s="58"/>
      <c r="T124" s="58"/>
      <c r="U124" s="58"/>
      <c r="V124" s="58"/>
      <c r="W124" s="58"/>
      <c r="X124" s="58"/>
      <c r="Y124" s="58"/>
      <c r="Z124" s="110"/>
      <c r="AB124" s="58"/>
      <c r="AC124" s="58"/>
      <c r="AD124" s="58"/>
      <c r="AE124" s="58"/>
      <c r="AF124" s="58"/>
      <c r="AG124" s="58"/>
      <c r="AH124" s="76"/>
      <c r="AI124" s="58"/>
      <c r="AJ124" s="110"/>
    </row>
    <row r="125" spans="2:36" x14ac:dyDescent="0.4">
      <c r="B125" s="101" t="s">
        <v>7</v>
      </c>
      <c r="C125" s="102">
        <f t="shared" si="15"/>
        <v>0.71194315872392167</v>
      </c>
      <c r="D125" s="103"/>
      <c r="E125" s="103" t="s">
        <v>6</v>
      </c>
      <c r="F125" s="102">
        <f t="shared" si="14"/>
        <v>40.952380952380956</v>
      </c>
      <c r="G125" s="117"/>
      <c r="H125" s="58"/>
      <c r="I125" s="58"/>
      <c r="J125" s="58"/>
      <c r="K125" s="58"/>
      <c r="L125" s="58"/>
      <c r="M125" s="58"/>
      <c r="N125" s="58"/>
      <c r="O125" s="58"/>
      <c r="P125" s="110"/>
      <c r="Q125" s="110"/>
      <c r="R125" s="58"/>
      <c r="S125" s="58"/>
      <c r="T125" s="58"/>
      <c r="U125" s="58"/>
      <c r="V125" s="58"/>
      <c r="W125" s="58"/>
      <c r="X125" s="76"/>
      <c r="Y125" s="58"/>
      <c r="Z125" s="110"/>
      <c r="AB125" s="58"/>
      <c r="AC125" s="58"/>
      <c r="AD125" s="58"/>
      <c r="AE125" s="58"/>
      <c r="AF125" s="58"/>
      <c r="AG125" s="58"/>
      <c r="AH125" s="76"/>
      <c r="AI125" s="58"/>
      <c r="AJ125" s="110"/>
    </row>
    <row r="126" spans="2:36" x14ac:dyDescent="0.4">
      <c r="B126" s="101" t="s">
        <v>4</v>
      </c>
      <c r="C126" s="102">
        <f t="shared" si="15"/>
        <v>0.14568519412737563</v>
      </c>
      <c r="D126" s="103"/>
      <c r="E126" s="103" t="s">
        <v>3</v>
      </c>
      <c r="F126" s="102">
        <f t="shared" si="14"/>
        <v>17.142857142857142</v>
      </c>
      <c r="G126" s="117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  <c r="R126" s="110"/>
      <c r="S126" s="110"/>
      <c r="T126" s="110"/>
      <c r="U126" s="110"/>
      <c r="V126" s="110"/>
      <c r="W126" s="110"/>
      <c r="X126" s="110"/>
      <c r="Y126" s="110"/>
      <c r="Z126" s="110"/>
      <c r="AB126" s="110"/>
      <c r="AC126" s="110"/>
      <c r="AD126" s="110"/>
      <c r="AE126" s="110"/>
      <c r="AF126" s="110"/>
      <c r="AG126" s="110"/>
      <c r="AH126" s="110"/>
      <c r="AI126" s="110"/>
      <c r="AJ126" s="110"/>
    </row>
    <row r="127" spans="2:36" ht="15" thickBot="1" x14ac:dyDescent="0.45">
      <c r="B127" s="113" t="s">
        <v>2</v>
      </c>
      <c r="C127" s="111">
        <f t="shared" si="15"/>
        <v>0.22476261869065464</v>
      </c>
      <c r="D127" s="115"/>
      <c r="E127" s="115" t="s">
        <v>1</v>
      </c>
      <c r="F127" s="102">
        <f t="shared" si="14"/>
        <v>29.450199496174861</v>
      </c>
      <c r="G127" s="117"/>
    </row>
    <row r="128" spans="2:36" x14ac:dyDescent="0.4">
      <c r="B128" s="34"/>
      <c r="C128" s="32"/>
      <c r="E128" s="34"/>
      <c r="F128" s="32"/>
    </row>
    <row r="129" spans="2:17" ht="16" customHeight="1" x14ac:dyDescent="0.4">
      <c r="B129" s="34"/>
      <c r="C129" s="32"/>
      <c r="E129" s="34"/>
      <c r="F129" s="32"/>
    </row>
    <row r="130" spans="2:17" x14ac:dyDescent="0.4">
      <c r="B130" s="34"/>
      <c r="C130" s="32"/>
      <c r="E130" s="34"/>
      <c r="F130" s="32"/>
    </row>
    <row r="131" spans="2:17" x14ac:dyDescent="0.4">
      <c r="B131" s="64" t="s">
        <v>366</v>
      </c>
      <c r="C131" s="65" t="s">
        <v>357</v>
      </c>
      <c r="D131" s="66"/>
      <c r="E131" s="64" t="s">
        <v>366</v>
      </c>
      <c r="F131" s="65" t="s">
        <v>357</v>
      </c>
      <c r="G131" s="67"/>
    </row>
    <row r="132" spans="2:17" x14ac:dyDescent="0.4">
      <c r="B132" s="66" t="s">
        <v>44</v>
      </c>
      <c r="C132" s="68">
        <f>_xlfn.T.TEST(H140:EN140,H146:EN146,1,2)</f>
        <v>8.2997470310233995E-2</v>
      </c>
      <c r="D132" s="66"/>
      <c r="E132" s="42" t="s">
        <v>39</v>
      </c>
      <c r="F132" s="69">
        <f>SUM(H139:EN139)</f>
        <v>8</v>
      </c>
      <c r="G132" s="70"/>
    </row>
    <row r="133" spans="2:17" x14ac:dyDescent="0.4">
      <c r="B133" s="66" t="s">
        <v>43</v>
      </c>
      <c r="C133" s="68">
        <f>_xlfn.T.TEST(H141:EN141,H147:EN147,1,2)</f>
        <v>8.6885241028017826E-2</v>
      </c>
      <c r="D133" s="66"/>
      <c r="E133" s="66" t="s">
        <v>36</v>
      </c>
      <c r="F133" s="69">
        <f>SUM(H145:EN145)</f>
        <v>8</v>
      </c>
      <c r="G133" s="70"/>
    </row>
    <row r="134" spans="2:17" x14ac:dyDescent="0.4">
      <c r="B134" s="66" t="s">
        <v>42</v>
      </c>
      <c r="C134" s="68">
        <f>_xlfn.T.TEST(H142:EN142,H148:EN148,1,2)</f>
        <v>0.41026720898794716</v>
      </c>
      <c r="D134" s="66"/>
      <c r="E134" s="42" t="s">
        <v>14</v>
      </c>
      <c r="F134" s="69">
        <f>_xlfn.STDEV.S(H142:EN142)*10</f>
        <v>22.519832529192065</v>
      </c>
      <c r="G134" s="70"/>
    </row>
    <row r="135" spans="2:17" x14ac:dyDescent="0.4">
      <c r="B135" s="42" t="s">
        <v>358</v>
      </c>
      <c r="C135" s="44">
        <f>COUNT(H141:EN141)</f>
        <v>8</v>
      </c>
      <c r="D135" s="66"/>
      <c r="E135" s="42" t="s">
        <v>11</v>
      </c>
      <c r="F135" s="69">
        <f>_xlfn.STDEV.S(H148:EN148)*10</f>
        <v>20.701966780270627</v>
      </c>
      <c r="G135" s="70"/>
    </row>
    <row r="136" spans="2:17" x14ac:dyDescent="0.4">
      <c r="B136" s="42" t="s">
        <v>359</v>
      </c>
      <c r="C136" s="44">
        <f>COUNT(H147:EN147)</f>
        <v>8</v>
      </c>
      <c r="D136" s="66"/>
      <c r="E136" s="42" t="s">
        <v>8</v>
      </c>
      <c r="F136" s="69">
        <f>SQRT((((C135-1)*F134^2)+((C136-1)*F135^2))/(C135+C136-2))</f>
        <v>21.630005613895314</v>
      </c>
      <c r="G136" s="70"/>
    </row>
    <row r="137" spans="2:17" x14ac:dyDescent="0.4">
      <c r="B137" s="66"/>
      <c r="C137" s="71"/>
      <c r="D137" s="66"/>
      <c r="E137" s="42" t="s">
        <v>5</v>
      </c>
      <c r="F137" s="118">
        <f>(F148-F142)/F135</f>
        <v>-0.12076147288491199</v>
      </c>
      <c r="G137" s="70"/>
      <c r="H137" s="54"/>
      <c r="I137" s="54"/>
      <c r="J137" s="54"/>
      <c r="K137" s="54"/>
      <c r="L137" s="54"/>
      <c r="M137" s="54"/>
      <c r="N137" s="54"/>
      <c r="O137" s="54"/>
      <c r="P137" s="54"/>
      <c r="Q137" s="54"/>
    </row>
    <row r="138" spans="2:17" x14ac:dyDescent="0.4">
      <c r="B138" s="73" t="s">
        <v>253</v>
      </c>
      <c r="C138" s="65" t="s">
        <v>357</v>
      </c>
      <c r="D138" s="66"/>
      <c r="E138" s="73" t="s">
        <v>252</v>
      </c>
      <c r="F138" s="74" t="s">
        <v>360</v>
      </c>
      <c r="G138" s="75"/>
      <c r="H138" s="51" t="s">
        <v>251</v>
      </c>
      <c r="I138" s="51" t="s">
        <v>250</v>
      </c>
      <c r="J138" s="51" t="s">
        <v>249</v>
      </c>
      <c r="K138" s="51" t="s">
        <v>248</v>
      </c>
      <c r="L138" s="51" t="s">
        <v>247</v>
      </c>
      <c r="M138" s="51" t="s">
        <v>246</v>
      </c>
      <c r="N138" s="51" t="s">
        <v>245</v>
      </c>
      <c r="O138" s="51" t="s">
        <v>244</v>
      </c>
      <c r="P138" s="51" t="s">
        <v>243</v>
      </c>
      <c r="Q138" s="51" t="s">
        <v>242</v>
      </c>
    </row>
    <row r="139" spans="2:17" x14ac:dyDescent="0.4">
      <c r="B139" s="42" t="s">
        <v>13</v>
      </c>
      <c r="C139" s="69">
        <f>AVERAGE(H142:EN142)*10</f>
        <v>17.5</v>
      </c>
      <c r="D139" s="66"/>
      <c r="E139" s="42" t="s">
        <v>361</v>
      </c>
      <c r="F139" s="69">
        <f>AVERAGE(H139:EN139)</f>
        <v>1</v>
      </c>
      <c r="G139" s="70"/>
      <c r="H139" s="52">
        <v>1</v>
      </c>
      <c r="I139" s="52"/>
      <c r="J139" s="52">
        <v>1</v>
      </c>
      <c r="K139" s="52">
        <v>1</v>
      </c>
      <c r="L139" s="52">
        <v>1</v>
      </c>
      <c r="M139" s="52">
        <v>1</v>
      </c>
      <c r="N139" s="52"/>
      <c r="O139" s="52">
        <v>1</v>
      </c>
      <c r="P139" s="52">
        <v>1</v>
      </c>
      <c r="Q139" s="52">
        <v>1</v>
      </c>
    </row>
    <row r="140" spans="2:17" x14ac:dyDescent="0.4">
      <c r="B140" s="42" t="s">
        <v>10</v>
      </c>
      <c r="C140" s="69">
        <f>_xlfn.STDEV.S(H140:EN140)*10</f>
        <v>16.690459207925603</v>
      </c>
      <c r="D140" s="66"/>
      <c r="E140" s="66" t="s">
        <v>9</v>
      </c>
      <c r="F140" s="69">
        <f>AVERAGE(H140:EN140)*10</f>
        <v>42.5</v>
      </c>
      <c r="G140" s="70"/>
      <c r="H140" s="53">
        <v>2</v>
      </c>
      <c r="I140" s="58"/>
      <c r="J140" s="53">
        <v>6</v>
      </c>
      <c r="K140" s="53">
        <v>2</v>
      </c>
      <c r="L140" s="53">
        <v>4</v>
      </c>
      <c r="M140" s="53">
        <v>4</v>
      </c>
      <c r="N140" s="58"/>
      <c r="O140" s="53">
        <v>4</v>
      </c>
      <c r="P140" s="53">
        <v>6</v>
      </c>
      <c r="Q140" s="53">
        <v>6</v>
      </c>
    </row>
    <row r="141" spans="2:17" x14ac:dyDescent="0.4">
      <c r="B141" s="66" t="s">
        <v>41</v>
      </c>
      <c r="C141" s="69">
        <f>C139/C140</f>
        <v>1.0485032066517368</v>
      </c>
      <c r="D141" s="66"/>
      <c r="E141" s="66" t="s">
        <v>6</v>
      </c>
      <c r="F141" s="69">
        <f>AVERAGE(H141:EN141)*10</f>
        <v>60</v>
      </c>
      <c r="G141" s="70"/>
      <c r="H141" s="53">
        <v>6</v>
      </c>
      <c r="I141" s="58"/>
      <c r="J141" s="53">
        <v>6</v>
      </c>
      <c r="K141" s="53">
        <v>8</v>
      </c>
      <c r="L141" s="53">
        <v>6</v>
      </c>
      <c r="M141" s="53">
        <v>6</v>
      </c>
      <c r="N141" s="76"/>
      <c r="O141" s="53">
        <v>4</v>
      </c>
      <c r="P141" s="53">
        <v>6</v>
      </c>
      <c r="Q141" s="53">
        <v>6</v>
      </c>
    </row>
    <row r="142" spans="2:17" x14ac:dyDescent="0.4">
      <c r="B142" s="42" t="s">
        <v>4</v>
      </c>
      <c r="C142" s="68">
        <f>_xlfn.T.TEST(H140:EPA140,H141:EN141,1,2)</f>
        <v>1.2800629536544164E-2</v>
      </c>
      <c r="D142" s="66"/>
      <c r="E142" s="42" t="s">
        <v>3</v>
      </c>
      <c r="F142" s="69">
        <f>AVERAGE(H142:EN142)*10</f>
        <v>17.5</v>
      </c>
      <c r="G142" s="70"/>
      <c r="H142" s="54">
        <f t="shared" ref="H142:Q142" si="16">H141-H140</f>
        <v>4</v>
      </c>
      <c r="I142" s="54"/>
      <c r="J142" s="54">
        <f t="shared" si="16"/>
        <v>0</v>
      </c>
      <c r="K142" s="54">
        <f t="shared" si="16"/>
        <v>6</v>
      </c>
      <c r="L142" s="54">
        <f t="shared" si="16"/>
        <v>2</v>
      </c>
      <c r="M142" s="54">
        <f t="shared" si="16"/>
        <v>2</v>
      </c>
      <c r="N142" s="54"/>
      <c r="O142" s="54">
        <f t="shared" si="16"/>
        <v>0</v>
      </c>
      <c r="P142" s="54">
        <f t="shared" si="16"/>
        <v>0</v>
      </c>
      <c r="Q142" s="54">
        <f t="shared" si="16"/>
        <v>0</v>
      </c>
    </row>
    <row r="143" spans="2:17" x14ac:dyDescent="0.4">
      <c r="B143" s="42" t="s">
        <v>2</v>
      </c>
      <c r="C143" s="77">
        <f>(F141-F140)/(100-F140)</f>
        <v>0.30434782608695654</v>
      </c>
      <c r="D143" s="66"/>
      <c r="E143" s="42" t="s">
        <v>1</v>
      </c>
      <c r="F143" s="69">
        <f>_xlfn.STDEV.S(H141:EN141)*10</f>
        <v>10.690449676496975</v>
      </c>
      <c r="G143" s="70"/>
      <c r="H143" s="54"/>
      <c r="I143" s="54"/>
      <c r="J143" s="54"/>
      <c r="K143" s="54"/>
      <c r="L143" s="54"/>
      <c r="M143" s="54"/>
      <c r="N143" s="54"/>
      <c r="O143" s="54"/>
      <c r="P143" s="54"/>
      <c r="Q143" s="54"/>
    </row>
    <row r="144" spans="2:17" x14ac:dyDescent="0.4">
      <c r="B144" s="73" t="s">
        <v>240</v>
      </c>
      <c r="C144" s="65" t="s">
        <v>357</v>
      </c>
      <c r="D144" s="66"/>
      <c r="E144" s="73" t="s">
        <v>239</v>
      </c>
      <c r="F144" s="74" t="s">
        <v>360</v>
      </c>
      <c r="G144" s="75"/>
      <c r="H144" s="76" t="s">
        <v>238</v>
      </c>
      <c r="I144" s="76" t="s">
        <v>237</v>
      </c>
      <c r="J144" s="76" t="s">
        <v>236</v>
      </c>
      <c r="K144" s="76" t="s">
        <v>235</v>
      </c>
      <c r="L144" s="76" t="s">
        <v>234</v>
      </c>
      <c r="M144" s="76" t="s">
        <v>233</v>
      </c>
      <c r="N144" s="76" t="s">
        <v>232</v>
      </c>
      <c r="O144" s="76" t="s">
        <v>231</v>
      </c>
      <c r="P144" s="76" t="s">
        <v>230</v>
      </c>
      <c r="Q144" s="76" t="s">
        <v>229</v>
      </c>
    </row>
    <row r="145" spans="2:20" x14ac:dyDescent="0.4">
      <c r="B145" s="42" t="s">
        <v>13</v>
      </c>
      <c r="C145" s="118">
        <f>AVERAGE(H148:EN148)*10</f>
        <v>15</v>
      </c>
      <c r="D145" s="66"/>
      <c r="E145" s="42" t="s">
        <v>361</v>
      </c>
      <c r="F145" s="69">
        <f>AVERAGE(H145:EN145)</f>
        <v>1</v>
      </c>
      <c r="G145" s="70"/>
      <c r="H145" s="52">
        <v>1</v>
      </c>
      <c r="I145" s="52"/>
      <c r="J145" s="52">
        <v>1</v>
      </c>
      <c r="K145" s="52">
        <v>1</v>
      </c>
      <c r="L145" s="52">
        <v>1</v>
      </c>
      <c r="M145" s="52">
        <v>1</v>
      </c>
      <c r="N145" s="52">
        <v>1</v>
      </c>
      <c r="O145" s="52"/>
      <c r="P145" s="52">
        <v>1</v>
      </c>
      <c r="Q145" s="52">
        <v>1</v>
      </c>
      <c r="R145" s="52"/>
    </row>
    <row r="146" spans="2:20" x14ac:dyDescent="0.4">
      <c r="B146" s="42" t="s">
        <v>10</v>
      </c>
      <c r="C146" s="69">
        <f>_xlfn.STDEV.S(H146:EN146)*10</f>
        <v>23.754698783308417</v>
      </c>
      <c r="D146" s="66"/>
      <c r="E146" s="66" t="s">
        <v>9</v>
      </c>
      <c r="F146" s="69">
        <f>AVERAGE(H146:EN146)*10</f>
        <v>27.5</v>
      </c>
      <c r="G146" s="70"/>
      <c r="H146" s="53">
        <v>2</v>
      </c>
      <c r="I146" s="58"/>
      <c r="J146" s="53">
        <v>2</v>
      </c>
      <c r="K146" s="53">
        <v>6</v>
      </c>
      <c r="L146" s="53">
        <v>6</v>
      </c>
      <c r="M146" s="53">
        <v>4</v>
      </c>
      <c r="N146" s="53">
        <v>0</v>
      </c>
      <c r="O146" s="58"/>
      <c r="P146" s="53">
        <v>2</v>
      </c>
      <c r="Q146" s="53">
        <v>0</v>
      </c>
    </row>
    <row r="147" spans="2:20" x14ac:dyDescent="0.4">
      <c r="B147" s="66" t="s">
        <v>7</v>
      </c>
      <c r="C147" s="118">
        <f>C145/C146</f>
        <v>0.63145401829047676</v>
      </c>
      <c r="D147" s="66"/>
      <c r="E147" s="66" t="s">
        <v>6</v>
      </c>
      <c r="F147" s="69">
        <f>AVERAGE(H147:EN147)*10</f>
        <v>42.5</v>
      </c>
      <c r="G147" s="70"/>
      <c r="H147" s="53">
        <v>4</v>
      </c>
      <c r="I147" s="58"/>
      <c r="J147" s="53">
        <v>2</v>
      </c>
      <c r="K147" s="53">
        <v>8</v>
      </c>
      <c r="L147" s="53">
        <v>10</v>
      </c>
      <c r="M147" s="53">
        <v>2</v>
      </c>
      <c r="N147" s="53">
        <v>0</v>
      </c>
      <c r="O147" s="76"/>
      <c r="P147" s="53">
        <v>4</v>
      </c>
      <c r="Q147" s="53">
        <v>4</v>
      </c>
    </row>
    <row r="148" spans="2:20" x14ac:dyDescent="0.4">
      <c r="B148" s="66" t="s">
        <v>4</v>
      </c>
      <c r="C148" s="68">
        <f>_xlfn.T.TEST(H146:EPA146,H147:EN147,1,2)</f>
        <v>0.15647925250143635</v>
      </c>
      <c r="D148" s="66"/>
      <c r="E148" s="42" t="s">
        <v>3</v>
      </c>
      <c r="F148" s="69">
        <f>AVERAGE(H148:EN148)*10</f>
        <v>15</v>
      </c>
      <c r="G148" s="70"/>
      <c r="H148" s="54">
        <f t="shared" ref="H148:Q148" si="17">H147-H146</f>
        <v>2</v>
      </c>
      <c r="I148" s="54"/>
      <c r="J148" s="54">
        <f t="shared" si="17"/>
        <v>0</v>
      </c>
      <c r="K148" s="54">
        <f t="shared" si="17"/>
        <v>2</v>
      </c>
      <c r="L148" s="54">
        <f t="shared" si="17"/>
        <v>4</v>
      </c>
      <c r="M148" s="54">
        <f t="shared" si="17"/>
        <v>-2</v>
      </c>
      <c r="N148" s="54">
        <f t="shared" si="17"/>
        <v>0</v>
      </c>
      <c r="O148" s="54"/>
      <c r="P148" s="54">
        <f t="shared" si="17"/>
        <v>2</v>
      </c>
      <c r="Q148" s="54">
        <f t="shared" si="17"/>
        <v>4</v>
      </c>
    </row>
    <row r="149" spans="2:20" x14ac:dyDescent="0.4">
      <c r="B149" s="42" t="s">
        <v>2</v>
      </c>
      <c r="C149" s="119">
        <f>(F147-F146)/(100-F146)</f>
        <v>0.20689655172413793</v>
      </c>
      <c r="D149" s="66"/>
      <c r="E149" s="42" t="s">
        <v>1</v>
      </c>
      <c r="F149" s="69">
        <f>_xlfn.STDEV.S(H147:EN147)*10</f>
        <v>32.841611235921853</v>
      </c>
      <c r="G149" s="70"/>
    </row>
    <row r="153" spans="2:20" x14ac:dyDescent="0.4">
      <c r="B153" s="64" t="s">
        <v>367</v>
      </c>
      <c r="C153" s="65" t="s">
        <v>357</v>
      </c>
      <c r="D153" s="66"/>
      <c r="E153" s="64" t="s">
        <v>367</v>
      </c>
      <c r="F153" s="65" t="s">
        <v>357</v>
      </c>
      <c r="G153" s="67"/>
    </row>
    <row r="154" spans="2:20" x14ac:dyDescent="0.4">
      <c r="B154" s="66" t="s">
        <v>44</v>
      </c>
      <c r="C154" s="68">
        <f>_xlfn.T.TEST(H162:EN162,H168:EN168,1,2)</f>
        <v>0.20430182488034748</v>
      </c>
      <c r="D154" s="66"/>
      <c r="E154" s="42" t="s">
        <v>39</v>
      </c>
      <c r="F154" s="69">
        <f>SUM(H161:EN161)</f>
        <v>11</v>
      </c>
      <c r="G154" s="70"/>
    </row>
    <row r="155" spans="2:20" x14ac:dyDescent="0.4">
      <c r="B155" s="66" t="s">
        <v>43</v>
      </c>
      <c r="C155" s="68">
        <f>_xlfn.T.TEST(H163:EN163,H169:EN169,1,2)</f>
        <v>0.39264311501726573</v>
      </c>
      <c r="D155" s="66"/>
      <c r="E155" s="66" t="s">
        <v>36</v>
      </c>
      <c r="F155" s="69">
        <f>SUM(H167:EN167)</f>
        <v>6</v>
      </c>
      <c r="G155" s="70"/>
    </row>
    <row r="156" spans="2:20" x14ac:dyDescent="0.4">
      <c r="B156" s="66" t="s">
        <v>42</v>
      </c>
      <c r="C156" s="68">
        <f>_xlfn.T.TEST(H164:EN164,H170:EN170,1,2)</f>
        <v>0.24961959043576482</v>
      </c>
      <c r="D156" s="66"/>
      <c r="E156" s="42" t="s">
        <v>14</v>
      </c>
      <c r="F156" s="69">
        <f>_xlfn.STDEV.S(H164:EN164)*10</f>
        <v>36.281725928677048</v>
      </c>
      <c r="G156" s="70"/>
    </row>
    <row r="157" spans="2:20" x14ac:dyDescent="0.4">
      <c r="B157" s="42" t="s">
        <v>358</v>
      </c>
      <c r="C157" s="44">
        <f>COUNT(H163:EN163)</f>
        <v>11</v>
      </c>
      <c r="D157" s="66"/>
      <c r="E157" s="42" t="s">
        <v>11</v>
      </c>
      <c r="F157" s="69">
        <f>_xlfn.STDEV.S(H170:EN170)*10</f>
        <v>27.568097504180443</v>
      </c>
      <c r="G157" s="70"/>
    </row>
    <row r="158" spans="2:20" x14ac:dyDescent="0.4">
      <c r="B158" s="42" t="s">
        <v>359</v>
      </c>
      <c r="C158" s="44">
        <f>COUNT(H169:EN169)</f>
        <v>6</v>
      </c>
      <c r="D158" s="66"/>
      <c r="E158" s="42" t="s">
        <v>8</v>
      </c>
      <c r="F158" s="69">
        <f>SQRT((((C157-1)*F156^2)+((C158-1)*F157^2))/(C157+C158-2))</f>
        <v>33.628991821181479</v>
      </c>
      <c r="G158" s="70"/>
    </row>
    <row r="159" spans="2:20" x14ac:dyDescent="0.4">
      <c r="B159" s="66"/>
      <c r="C159" s="71"/>
      <c r="D159" s="66"/>
      <c r="E159" s="42" t="s">
        <v>5</v>
      </c>
      <c r="F159" s="118">
        <f>(F170-F164)/F157</f>
        <v>-0.42869051142864306</v>
      </c>
      <c r="G159" s="70"/>
      <c r="H159" s="54"/>
      <c r="I159" s="54"/>
      <c r="J159" s="54"/>
      <c r="K159" s="54"/>
      <c r="L159" s="54"/>
      <c r="M159" s="54"/>
      <c r="N159" s="54"/>
      <c r="O159" s="54"/>
      <c r="P159" s="54"/>
      <c r="Q159" s="54"/>
    </row>
    <row r="160" spans="2:20" x14ac:dyDescent="0.4">
      <c r="B160" s="73" t="s">
        <v>227</v>
      </c>
      <c r="C160" s="65" t="s">
        <v>357</v>
      </c>
      <c r="D160" s="66"/>
      <c r="E160" s="73" t="s">
        <v>226</v>
      </c>
      <c r="F160" s="74" t="s">
        <v>360</v>
      </c>
      <c r="G160" s="75"/>
      <c r="H160" s="51" t="s">
        <v>225</v>
      </c>
      <c r="I160" s="51" t="s">
        <v>224</v>
      </c>
      <c r="J160" s="51" t="s">
        <v>223</v>
      </c>
      <c r="K160" s="51" t="s">
        <v>222</v>
      </c>
      <c r="L160" s="51" t="s">
        <v>221</v>
      </c>
      <c r="M160" s="51" t="s">
        <v>220</v>
      </c>
      <c r="N160" s="51" t="s">
        <v>219</v>
      </c>
      <c r="O160" s="51" t="s">
        <v>218</v>
      </c>
      <c r="P160" s="51" t="s">
        <v>217</v>
      </c>
      <c r="Q160" s="51" t="s">
        <v>216</v>
      </c>
      <c r="R160" s="51" t="s">
        <v>215</v>
      </c>
      <c r="S160" s="51" t="s">
        <v>214</v>
      </c>
      <c r="T160" s="51" t="s">
        <v>213</v>
      </c>
    </row>
    <row r="161" spans="2:20" x14ac:dyDescent="0.4">
      <c r="B161" s="42" t="s">
        <v>13</v>
      </c>
      <c r="C161" s="69">
        <f>AVERAGE(H164:EN164)*10</f>
        <v>41.818181818181813</v>
      </c>
      <c r="D161" s="66"/>
      <c r="E161" s="42" t="s">
        <v>361</v>
      </c>
      <c r="F161" s="69">
        <f>AVERAGE(H161:EN161)</f>
        <v>1</v>
      </c>
      <c r="G161" s="70"/>
      <c r="H161" s="52">
        <v>1</v>
      </c>
      <c r="I161" s="52">
        <v>1</v>
      </c>
      <c r="J161" s="52">
        <v>1</v>
      </c>
      <c r="K161" s="52">
        <v>1</v>
      </c>
      <c r="L161" s="52">
        <v>1</v>
      </c>
      <c r="M161" s="52">
        <v>1</v>
      </c>
      <c r="N161" s="52">
        <v>1</v>
      </c>
      <c r="O161" s="52"/>
      <c r="P161" s="52"/>
      <c r="Q161" s="52">
        <v>1</v>
      </c>
      <c r="R161" s="52">
        <v>1</v>
      </c>
      <c r="S161" s="52">
        <v>1</v>
      </c>
      <c r="T161" s="52">
        <v>1</v>
      </c>
    </row>
    <row r="162" spans="2:20" x14ac:dyDescent="0.4">
      <c r="B162" s="42" t="s">
        <v>10</v>
      </c>
      <c r="C162" s="69">
        <f>_xlfn.STDEV.S(H162:EN162)*10</f>
        <v>16.403990645294485</v>
      </c>
      <c r="D162" s="66"/>
      <c r="E162" s="66" t="s">
        <v>9</v>
      </c>
      <c r="F162" s="69">
        <f>AVERAGE(H162:EN162)*10</f>
        <v>29.090909090909093</v>
      </c>
      <c r="G162" s="70"/>
      <c r="H162" s="53">
        <v>2</v>
      </c>
      <c r="I162" s="53">
        <v>0</v>
      </c>
      <c r="J162" s="53">
        <v>4</v>
      </c>
      <c r="K162" s="53">
        <v>4</v>
      </c>
      <c r="L162" s="53">
        <v>4</v>
      </c>
      <c r="M162" s="53">
        <v>6</v>
      </c>
      <c r="N162" s="53">
        <v>4</v>
      </c>
      <c r="O162" s="58"/>
      <c r="P162" s="58"/>
      <c r="Q162" s="53">
        <v>2</v>
      </c>
      <c r="R162" s="53">
        <v>2</v>
      </c>
      <c r="S162" s="53">
        <v>2</v>
      </c>
      <c r="T162" s="53">
        <v>2</v>
      </c>
    </row>
    <row r="163" spans="2:20" x14ac:dyDescent="0.4">
      <c r="B163" s="66" t="s">
        <v>41</v>
      </c>
      <c r="C163" s="69">
        <f>C161/C162</f>
        <v>2.549268816498468</v>
      </c>
      <c r="D163" s="66"/>
      <c r="E163" s="66" t="s">
        <v>6</v>
      </c>
      <c r="F163" s="69">
        <f>AVERAGE(H163:EN163)*10</f>
        <v>70.909090909090907</v>
      </c>
      <c r="G163" s="70"/>
      <c r="H163" s="53">
        <v>2</v>
      </c>
      <c r="I163" s="53">
        <v>8</v>
      </c>
      <c r="J163" s="53">
        <v>10</v>
      </c>
      <c r="K163" s="53">
        <v>8</v>
      </c>
      <c r="L163" s="53">
        <v>0</v>
      </c>
      <c r="M163" s="53">
        <v>10</v>
      </c>
      <c r="N163" s="53">
        <v>6</v>
      </c>
      <c r="O163" s="58"/>
      <c r="P163" s="58"/>
      <c r="Q163" s="53">
        <v>10</v>
      </c>
      <c r="R163" s="53">
        <v>8</v>
      </c>
      <c r="S163" s="53">
        <v>8</v>
      </c>
      <c r="T163" s="53">
        <v>8</v>
      </c>
    </row>
    <row r="164" spans="2:20" x14ac:dyDescent="0.4">
      <c r="B164" s="42" t="s">
        <v>4</v>
      </c>
      <c r="C164" s="68">
        <f>_xlfn.T.TEST(H162:EPA162,H163:EN163,1,2)</f>
        <v>5.7258704363366162E-4</v>
      </c>
      <c r="D164" s="66"/>
      <c r="E164" s="42" t="s">
        <v>3</v>
      </c>
      <c r="F164" s="69">
        <f>AVERAGE(H164:EN164)*10</f>
        <v>41.818181818181813</v>
      </c>
      <c r="G164" s="70"/>
      <c r="H164" s="54">
        <f t="shared" ref="H164:T164" si="18">H163-H162</f>
        <v>0</v>
      </c>
      <c r="I164" s="54">
        <f t="shared" si="18"/>
        <v>8</v>
      </c>
      <c r="J164" s="54">
        <f t="shared" si="18"/>
        <v>6</v>
      </c>
      <c r="K164" s="54">
        <f t="shared" si="18"/>
        <v>4</v>
      </c>
      <c r="L164" s="54">
        <f t="shared" si="18"/>
        <v>-4</v>
      </c>
      <c r="M164" s="54">
        <f t="shared" si="18"/>
        <v>4</v>
      </c>
      <c r="N164" s="54">
        <f t="shared" si="18"/>
        <v>2</v>
      </c>
      <c r="O164" s="54"/>
      <c r="P164" s="54"/>
      <c r="Q164" s="54">
        <f t="shared" si="18"/>
        <v>8</v>
      </c>
      <c r="R164" s="54">
        <f t="shared" si="18"/>
        <v>6</v>
      </c>
      <c r="S164" s="54">
        <f t="shared" si="18"/>
        <v>6</v>
      </c>
      <c r="T164" s="54">
        <f t="shared" si="18"/>
        <v>6</v>
      </c>
    </row>
    <row r="165" spans="2:20" x14ac:dyDescent="0.4">
      <c r="B165" s="42" t="s">
        <v>2</v>
      </c>
      <c r="C165" s="77">
        <f>(F163-F162)/(100-F162)</f>
        <v>0.58974358974358965</v>
      </c>
      <c r="D165" s="66"/>
      <c r="E165" s="42" t="s">
        <v>1</v>
      </c>
      <c r="F165" s="69">
        <f>_xlfn.STDEV.S(H163:EN163)*10</f>
        <v>32.696955654783963</v>
      </c>
      <c r="G165" s="70"/>
      <c r="H165" s="54"/>
      <c r="I165" s="54"/>
      <c r="J165" s="54"/>
      <c r="K165" s="54"/>
      <c r="L165" s="54"/>
      <c r="M165" s="54"/>
      <c r="N165" s="54"/>
      <c r="O165" s="54"/>
      <c r="P165" s="54"/>
      <c r="Q165" s="54"/>
    </row>
    <row r="166" spans="2:20" x14ac:dyDescent="0.4">
      <c r="B166" s="73" t="s">
        <v>211</v>
      </c>
      <c r="C166" s="65" t="s">
        <v>357</v>
      </c>
      <c r="D166" s="66"/>
      <c r="E166" s="73" t="s">
        <v>210</v>
      </c>
      <c r="F166" s="74" t="s">
        <v>360</v>
      </c>
      <c r="G166" s="75"/>
      <c r="H166" s="51" t="s">
        <v>209</v>
      </c>
      <c r="I166" s="51" t="s">
        <v>208</v>
      </c>
      <c r="J166" s="51" t="s">
        <v>207</v>
      </c>
      <c r="K166" s="51" t="s">
        <v>206</v>
      </c>
      <c r="L166" s="51" t="s">
        <v>205</v>
      </c>
      <c r="M166" s="51" t="s">
        <v>204</v>
      </c>
      <c r="N166" s="51" t="s">
        <v>203</v>
      </c>
      <c r="O166" s="51" t="s">
        <v>202</v>
      </c>
      <c r="P166" s="51" t="s">
        <v>201</v>
      </c>
      <c r="Q166" s="51" t="s">
        <v>200</v>
      </c>
      <c r="R166" s="51" t="s">
        <v>199</v>
      </c>
      <c r="S166" s="51" t="s">
        <v>198</v>
      </c>
      <c r="T166" s="120"/>
    </row>
    <row r="167" spans="2:20" x14ac:dyDescent="0.4">
      <c r="B167" s="42" t="s">
        <v>13</v>
      </c>
      <c r="C167" s="118">
        <f>AVERAGE(H170:EN170)*10</f>
        <v>30</v>
      </c>
      <c r="D167" s="66"/>
      <c r="E167" s="42" t="s">
        <v>361</v>
      </c>
      <c r="F167" s="69">
        <f>AVERAGE(H167:EN167)</f>
        <v>1</v>
      </c>
      <c r="G167" s="70"/>
      <c r="H167" s="52">
        <v>1</v>
      </c>
      <c r="I167" s="52">
        <v>1</v>
      </c>
      <c r="J167" s="52">
        <v>1</v>
      </c>
      <c r="K167" s="52">
        <v>1</v>
      </c>
      <c r="L167" s="52">
        <v>1</v>
      </c>
      <c r="M167" s="52"/>
      <c r="N167" s="52"/>
      <c r="O167" s="52"/>
      <c r="P167" s="52"/>
      <c r="Q167" s="52">
        <v>1</v>
      </c>
      <c r="R167" s="52"/>
      <c r="S167" s="52"/>
    </row>
    <row r="168" spans="2:20" x14ac:dyDescent="0.4">
      <c r="B168" s="42" t="s">
        <v>10</v>
      </c>
      <c r="C168" s="69">
        <f>_xlfn.STDEV.S(H168:EN168)*10</f>
        <v>19.663841605003498</v>
      </c>
      <c r="D168" s="66"/>
      <c r="E168" s="66" t="s">
        <v>9</v>
      </c>
      <c r="F168" s="69">
        <f>AVERAGE(H168:EN168)*10</f>
        <v>36.666666666666664</v>
      </c>
      <c r="G168" s="70"/>
      <c r="H168" s="53">
        <v>2</v>
      </c>
      <c r="I168" s="53">
        <v>6</v>
      </c>
      <c r="J168" s="53">
        <v>2</v>
      </c>
      <c r="K168" s="53">
        <v>4</v>
      </c>
      <c r="L168" s="53">
        <v>6</v>
      </c>
      <c r="M168" s="58"/>
      <c r="N168" s="58"/>
      <c r="O168" s="58"/>
      <c r="P168" s="58"/>
      <c r="Q168" s="53">
        <v>2</v>
      </c>
      <c r="R168" s="58"/>
      <c r="S168" s="58"/>
    </row>
    <row r="169" spans="2:20" x14ac:dyDescent="0.4">
      <c r="B169" s="66" t="s">
        <v>7</v>
      </c>
      <c r="C169" s="118">
        <f>C167/C168</f>
        <v>1.5256428831468236</v>
      </c>
      <c r="D169" s="66"/>
      <c r="E169" s="66" t="s">
        <v>6</v>
      </c>
      <c r="F169" s="69">
        <f>AVERAGE(H169:EN169)*10</f>
        <v>66.666666666666671</v>
      </c>
      <c r="G169" s="70"/>
      <c r="H169" s="53">
        <v>4</v>
      </c>
      <c r="I169" s="53">
        <v>8</v>
      </c>
      <c r="J169" s="53">
        <v>4</v>
      </c>
      <c r="K169" s="53">
        <v>8</v>
      </c>
      <c r="L169" s="53">
        <v>6</v>
      </c>
      <c r="M169" s="58"/>
      <c r="N169" s="58"/>
      <c r="O169" s="58"/>
      <c r="P169" s="58"/>
      <c r="Q169" s="53">
        <v>10</v>
      </c>
      <c r="R169" s="58"/>
      <c r="S169" s="58"/>
    </row>
    <row r="170" spans="2:20" x14ac:dyDescent="0.4">
      <c r="B170" s="66" t="s">
        <v>4</v>
      </c>
      <c r="C170" s="68">
        <f>_xlfn.T.TEST(H168:EPA168,H169:EN169,1,2)</f>
        <v>2.0133750728794385E-2</v>
      </c>
      <c r="D170" s="66"/>
      <c r="E170" s="42" t="s">
        <v>3</v>
      </c>
      <c r="F170" s="69">
        <f>AVERAGE(H170:EN170)*10</f>
        <v>30</v>
      </c>
      <c r="G170" s="70"/>
      <c r="H170" s="54">
        <f t="shared" ref="H170:Q170" si="19">H169-H168</f>
        <v>2</v>
      </c>
      <c r="I170" s="54">
        <f t="shared" si="19"/>
        <v>2</v>
      </c>
      <c r="J170" s="54">
        <f t="shared" si="19"/>
        <v>2</v>
      </c>
      <c r="K170" s="54">
        <f t="shared" si="19"/>
        <v>4</v>
      </c>
      <c r="L170" s="54">
        <f t="shared" si="19"/>
        <v>0</v>
      </c>
      <c r="M170" s="54"/>
      <c r="N170" s="54"/>
      <c r="O170" s="54"/>
      <c r="P170" s="54"/>
      <c r="Q170" s="54">
        <f t="shared" si="19"/>
        <v>8</v>
      </c>
      <c r="R170" s="54"/>
      <c r="S170" s="54"/>
    </row>
    <row r="171" spans="2:20" x14ac:dyDescent="0.4">
      <c r="B171" s="42" t="s">
        <v>2</v>
      </c>
      <c r="C171" s="119">
        <f>(F169-F168)/(100-F168)</f>
        <v>0.47368421052631587</v>
      </c>
      <c r="D171" s="66"/>
      <c r="E171" s="42" t="s">
        <v>1</v>
      </c>
      <c r="F171" s="69">
        <f>_xlfn.STDEV.S(H169:EN169)*10</f>
        <v>24.221202832779927</v>
      </c>
      <c r="G171" s="70"/>
    </row>
    <row r="174" spans="2:20" x14ac:dyDescent="0.4">
      <c r="B174" s="64" t="s">
        <v>368</v>
      </c>
      <c r="C174" s="65" t="s">
        <v>357</v>
      </c>
      <c r="D174" s="66"/>
      <c r="E174" s="64" t="s">
        <v>368</v>
      </c>
      <c r="F174" s="65" t="s">
        <v>357</v>
      </c>
      <c r="G174" s="67"/>
    </row>
    <row r="175" spans="2:20" x14ac:dyDescent="0.4">
      <c r="B175" s="66" t="s">
        <v>44</v>
      </c>
      <c r="C175" s="68">
        <f>_xlfn.T.TEST(H183:EN183,H189:EN189,1,2)</f>
        <v>0.32299050492990722</v>
      </c>
      <c r="D175" s="66"/>
      <c r="E175" s="42" t="s">
        <v>39</v>
      </c>
      <c r="F175" s="69">
        <f>SUM(H182:EN182)</f>
        <v>9</v>
      </c>
      <c r="G175" s="70"/>
    </row>
    <row r="176" spans="2:20" x14ac:dyDescent="0.4">
      <c r="B176" s="66" t="s">
        <v>43</v>
      </c>
      <c r="C176" s="68">
        <f>_xlfn.T.TEST(H184:EN184,H190:EN190,1,2)</f>
        <v>0.38769889495407739</v>
      </c>
      <c r="D176" s="66"/>
      <c r="E176" s="66" t="s">
        <v>36</v>
      </c>
      <c r="F176" s="69">
        <f>SUM(H188:EN188)</f>
        <v>9</v>
      </c>
      <c r="G176" s="70"/>
    </row>
    <row r="177" spans="2:20" x14ac:dyDescent="0.4">
      <c r="B177" s="66" t="s">
        <v>42</v>
      </c>
      <c r="C177" s="68">
        <f>_xlfn.T.TEST(H185:EN185,H191:EN191,1,2)</f>
        <v>0.32783318208673562</v>
      </c>
      <c r="D177" s="66"/>
      <c r="E177" s="42" t="s">
        <v>14</v>
      </c>
      <c r="F177" s="69">
        <f>_xlfn.STDEV.S(H185:EN185)*10</f>
        <v>40.551750201988128</v>
      </c>
      <c r="G177" s="70"/>
    </row>
    <row r="178" spans="2:20" x14ac:dyDescent="0.4">
      <c r="B178" s="42" t="s">
        <v>358</v>
      </c>
      <c r="C178" s="44">
        <f>COUNT(H184:EN184)</f>
        <v>9</v>
      </c>
      <c r="D178" s="66"/>
      <c r="E178" s="42" t="s">
        <v>11</v>
      </c>
      <c r="F178" s="69">
        <f>_xlfn.STDEV.S(H191:EN191)*10</f>
        <v>42.426406871192846</v>
      </c>
      <c r="G178" s="70"/>
    </row>
    <row r="179" spans="2:20" x14ac:dyDescent="0.4">
      <c r="B179" s="42" t="s">
        <v>359</v>
      </c>
      <c r="C179" s="44">
        <f>COUNT(H190:EN190)</f>
        <v>9</v>
      </c>
      <c r="D179" s="66"/>
      <c r="E179" s="42" t="s">
        <v>8</v>
      </c>
      <c r="F179" s="69">
        <f>SQRT((((C178-1)*F177^2)+((C179-1)*F178^2))/(C178+C179-2))</f>
        <v>41.499665326629099</v>
      </c>
      <c r="G179" s="70"/>
    </row>
    <row r="180" spans="2:20" x14ac:dyDescent="0.4">
      <c r="B180" s="66"/>
      <c r="C180" s="71"/>
      <c r="D180" s="66"/>
      <c r="E180" s="42" t="s">
        <v>5</v>
      </c>
      <c r="F180" s="118">
        <f>(F191-F185)/F178</f>
        <v>-0.20951312035156969</v>
      </c>
      <c r="G180" s="7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</row>
    <row r="181" spans="2:20" x14ac:dyDescent="0.4">
      <c r="B181" s="73" t="s">
        <v>227</v>
      </c>
      <c r="C181" s="65" t="s">
        <v>357</v>
      </c>
      <c r="D181" s="66"/>
      <c r="E181" s="73" t="s">
        <v>226</v>
      </c>
      <c r="F181" s="74" t="s">
        <v>360</v>
      </c>
      <c r="G181" s="75"/>
      <c r="H181" s="51" t="s">
        <v>225</v>
      </c>
      <c r="I181" s="51" t="s">
        <v>224</v>
      </c>
      <c r="J181" s="51" t="s">
        <v>223</v>
      </c>
      <c r="K181" s="51" t="s">
        <v>222</v>
      </c>
      <c r="L181" s="51" t="s">
        <v>221</v>
      </c>
      <c r="M181" s="51" t="s">
        <v>220</v>
      </c>
      <c r="N181" s="51" t="s">
        <v>219</v>
      </c>
      <c r="O181" s="51" t="s">
        <v>218</v>
      </c>
      <c r="P181" s="51" t="s">
        <v>217</v>
      </c>
      <c r="Q181" s="51" t="s">
        <v>216</v>
      </c>
      <c r="R181" s="51" t="s">
        <v>215</v>
      </c>
      <c r="S181" s="51" t="s">
        <v>214</v>
      </c>
      <c r="T181" s="51" t="s">
        <v>213</v>
      </c>
    </row>
    <row r="182" spans="2:20" x14ac:dyDescent="0.4">
      <c r="B182" s="42" t="s">
        <v>13</v>
      </c>
      <c r="C182" s="69">
        <f>AVERAGE(H185:EN185)*10</f>
        <v>22.222222222222221</v>
      </c>
      <c r="D182" s="66"/>
      <c r="E182" s="42" t="s">
        <v>361</v>
      </c>
      <c r="F182" s="69">
        <f>AVERAGE(H182:EN182)</f>
        <v>1</v>
      </c>
      <c r="G182" s="70"/>
      <c r="H182" s="109">
        <v>1</v>
      </c>
      <c r="I182" s="109"/>
      <c r="J182" s="109"/>
      <c r="K182" s="109">
        <v>1</v>
      </c>
      <c r="L182" s="109">
        <v>1</v>
      </c>
      <c r="M182" s="109">
        <v>1</v>
      </c>
      <c r="N182" s="109">
        <v>1</v>
      </c>
      <c r="O182" s="109"/>
      <c r="P182" s="109"/>
      <c r="Q182" s="109">
        <v>1</v>
      </c>
      <c r="R182" s="109">
        <v>1</v>
      </c>
      <c r="S182" s="109">
        <v>1</v>
      </c>
      <c r="T182" s="109">
        <v>1</v>
      </c>
    </row>
    <row r="183" spans="2:20" x14ac:dyDescent="0.4">
      <c r="B183" s="42" t="s">
        <v>10</v>
      </c>
      <c r="C183" s="69">
        <f>_xlfn.STDEV.S(H183:EN183)*10</f>
        <v>20.275875100994064</v>
      </c>
      <c r="D183" s="66"/>
      <c r="E183" s="66" t="s">
        <v>9</v>
      </c>
      <c r="F183" s="69">
        <f>AVERAGE(H183:EN183)*10</f>
        <v>28.888888888888889</v>
      </c>
      <c r="G183" s="70"/>
      <c r="H183" s="53">
        <v>0</v>
      </c>
      <c r="I183" s="76"/>
      <c r="J183" s="58"/>
      <c r="K183" s="53">
        <v>4</v>
      </c>
      <c r="L183" s="53">
        <v>2</v>
      </c>
      <c r="M183" s="53">
        <v>4</v>
      </c>
      <c r="N183" s="53">
        <v>4</v>
      </c>
      <c r="O183" s="58"/>
      <c r="P183" s="58"/>
      <c r="Q183" s="53">
        <v>4</v>
      </c>
      <c r="R183" s="53">
        <v>6</v>
      </c>
      <c r="S183" s="53">
        <v>0</v>
      </c>
      <c r="T183" s="53">
        <v>2</v>
      </c>
    </row>
    <row r="184" spans="2:20" x14ac:dyDescent="0.4">
      <c r="B184" s="66" t="s">
        <v>41</v>
      </c>
      <c r="C184" s="69">
        <f>C182/C183</f>
        <v>1.095993248702382</v>
      </c>
      <c r="D184" s="66"/>
      <c r="E184" s="66" t="s">
        <v>6</v>
      </c>
      <c r="F184" s="69">
        <f>AVERAGE(H184:EN184)*10</f>
        <v>51.111111111111107</v>
      </c>
      <c r="G184" s="70"/>
      <c r="H184" s="53">
        <v>4</v>
      </c>
      <c r="I184" s="76"/>
      <c r="J184" s="58"/>
      <c r="K184" s="53">
        <v>4</v>
      </c>
      <c r="L184" s="53">
        <v>2</v>
      </c>
      <c r="M184" s="53">
        <v>6</v>
      </c>
      <c r="N184" s="53">
        <v>6</v>
      </c>
      <c r="O184" s="58"/>
      <c r="P184" s="58"/>
      <c r="Q184" s="53">
        <v>0</v>
      </c>
      <c r="R184" s="53">
        <v>6</v>
      </c>
      <c r="S184" s="53">
        <v>10</v>
      </c>
      <c r="T184" s="53">
        <v>8</v>
      </c>
    </row>
    <row r="185" spans="2:20" x14ac:dyDescent="0.4">
      <c r="B185" s="42" t="s">
        <v>4</v>
      </c>
      <c r="C185" s="68">
        <f>_xlfn.T.TEST(H183:EPA183,H184:EN184,1,2)</f>
        <v>4.2707315389195651E-2</v>
      </c>
      <c r="D185" s="66"/>
      <c r="E185" s="42" t="s">
        <v>3</v>
      </c>
      <c r="F185" s="69">
        <f>AVERAGE(H185:EN185)*10</f>
        <v>22.222222222222221</v>
      </c>
      <c r="G185" s="70"/>
      <c r="H185" s="110">
        <f t="shared" ref="H185:T185" si="20">H184-H183</f>
        <v>4</v>
      </c>
      <c r="I185" s="110"/>
      <c r="J185" s="110"/>
      <c r="K185" s="110">
        <f t="shared" si="20"/>
        <v>0</v>
      </c>
      <c r="L185" s="110">
        <f t="shared" si="20"/>
        <v>0</v>
      </c>
      <c r="M185" s="110">
        <f t="shared" si="20"/>
        <v>2</v>
      </c>
      <c r="N185" s="110">
        <f t="shared" si="20"/>
        <v>2</v>
      </c>
      <c r="O185" s="110"/>
      <c r="P185" s="110"/>
      <c r="Q185" s="110">
        <f t="shared" si="20"/>
        <v>-4</v>
      </c>
      <c r="R185" s="110">
        <f t="shared" si="20"/>
        <v>0</v>
      </c>
      <c r="S185" s="110">
        <f t="shared" si="20"/>
        <v>10</v>
      </c>
      <c r="T185" s="110">
        <f t="shared" si="20"/>
        <v>6</v>
      </c>
    </row>
    <row r="186" spans="2:20" x14ac:dyDescent="0.4">
      <c r="B186" s="42" t="s">
        <v>2</v>
      </c>
      <c r="C186" s="77">
        <f>(F184-F183)/(100-F183)</f>
        <v>0.31249999999999994</v>
      </c>
      <c r="D186" s="66"/>
      <c r="E186" s="42" t="s">
        <v>1</v>
      </c>
      <c r="F186" s="69">
        <f>_xlfn.STDEV.S(H184:EN184)*10</f>
        <v>30.184617127124721</v>
      </c>
      <c r="G186" s="7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</row>
    <row r="187" spans="2:20" x14ac:dyDescent="0.4">
      <c r="B187" s="73" t="s">
        <v>211</v>
      </c>
      <c r="C187" s="65" t="s">
        <v>357</v>
      </c>
      <c r="D187" s="66"/>
      <c r="E187" s="73" t="s">
        <v>210</v>
      </c>
      <c r="F187" s="74" t="s">
        <v>360</v>
      </c>
      <c r="G187" s="75"/>
      <c r="H187" s="51" t="s">
        <v>209</v>
      </c>
      <c r="I187" s="51" t="s">
        <v>208</v>
      </c>
      <c r="J187" s="51" t="s">
        <v>207</v>
      </c>
      <c r="K187" s="51" t="s">
        <v>206</v>
      </c>
      <c r="L187" s="51" t="s">
        <v>205</v>
      </c>
      <c r="M187" s="51" t="s">
        <v>204</v>
      </c>
      <c r="N187" s="51" t="s">
        <v>203</v>
      </c>
      <c r="O187" s="51" t="s">
        <v>202</v>
      </c>
      <c r="P187" s="51" t="s">
        <v>201</v>
      </c>
      <c r="Q187" s="51" t="s">
        <v>200</v>
      </c>
      <c r="R187" s="51" t="s">
        <v>199</v>
      </c>
      <c r="S187" s="51" t="s">
        <v>198</v>
      </c>
      <c r="T187" s="120"/>
    </row>
    <row r="188" spans="2:20" x14ac:dyDescent="0.4">
      <c r="B188" s="42" t="s">
        <v>13</v>
      </c>
      <c r="C188" s="118">
        <f>AVERAGE(H191:EN191)*10</f>
        <v>13.333333333333332</v>
      </c>
      <c r="D188" s="66"/>
      <c r="E188" s="42" t="s">
        <v>361</v>
      </c>
      <c r="F188" s="69">
        <f>AVERAGE(H188:EN188)</f>
        <v>1</v>
      </c>
      <c r="G188" s="70"/>
      <c r="H188" s="109">
        <v>1</v>
      </c>
      <c r="I188" s="109">
        <v>1</v>
      </c>
      <c r="J188" s="109">
        <v>1</v>
      </c>
      <c r="K188" s="109">
        <v>1</v>
      </c>
      <c r="L188" s="109">
        <v>1</v>
      </c>
      <c r="M188" s="109">
        <v>1</v>
      </c>
      <c r="N188" s="109"/>
      <c r="O188" s="109">
        <v>1</v>
      </c>
      <c r="P188" s="109"/>
      <c r="Q188" s="109">
        <v>1</v>
      </c>
      <c r="R188" s="109"/>
      <c r="S188" s="109">
        <v>1</v>
      </c>
    </row>
    <row r="189" spans="2:20" x14ac:dyDescent="0.4">
      <c r="B189" s="42" t="s">
        <v>10</v>
      </c>
      <c r="C189" s="69">
        <f>_xlfn.STDEV.S(H189:EN189)*10</f>
        <v>20</v>
      </c>
      <c r="D189" s="66"/>
      <c r="E189" s="66" t="s">
        <v>9</v>
      </c>
      <c r="F189" s="69">
        <f>AVERAGE(H189:EN189)*10</f>
        <v>33.333333333333336</v>
      </c>
      <c r="G189" s="70"/>
      <c r="H189" s="53">
        <v>0</v>
      </c>
      <c r="I189" s="53">
        <v>2</v>
      </c>
      <c r="J189" s="53">
        <v>4</v>
      </c>
      <c r="K189" s="53">
        <v>4</v>
      </c>
      <c r="L189" s="53">
        <v>4</v>
      </c>
      <c r="M189" s="53">
        <v>6</v>
      </c>
      <c r="N189" s="58"/>
      <c r="O189" s="53">
        <v>6</v>
      </c>
      <c r="P189" s="58"/>
      <c r="Q189" s="53">
        <v>2</v>
      </c>
      <c r="R189" s="58"/>
      <c r="S189" s="53">
        <v>2</v>
      </c>
    </row>
    <row r="190" spans="2:20" x14ac:dyDescent="0.4">
      <c r="B190" s="66" t="s">
        <v>7</v>
      </c>
      <c r="C190" s="118">
        <f>C188/C189</f>
        <v>0.66666666666666663</v>
      </c>
      <c r="D190" s="66"/>
      <c r="E190" s="66" t="s">
        <v>6</v>
      </c>
      <c r="F190" s="69">
        <f>AVERAGE(H190:EN190)*10</f>
        <v>46.666666666666671</v>
      </c>
      <c r="G190" s="70"/>
      <c r="H190" s="53">
        <v>8</v>
      </c>
      <c r="I190" s="53">
        <v>2</v>
      </c>
      <c r="J190" s="53">
        <v>2</v>
      </c>
      <c r="K190" s="53">
        <v>8</v>
      </c>
      <c r="L190" s="53">
        <v>10</v>
      </c>
      <c r="M190" s="53">
        <v>2</v>
      </c>
      <c r="N190" s="58"/>
      <c r="O190" s="53">
        <v>4</v>
      </c>
      <c r="P190" s="58"/>
      <c r="Q190" s="53">
        <v>6</v>
      </c>
      <c r="R190" s="58"/>
      <c r="S190" s="53">
        <v>0</v>
      </c>
    </row>
    <row r="191" spans="2:20" x14ac:dyDescent="0.4">
      <c r="B191" s="66" t="s">
        <v>4</v>
      </c>
      <c r="C191" s="68">
        <f>_xlfn.T.TEST(H189:EPA189,H190:EN190,1,2)</f>
        <v>0.16609749232648952</v>
      </c>
      <c r="D191" s="66"/>
      <c r="E191" s="42" t="s">
        <v>3</v>
      </c>
      <c r="F191" s="69">
        <f>AVERAGE(H191:EN191)*10</f>
        <v>13.333333333333332</v>
      </c>
      <c r="G191" s="70"/>
      <c r="H191" s="110">
        <f t="shared" ref="H191:S191" si="21">H190-H189</f>
        <v>8</v>
      </c>
      <c r="I191" s="110">
        <f t="shared" si="21"/>
        <v>0</v>
      </c>
      <c r="J191" s="110">
        <f t="shared" si="21"/>
        <v>-2</v>
      </c>
      <c r="K191" s="110">
        <f t="shared" si="21"/>
        <v>4</v>
      </c>
      <c r="L191" s="110">
        <f t="shared" si="21"/>
        <v>6</v>
      </c>
      <c r="M191" s="110">
        <f t="shared" si="21"/>
        <v>-4</v>
      </c>
      <c r="N191" s="110"/>
      <c r="O191" s="110">
        <f t="shared" si="21"/>
        <v>-2</v>
      </c>
      <c r="P191" s="110"/>
      <c r="Q191" s="110">
        <f t="shared" si="21"/>
        <v>4</v>
      </c>
      <c r="R191" s="110"/>
      <c r="S191" s="110">
        <f t="shared" si="21"/>
        <v>-2</v>
      </c>
    </row>
    <row r="192" spans="2:20" x14ac:dyDescent="0.4">
      <c r="B192" s="42" t="s">
        <v>2</v>
      </c>
      <c r="C192" s="119">
        <f>(F190-F189)/(100-F189)</f>
        <v>0.20000000000000007</v>
      </c>
      <c r="D192" s="66"/>
      <c r="E192" s="42" t="s">
        <v>1</v>
      </c>
      <c r="F192" s="69">
        <f>_xlfn.STDEV.S(H190:EN190)*10</f>
        <v>34.641016151377542</v>
      </c>
      <c r="G192" s="70"/>
    </row>
    <row r="195" spans="2:20" x14ac:dyDescent="0.4">
      <c r="B195" s="64" t="s">
        <v>369</v>
      </c>
      <c r="C195" s="65" t="s">
        <v>357</v>
      </c>
      <c r="D195" s="66"/>
      <c r="E195" s="64" t="s">
        <v>369</v>
      </c>
      <c r="F195" s="65" t="s">
        <v>357</v>
      </c>
      <c r="G195" s="67"/>
    </row>
    <row r="196" spans="2:20" x14ac:dyDescent="0.4">
      <c r="B196" s="66" t="s">
        <v>44</v>
      </c>
      <c r="C196" s="68">
        <f>_xlfn.T.TEST(H204:EN204,H210:EN210,1,2)</f>
        <v>6.7755081954921109E-2</v>
      </c>
      <c r="D196" s="66"/>
      <c r="E196" s="42" t="s">
        <v>39</v>
      </c>
      <c r="F196" s="69">
        <f>SUM(H203:EN203)</f>
        <v>8</v>
      </c>
      <c r="G196" s="70"/>
    </row>
    <row r="197" spans="2:20" x14ac:dyDescent="0.4">
      <c r="B197" s="66" t="s">
        <v>43</v>
      </c>
      <c r="C197" s="68">
        <f>_xlfn.T.TEST(H205:EN205,H211:EN211,1,2)</f>
        <v>0.42431974735898864</v>
      </c>
      <c r="D197" s="66"/>
      <c r="E197" s="66" t="s">
        <v>36</v>
      </c>
      <c r="F197" s="69">
        <f>SUM(H209:EN209)</f>
        <v>10</v>
      </c>
      <c r="G197" s="70"/>
    </row>
    <row r="198" spans="2:20" x14ac:dyDescent="0.4">
      <c r="B198" s="66" t="s">
        <v>42</v>
      </c>
      <c r="C198" s="121">
        <f>_xlfn.T.TEST(H206:EN206,H212:EN212,1,2)</f>
        <v>7.35382183264887E-2</v>
      </c>
      <c r="D198" s="66"/>
      <c r="E198" s="42" t="s">
        <v>14</v>
      </c>
      <c r="F198" s="69">
        <f>_xlfn.STDEV.S(H206:EN206)*10</f>
        <v>26.186146828319082</v>
      </c>
      <c r="G198" s="70"/>
    </row>
    <row r="199" spans="2:20" x14ac:dyDescent="0.4">
      <c r="B199" s="42" t="s">
        <v>358</v>
      </c>
      <c r="C199" s="44">
        <f>COUNT(H205:EN205)</f>
        <v>8</v>
      </c>
      <c r="D199" s="66"/>
      <c r="E199" s="42" t="s">
        <v>11</v>
      </c>
      <c r="F199" s="69">
        <f>_xlfn.STDEV.S(H212:EN212)*10</f>
        <v>18.378731669453629</v>
      </c>
      <c r="G199" s="70"/>
    </row>
    <row r="200" spans="2:20" x14ac:dyDescent="0.4">
      <c r="B200" s="42" t="s">
        <v>359</v>
      </c>
      <c r="C200" s="44">
        <f>COUNT(H211:EN211)</f>
        <v>10</v>
      </c>
      <c r="D200" s="66"/>
      <c r="E200" s="42" t="s">
        <v>8</v>
      </c>
      <c r="F200" s="69">
        <f>SQRT((((C199-1)*F198^2)+((C200-1)*F199^2))/(C199+C200-2))</f>
        <v>22.135943621178654</v>
      </c>
      <c r="G200" s="70"/>
    </row>
    <row r="201" spans="2:20" x14ac:dyDescent="0.4">
      <c r="B201" s="66"/>
      <c r="C201" s="71"/>
      <c r="D201" s="66"/>
      <c r="E201" s="42" t="s">
        <v>5</v>
      </c>
      <c r="F201" s="78">
        <f>(F212-F206)/F199</f>
        <v>0.87057150013201401</v>
      </c>
      <c r="G201" s="70"/>
      <c r="H201" s="110"/>
      <c r="I201" s="110"/>
      <c r="J201" s="110"/>
      <c r="K201" s="110"/>
      <c r="L201" s="110"/>
      <c r="M201" s="110"/>
      <c r="N201" s="110"/>
      <c r="O201" s="110"/>
      <c r="P201" s="110"/>
      <c r="Q201" s="110"/>
    </row>
    <row r="202" spans="2:20" x14ac:dyDescent="0.4">
      <c r="B202" s="73" t="s">
        <v>227</v>
      </c>
      <c r="C202" s="65" t="s">
        <v>357</v>
      </c>
      <c r="D202" s="66"/>
      <c r="E202" s="73" t="s">
        <v>226</v>
      </c>
      <c r="F202" s="74" t="s">
        <v>360</v>
      </c>
      <c r="G202" s="75"/>
      <c r="H202" s="51" t="s">
        <v>225</v>
      </c>
      <c r="I202" s="51" t="s">
        <v>224</v>
      </c>
      <c r="J202" s="51" t="s">
        <v>223</v>
      </c>
      <c r="K202" s="51" t="s">
        <v>222</v>
      </c>
      <c r="L202" s="51" t="s">
        <v>221</v>
      </c>
      <c r="M202" s="51" t="s">
        <v>220</v>
      </c>
      <c r="N202" s="51" t="s">
        <v>219</v>
      </c>
      <c r="O202" s="51" t="s">
        <v>218</v>
      </c>
      <c r="P202" s="51" t="s">
        <v>217</v>
      </c>
      <c r="Q202" s="51" t="s">
        <v>216</v>
      </c>
      <c r="R202" s="51" t="s">
        <v>215</v>
      </c>
      <c r="S202" s="51" t="s">
        <v>214</v>
      </c>
      <c r="T202" s="51" t="s">
        <v>213</v>
      </c>
    </row>
    <row r="203" spans="2:20" x14ac:dyDescent="0.4">
      <c r="B203" s="42" t="s">
        <v>13</v>
      </c>
      <c r="C203" s="69">
        <f>AVERAGE(H206:EN206)*10</f>
        <v>0</v>
      </c>
      <c r="D203" s="66"/>
      <c r="E203" s="42" t="s">
        <v>361</v>
      </c>
      <c r="F203" s="69">
        <f>AVERAGE(H203:EN203)</f>
        <v>1</v>
      </c>
      <c r="G203" s="70"/>
      <c r="H203" s="109">
        <v>1</v>
      </c>
      <c r="I203" s="109"/>
      <c r="J203" s="109">
        <v>1</v>
      </c>
      <c r="K203" s="109">
        <v>1</v>
      </c>
      <c r="L203" s="109">
        <v>1</v>
      </c>
      <c r="M203" s="109"/>
      <c r="N203" s="109">
        <v>1</v>
      </c>
      <c r="O203" s="109"/>
      <c r="P203" s="109"/>
      <c r="Q203" s="109">
        <v>1</v>
      </c>
      <c r="R203" s="109"/>
      <c r="S203" s="109">
        <v>1</v>
      </c>
      <c r="T203" s="109">
        <v>1</v>
      </c>
    </row>
    <row r="204" spans="2:20" x14ac:dyDescent="0.4">
      <c r="B204" s="42" t="s">
        <v>10</v>
      </c>
      <c r="C204" s="69">
        <f>_xlfn.STDEV.S(H204:EN204)*10</f>
        <v>18.516401995451027</v>
      </c>
      <c r="D204" s="66"/>
      <c r="E204" s="66" t="s">
        <v>9</v>
      </c>
      <c r="F204" s="69">
        <f>AVERAGE(H204:EN204)*10</f>
        <v>40</v>
      </c>
      <c r="G204" s="70"/>
      <c r="H204" s="53">
        <v>2</v>
      </c>
      <c r="I204" s="76"/>
      <c r="J204" s="53">
        <v>6</v>
      </c>
      <c r="K204" s="53">
        <v>4</v>
      </c>
      <c r="L204" s="53">
        <v>2</v>
      </c>
      <c r="M204" s="58"/>
      <c r="N204" s="53">
        <v>6</v>
      </c>
      <c r="O204" s="58"/>
      <c r="P204" s="58"/>
      <c r="Q204" s="53">
        <v>6</v>
      </c>
      <c r="R204" s="58"/>
      <c r="S204" s="53">
        <v>2</v>
      </c>
      <c r="T204" s="53">
        <v>4</v>
      </c>
    </row>
    <row r="205" spans="2:20" x14ac:dyDescent="0.4">
      <c r="B205" s="66" t="s">
        <v>41</v>
      </c>
      <c r="C205" s="69">
        <f>C203/C204</f>
        <v>0</v>
      </c>
      <c r="D205" s="66"/>
      <c r="E205" s="66" t="s">
        <v>6</v>
      </c>
      <c r="F205" s="69">
        <f>AVERAGE(H205:EN205)*10</f>
        <v>40</v>
      </c>
      <c r="G205" s="70"/>
      <c r="H205" s="53">
        <v>4</v>
      </c>
      <c r="I205" s="76"/>
      <c r="J205" s="53">
        <v>6</v>
      </c>
      <c r="K205" s="53">
        <v>2</v>
      </c>
      <c r="L205" s="53">
        <v>6</v>
      </c>
      <c r="M205" s="58"/>
      <c r="N205" s="53">
        <v>2</v>
      </c>
      <c r="O205" s="58"/>
      <c r="P205" s="58"/>
      <c r="Q205" s="53">
        <v>4</v>
      </c>
      <c r="R205" s="58"/>
      <c r="S205" s="53">
        <v>2</v>
      </c>
      <c r="T205" s="53">
        <v>6</v>
      </c>
    </row>
    <row r="206" spans="2:20" x14ac:dyDescent="0.4">
      <c r="B206" s="42" t="s">
        <v>4</v>
      </c>
      <c r="C206" s="68">
        <f>_xlfn.T.TEST(H204:EPA204,H205:EN205,1,2)</f>
        <v>0.5</v>
      </c>
      <c r="D206" s="66"/>
      <c r="E206" s="42" t="s">
        <v>3</v>
      </c>
      <c r="F206" s="69">
        <f>AVERAGE(H206:EN206)*10</f>
        <v>0</v>
      </c>
      <c r="G206" s="70"/>
      <c r="H206" s="110">
        <f t="shared" ref="H206:T206" si="22">H205-H204</f>
        <v>2</v>
      </c>
      <c r="I206" s="110"/>
      <c r="J206" s="110">
        <f t="shared" si="22"/>
        <v>0</v>
      </c>
      <c r="K206" s="110">
        <f t="shared" si="22"/>
        <v>-2</v>
      </c>
      <c r="L206" s="110">
        <f t="shared" si="22"/>
        <v>4</v>
      </c>
      <c r="M206" s="110"/>
      <c r="N206" s="110">
        <f t="shared" si="22"/>
        <v>-4</v>
      </c>
      <c r="O206" s="110"/>
      <c r="P206" s="110"/>
      <c r="Q206" s="110">
        <f t="shared" si="22"/>
        <v>-2</v>
      </c>
      <c r="R206" s="110"/>
      <c r="S206" s="110">
        <f t="shared" si="22"/>
        <v>0</v>
      </c>
      <c r="T206" s="110">
        <f t="shared" si="22"/>
        <v>2</v>
      </c>
    </row>
    <row r="207" spans="2:20" x14ac:dyDescent="0.4">
      <c r="B207" s="42" t="s">
        <v>2</v>
      </c>
      <c r="C207" s="77">
        <f>(F205-F204)/(100-F204)</f>
        <v>0</v>
      </c>
      <c r="D207" s="66"/>
      <c r="E207" s="42" t="s">
        <v>1</v>
      </c>
      <c r="F207" s="69">
        <f>_xlfn.STDEV.S(H205:EN205)*10</f>
        <v>18.516401995451027</v>
      </c>
      <c r="G207" s="70"/>
      <c r="H207" s="110"/>
      <c r="I207" s="110"/>
      <c r="J207" s="110"/>
      <c r="K207" s="110"/>
      <c r="L207" s="110"/>
      <c r="M207" s="110"/>
      <c r="N207" s="110"/>
      <c r="O207" s="110"/>
      <c r="P207" s="110"/>
      <c r="Q207" s="110"/>
    </row>
    <row r="208" spans="2:20" x14ac:dyDescent="0.4">
      <c r="B208" s="73" t="s">
        <v>211</v>
      </c>
      <c r="C208" s="65" t="s">
        <v>357</v>
      </c>
      <c r="D208" s="66"/>
      <c r="E208" s="73" t="s">
        <v>210</v>
      </c>
      <c r="F208" s="74" t="s">
        <v>360</v>
      </c>
      <c r="G208" s="75"/>
      <c r="H208" s="51" t="s">
        <v>209</v>
      </c>
      <c r="I208" s="51" t="s">
        <v>208</v>
      </c>
      <c r="J208" s="51" t="s">
        <v>207</v>
      </c>
      <c r="K208" s="51" t="s">
        <v>206</v>
      </c>
      <c r="L208" s="51" t="s">
        <v>205</v>
      </c>
      <c r="M208" s="51" t="s">
        <v>204</v>
      </c>
      <c r="N208" s="51" t="s">
        <v>203</v>
      </c>
      <c r="O208" s="51" t="s">
        <v>202</v>
      </c>
      <c r="P208" s="51" t="s">
        <v>201</v>
      </c>
      <c r="Q208" s="51" t="s">
        <v>200</v>
      </c>
      <c r="R208" s="51" t="s">
        <v>199</v>
      </c>
      <c r="S208" s="51" t="s">
        <v>198</v>
      </c>
      <c r="T208" s="120"/>
    </row>
    <row r="209" spans="2:20" x14ac:dyDescent="0.4">
      <c r="B209" s="42" t="s">
        <v>13</v>
      </c>
      <c r="C209" s="78">
        <f>AVERAGE(H212:EN212)*10</f>
        <v>16</v>
      </c>
      <c r="D209" s="66"/>
      <c r="E209" s="42" t="s">
        <v>361</v>
      </c>
      <c r="F209" s="69">
        <f>AVERAGE(H209:EN209)</f>
        <v>1</v>
      </c>
      <c r="G209" s="70"/>
      <c r="H209" s="109">
        <v>1</v>
      </c>
      <c r="I209" s="109">
        <v>1</v>
      </c>
      <c r="J209" s="109">
        <v>1</v>
      </c>
      <c r="K209" s="109">
        <v>1</v>
      </c>
      <c r="L209" s="109">
        <v>1</v>
      </c>
      <c r="M209" s="109">
        <v>1</v>
      </c>
      <c r="N209" s="109"/>
      <c r="O209" s="109">
        <v>1</v>
      </c>
      <c r="P209" s="109"/>
      <c r="Q209" s="109">
        <v>1</v>
      </c>
      <c r="R209" s="109">
        <v>1</v>
      </c>
      <c r="S209" s="109">
        <v>1</v>
      </c>
    </row>
    <row r="210" spans="2:20" x14ac:dyDescent="0.4">
      <c r="B210" s="42" t="s">
        <v>10</v>
      </c>
      <c r="C210" s="69">
        <f>_xlfn.STDEV.S(H210:EN210)*10</f>
        <v>18.973665961010276</v>
      </c>
      <c r="D210" s="66"/>
      <c r="E210" s="66" t="s">
        <v>9</v>
      </c>
      <c r="F210" s="69">
        <f>AVERAGE(H210:EN210)*10</f>
        <v>26</v>
      </c>
      <c r="G210" s="70"/>
      <c r="H210" s="53">
        <v>4</v>
      </c>
      <c r="I210" s="53">
        <v>2</v>
      </c>
      <c r="J210" s="53">
        <v>0</v>
      </c>
      <c r="K210" s="53">
        <v>2</v>
      </c>
      <c r="L210" s="53">
        <v>4</v>
      </c>
      <c r="M210" s="53">
        <v>4</v>
      </c>
      <c r="N210" s="58"/>
      <c r="O210" s="53">
        <v>2</v>
      </c>
      <c r="P210" s="58"/>
      <c r="Q210" s="53">
        <v>2</v>
      </c>
      <c r="R210" s="53">
        <v>6</v>
      </c>
      <c r="S210" s="53">
        <v>0</v>
      </c>
    </row>
    <row r="211" spans="2:20" x14ac:dyDescent="0.4">
      <c r="B211" s="66" t="s">
        <v>7</v>
      </c>
      <c r="C211" s="78">
        <f>C209/C210</f>
        <v>0.84327404271156781</v>
      </c>
      <c r="D211" s="66"/>
      <c r="E211" s="66" t="s">
        <v>6</v>
      </c>
      <c r="F211" s="69">
        <f>AVERAGE(H211:EN211)*10</f>
        <v>42</v>
      </c>
      <c r="G211" s="70"/>
      <c r="H211" s="53">
        <v>4</v>
      </c>
      <c r="I211" s="53">
        <v>4</v>
      </c>
      <c r="J211" s="53">
        <v>2</v>
      </c>
      <c r="K211" s="53">
        <v>2</v>
      </c>
      <c r="L211" s="53">
        <v>4</v>
      </c>
      <c r="M211" s="53">
        <v>10</v>
      </c>
      <c r="N211" s="58"/>
      <c r="O211" s="53">
        <v>4</v>
      </c>
      <c r="P211" s="58"/>
      <c r="Q211" s="53">
        <v>4</v>
      </c>
      <c r="R211" s="53">
        <v>6</v>
      </c>
      <c r="S211" s="53">
        <v>2</v>
      </c>
    </row>
    <row r="212" spans="2:20" x14ac:dyDescent="0.4">
      <c r="B212" s="66" t="s">
        <v>4</v>
      </c>
      <c r="C212" s="68">
        <f>_xlfn.T.TEST(H210:EPA210,H211:EN211,1,2)</f>
        <v>5.7509242908336873E-2</v>
      </c>
      <c r="D212" s="66"/>
      <c r="E212" s="42" t="s">
        <v>3</v>
      </c>
      <c r="F212" s="69">
        <f>AVERAGE(H212:EN212)*10</f>
        <v>16</v>
      </c>
      <c r="G212" s="70"/>
      <c r="H212" s="110">
        <f t="shared" ref="H212:S212" si="23">H211-H210</f>
        <v>0</v>
      </c>
      <c r="I212" s="110">
        <f t="shared" si="23"/>
        <v>2</v>
      </c>
      <c r="J212" s="110">
        <f t="shared" si="23"/>
        <v>2</v>
      </c>
      <c r="K212" s="110">
        <f t="shared" si="23"/>
        <v>0</v>
      </c>
      <c r="L212" s="110">
        <f t="shared" si="23"/>
        <v>0</v>
      </c>
      <c r="M212" s="110">
        <f t="shared" si="23"/>
        <v>6</v>
      </c>
      <c r="N212" s="110"/>
      <c r="O212" s="110">
        <f t="shared" si="23"/>
        <v>2</v>
      </c>
      <c r="P212" s="110"/>
      <c r="Q212" s="110">
        <f t="shared" si="23"/>
        <v>2</v>
      </c>
      <c r="R212" s="110">
        <f t="shared" si="23"/>
        <v>0</v>
      </c>
      <c r="S212" s="110">
        <f t="shared" si="23"/>
        <v>2</v>
      </c>
    </row>
    <row r="213" spans="2:20" x14ac:dyDescent="0.4">
      <c r="B213" s="42" t="s">
        <v>2</v>
      </c>
      <c r="C213" s="79">
        <f>(F211-F210)/(100-F210)</f>
        <v>0.21621621621621623</v>
      </c>
      <c r="D213" s="66"/>
      <c r="E213" s="42" t="s">
        <v>1</v>
      </c>
      <c r="F213" s="69">
        <f>_xlfn.STDEV.S(H211:EN211)*10</f>
        <v>23.944379994757291</v>
      </c>
      <c r="G213" s="70"/>
    </row>
    <row r="216" spans="2:20" x14ac:dyDescent="0.4">
      <c r="B216" s="64" t="s">
        <v>370</v>
      </c>
      <c r="C216" s="65" t="s">
        <v>357</v>
      </c>
      <c r="D216" s="66"/>
      <c r="E216" s="64" t="s">
        <v>370</v>
      </c>
      <c r="F216" s="65" t="s">
        <v>357</v>
      </c>
      <c r="G216" s="67"/>
    </row>
    <row r="217" spans="2:20" x14ac:dyDescent="0.4">
      <c r="B217" s="66" t="s">
        <v>44</v>
      </c>
      <c r="C217" s="68">
        <f>_xlfn.T.TEST(H225:EN225,H231:EN231,1,2)</f>
        <v>0.14095349841403226</v>
      </c>
      <c r="D217" s="66"/>
      <c r="E217" s="42" t="s">
        <v>39</v>
      </c>
      <c r="F217" s="69">
        <f>SUM(H224:EN224)</f>
        <v>6</v>
      </c>
      <c r="G217" s="70"/>
    </row>
    <row r="218" spans="2:20" x14ac:dyDescent="0.4">
      <c r="B218" s="66" t="s">
        <v>43</v>
      </c>
      <c r="C218" s="68">
        <f>_xlfn.T.TEST(H226:EN226,H232:EN232,1,2)</f>
        <v>0.14888385413289532</v>
      </c>
      <c r="D218" s="66"/>
      <c r="E218" s="66" t="s">
        <v>36</v>
      </c>
      <c r="F218" s="69">
        <f>SUM(H230:EN230)</f>
        <v>7</v>
      </c>
      <c r="G218" s="70"/>
    </row>
    <row r="219" spans="2:20" x14ac:dyDescent="0.4">
      <c r="B219" s="66" t="s">
        <v>42</v>
      </c>
      <c r="C219" s="68">
        <f>_xlfn.T.TEST(H227:EN227,H233:EN233,1,2)</f>
        <v>0.39332715829859621</v>
      </c>
      <c r="D219" s="66"/>
      <c r="E219" s="42" t="s">
        <v>14</v>
      </c>
      <c r="F219" s="69">
        <f>_xlfn.STDEV.S(H227:EN227)*10</f>
        <v>23.380903889000244</v>
      </c>
      <c r="G219" s="70"/>
    </row>
    <row r="220" spans="2:20" x14ac:dyDescent="0.4">
      <c r="B220" s="42" t="s">
        <v>358</v>
      </c>
      <c r="C220" s="44">
        <f>COUNT(H226:EN226)</f>
        <v>6</v>
      </c>
      <c r="D220" s="66"/>
      <c r="E220" s="42" t="s">
        <v>11</v>
      </c>
      <c r="F220" s="69">
        <f>_xlfn.STDEV.S(H233:EN233)*10</f>
        <v>20</v>
      </c>
      <c r="G220" s="70"/>
    </row>
    <row r="221" spans="2:20" x14ac:dyDescent="0.4">
      <c r="B221" s="42" t="s">
        <v>359</v>
      </c>
      <c r="C221" s="44">
        <f>COUNT(H232:EN232)</f>
        <v>7</v>
      </c>
      <c r="D221" s="66"/>
      <c r="E221" s="42" t="s">
        <v>8</v>
      </c>
      <c r="F221" s="69">
        <f>SQRT((((C220-1)*F219^2)+((C221-1)*F220^2))/(C220+C221-2))</f>
        <v>21.60246899469287</v>
      </c>
      <c r="G221" s="70"/>
    </row>
    <row r="222" spans="2:20" x14ac:dyDescent="0.4">
      <c r="B222" s="66"/>
      <c r="C222" s="69"/>
      <c r="D222" s="66"/>
      <c r="E222" s="42" t="s">
        <v>5</v>
      </c>
      <c r="F222" s="78">
        <f>(F233-F227)/F220</f>
        <v>0.1666666666666668</v>
      </c>
      <c r="G222" s="70"/>
      <c r="H222" s="110"/>
      <c r="I222" s="110"/>
      <c r="J222" s="110"/>
      <c r="K222" s="110"/>
      <c r="L222" s="110"/>
      <c r="M222" s="110"/>
      <c r="N222" s="110"/>
      <c r="O222" s="110"/>
      <c r="P222" s="110"/>
      <c r="Q222" s="110"/>
    </row>
    <row r="223" spans="2:20" x14ac:dyDescent="0.4">
      <c r="B223" s="73" t="s">
        <v>227</v>
      </c>
      <c r="C223" s="65" t="s">
        <v>357</v>
      </c>
      <c r="D223" s="66"/>
      <c r="E223" s="73" t="s">
        <v>226</v>
      </c>
      <c r="F223" s="74" t="s">
        <v>360</v>
      </c>
      <c r="G223" s="75"/>
      <c r="H223" s="51" t="s">
        <v>225</v>
      </c>
      <c r="I223" s="51" t="s">
        <v>224</v>
      </c>
      <c r="J223" s="51" t="s">
        <v>223</v>
      </c>
      <c r="K223" s="51" t="s">
        <v>222</v>
      </c>
      <c r="L223" s="51" t="s">
        <v>221</v>
      </c>
      <c r="M223" s="51" t="s">
        <v>220</v>
      </c>
      <c r="N223" s="51" t="s">
        <v>219</v>
      </c>
      <c r="O223" s="51" t="s">
        <v>218</v>
      </c>
      <c r="P223" s="51" t="s">
        <v>217</v>
      </c>
      <c r="Q223" s="51" t="s">
        <v>216</v>
      </c>
      <c r="R223" s="51" t="s">
        <v>215</v>
      </c>
      <c r="S223" s="51" t="s">
        <v>214</v>
      </c>
      <c r="T223" s="51" t="s">
        <v>213</v>
      </c>
    </row>
    <row r="224" spans="2:20" x14ac:dyDescent="0.4">
      <c r="B224" s="42" t="s">
        <v>13</v>
      </c>
      <c r="C224" s="69">
        <f>AVERAGE(H227:EN227)*10</f>
        <v>-23.333333333333336</v>
      </c>
      <c r="D224" s="66"/>
      <c r="E224" s="42" t="s">
        <v>361</v>
      </c>
      <c r="F224" s="69">
        <f>AVERAGE(H224:EN224)</f>
        <v>1</v>
      </c>
      <c r="G224" s="70"/>
      <c r="H224" s="109">
        <v>1</v>
      </c>
      <c r="I224" s="109"/>
      <c r="J224" s="109">
        <v>1</v>
      </c>
      <c r="K224" s="109"/>
      <c r="L224" s="109"/>
      <c r="M224" s="109">
        <v>1</v>
      </c>
      <c r="N224" s="109">
        <v>1</v>
      </c>
      <c r="O224" s="109"/>
      <c r="P224" s="109">
        <v>1</v>
      </c>
      <c r="Q224" s="109"/>
      <c r="R224" s="109"/>
      <c r="S224" s="109">
        <v>1</v>
      </c>
      <c r="T224" s="109"/>
    </row>
    <row r="225" spans="2:20" x14ac:dyDescent="0.4">
      <c r="B225" s="42" t="s">
        <v>10</v>
      </c>
      <c r="C225" s="69">
        <f>_xlfn.STDEV.S(H225:EN225)*10</f>
        <v>15.055453054181617</v>
      </c>
      <c r="D225" s="66"/>
      <c r="E225" s="66" t="s">
        <v>9</v>
      </c>
      <c r="F225" s="69">
        <f>AVERAGE(H225:EN225)*10</f>
        <v>43.333333333333329</v>
      </c>
      <c r="G225" s="70"/>
      <c r="H225" s="53">
        <v>4</v>
      </c>
      <c r="I225" s="76"/>
      <c r="J225" s="53">
        <v>6</v>
      </c>
      <c r="K225" s="76"/>
      <c r="L225" s="76"/>
      <c r="M225" s="53">
        <v>2</v>
      </c>
      <c r="N225" s="53">
        <v>4</v>
      </c>
      <c r="O225" s="58"/>
      <c r="P225" s="53">
        <v>6</v>
      </c>
      <c r="Q225" s="58"/>
      <c r="R225" s="58"/>
      <c r="S225" s="53">
        <v>4</v>
      </c>
      <c r="T225" s="58"/>
    </row>
    <row r="226" spans="2:20" x14ac:dyDescent="0.4">
      <c r="B226" s="66" t="s">
        <v>41</v>
      </c>
      <c r="C226" s="69">
        <f>C224/C225</f>
        <v>-1.5498260496951672</v>
      </c>
      <c r="D226" s="66"/>
      <c r="E226" s="66" t="s">
        <v>6</v>
      </c>
      <c r="F226" s="69">
        <f>AVERAGE(H226:EN226)*10</f>
        <v>20</v>
      </c>
      <c r="G226" s="70"/>
      <c r="H226" s="53">
        <v>2</v>
      </c>
      <c r="I226" s="76"/>
      <c r="J226" s="53">
        <v>0</v>
      </c>
      <c r="K226" s="76"/>
      <c r="L226" s="76"/>
      <c r="M226" s="53">
        <v>2</v>
      </c>
      <c r="N226" s="53">
        <v>4</v>
      </c>
      <c r="O226" s="58"/>
      <c r="P226" s="53">
        <v>4</v>
      </c>
      <c r="Q226" s="58"/>
      <c r="R226" s="58"/>
      <c r="S226" s="53">
        <v>0</v>
      </c>
      <c r="T226" s="58"/>
    </row>
    <row r="227" spans="2:20" x14ac:dyDescent="0.4">
      <c r="B227" s="42" t="s">
        <v>4</v>
      </c>
      <c r="C227" s="68">
        <f>_xlfn.T.TEST(H225:EPA225,H226:EN226,1,2)</f>
        <v>1.7290673717956135E-2</v>
      </c>
      <c r="D227" s="66"/>
      <c r="E227" s="42" t="s">
        <v>3</v>
      </c>
      <c r="F227" s="69">
        <f>AVERAGE(H227:EN227)*10</f>
        <v>-23.333333333333336</v>
      </c>
      <c r="G227" s="70"/>
      <c r="H227" s="110">
        <f t="shared" ref="H227:S227" si="24">H226-H225</f>
        <v>-2</v>
      </c>
      <c r="I227" s="110"/>
      <c r="J227" s="110">
        <f t="shared" si="24"/>
        <v>-6</v>
      </c>
      <c r="K227" s="110"/>
      <c r="L227" s="110"/>
      <c r="M227" s="110">
        <f t="shared" si="24"/>
        <v>0</v>
      </c>
      <c r="N227" s="110">
        <f t="shared" si="24"/>
        <v>0</v>
      </c>
      <c r="O227" s="110"/>
      <c r="P227" s="110">
        <f t="shared" si="24"/>
        <v>-2</v>
      </c>
      <c r="Q227" s="110"/>
      <c r="R227" s="110"/>
      <c r="S227" s="110">
        <f t="shared" si="24"/>
        <v>-4</v>
      </c>
      <c r="T227" s="110"/>
    </row>
    <row r="228" spans="2:20" x14ac:dyDescent="0.4">
      <c r="B228" s="42" t="s">
        <v>2</v>
      </c>
      <c r="C228" s="77">
        <f>(F226-F225)/(100-F225)</f>
        <v>-0.41176470588235281</v>
      </c>
      <c r="D228" s="66"/>
      <c r="E228" s="42" t="s">
        <v>1</v>
      </c>
      <c r="F228" s="69">
        <f>_xlfn.STDEV.S(H226:EN226)*10</f>
        <v>17.888543819998318</v>
      </c>
      <c r="G228" s="70"/>
      <c r="H228" s="110"/>
      <c r="I228" s="110"/>
      <c r="J228" s="110"/>
      <c r="K228" s="110"/>
      <c r="L228" s="110"/>
      <c r="M228" s="110"/>
      <c r="N228" s="110"/>
      <c r="O228" s="110"/>
      <c r="P228" s="110"/>
      <c r="Q228" s="110"/>
    </row>
    <row r="229" spans="2:20" x14ac:dyDescent="0.4">
      <c r="B229" s="73" t="s">
        <v>211</v>
      </c>
      <c r="C229" s="65" t="s">
        <v>357</v>
      </c>
      <c r="D229" s="66"/>
      <c r="E229" s="73" t="s">
        <v>210</v>
      </c>
      <c r="F229" s="74" t="s">
        <v>360</v>
      </c>
      <c r="G229" s="75"/>
      <c r="H229" s="51" t="s">
        <v>209</v>
      </c>
      <c r="I229" s="51" t="s">
        <v>208</v>
      </c>
      <c r="J229" s="51" t="s">
        <v>207</v>
      </c>
      <c r="K229" s="51" t="s">
        <v>206</v>
      </c>
      <c r="L229" s="51" t="s">
        <v>205</v>
      </c>
      <c r="M229" s="51" t="s">
        <v>204</v>
      </c>
      <c r="N229" s="51" t="s">
        <v>203</v>
      </c>
      <c r="O229" s="51" t="s">
        <v>202</v>
      </c>
      <c r="P229" s="51" t="s">
        <v>201</v>
      </c>
      <c r="Q229" s="51" t="s">
        <v>200</v>
      </c>
      <c r="R229" s="51" t="s">
        <v>199</v>
      </c>
      <c r="S229" s="51" t="s">
        <v>198</v>
      </c>
      <c r="T229" s="120"/>
    </row>
    <row r="230" spans="2:20" x14ac:dyDescent="0.4">
      <c r="B230" s="42" t="s">
        <v>13</v>
      </c>
      <c r="C230" s="78">
        <f>AVERAGE(H233:EN233)*10</f>
        <v>-20</v>
      </c>
      <c r="D230" s="66"/>
      <c r="E230" s="42" t="s">
        <v>361</v>
      </c>
      <c r="F230" s="69">
        <f>AVERAGE(H230:EN230)</f>
        <v>1</v>
      </c>
      <c r="G230" s="70"/>
      <c r="H230" s="109"/>
      <c r="I230" s="109"/>
      <c r="J230" s="109">
        <v>1</v>
      </c>
      <c r="K230" s="109">
        <v>1</v>
      </c>
      <c r="L230" s="109">
        <v>1</v>
      </c>
      <c r="M230" s="109">
        <v>1</v>
      </c>
      <c r="N230" s="109"/>
      <c r="O230" s="109"/>
      <c r="P230" s="109"/>
      <c r="Q230" s="109">
        <v>1</v>
      </c>
      <c r="R230" s="109">
        <v>1</v>
      </c>
      <c r="S230" s="109">
        <v>1</v>
      </c>
    </row>
    <row r="231" spans="2:20" x14ac:dyDescent="0.4">
      <c r="B231" s="42" t="s">
        <v>10</v>
      </c>
      <c r="C231" s="69">
        <f>_xlfn.STDEV.S(H231:EN231)*10</f>
        <v>10.690449676496979</v>
      </c>
      <c r="D231" s="66"/>
      <c r="E231" s="66" t="s">
        <v>9</v>
      </c>
      <c r="F231" s="69">
        <f>AVERAGE(H231:EN231)*10</f>
        <v>51.428571428571431</v>
      </c>
      <c r="G231" s="70"/>
      <c r="H231" s="76"/>
      <c r="I231" s="58"/>
      <c r="J231" s="53">
        <v>4</v>
      </c>
      <c r="K231" s="53">
        <v>6</v>
      </c>
      <c r="L231" s="53">
        <v>4</v>
      </c>
      <c r="M231" s="53">
        <v>6</v>
      </c>
      <c r="N231" s="58"/>
      <c r="O231" s="58"/>
      <c r="P231" s="58"/>
      <c r="Q231" s="53">
        <v>6</v>
      </c>
      <c r="R231" s="53">
        <v>6</v>
      </c>
      <c r="S231" s="53">
        <v>4</v>
      </c>
    </row>
    <row r="232" spans="2:20" x14ac:dyDescent="0.4">
      <c r="B232" s="66" t="s">
        <v>7</v>
      </c>
      <c r="C232" s="118">
        <f>C230/C231</f>
        <v>-1.8708286933869702</v>
      </c>
      <c r="D232" s="66"/>
      <c r="E232" s="66" t="s">
        <v>6</v>
      </c>
      <c r="F232" s="69">
        <f>AVERAGE(H232:EN232)*10</f>
        <v>31.428571428571427</v>
      </c>
      <c r="G232" s="70"/>
      <c r="H232" s="76"/>
      <c r="I232" s="76"/>
      <c r="J232" s="53">
        <v>2</v>
      </c>
      <c r="K232" s="53">
        <v>0</v>
      </c>
      <c r="L232" s="53">
        <v>2</v>
      </c>
      <c r="M232" s="53">
        <v>6</v>
      </c>
      <c r="N232" s="58"/>
      <c r="O232" s="58"/>
      <c r="P232" s="76"/>
      <c r="Q232" s="53">
        <v>4</v>
      </c>
      <c r="R232" s="53">
        <v>4</v>
      </c>
      <c r="S232" s="53">
        <v>4</v>
      </c>
    </row>
    <row r="233" spans="2:20" x14ac:dyDescent="0.4">
      <c r="B233" s="66" t="s">
        <v>4</v>
      </c>
      <c r="C233" s="68">
        <f>_xlfn.T.TEST(H231:EPA231,H232:EN232,1,2)</f>
        <v>1.7451753404638205E-2</v>
      </c>
      <c r="D233" s="66"/>
      <c r="E233" s="42" t="s">
        <v>3</v>
      </c>
      <c r="F233" s="69">
        <f>AVERAGE(H233:EN233)*10</f>
        <v>-20</v>
      </c>
      <c r="G233" s="70"/>
      <c r="H233" s="110"/>
      <c r="I233" s="110"/>
      <c r="J233" s="110">
        <f t="shared" ref="J233:S233" si="25">J232-J231</f>
        <v>-2</v>
      </c>
      <c r="K233" s="110">
        <f t="shared" si="25"/>
        <v>-6</v>
      </c>
      <c r="L233" s="110">
        <f t="shared" si="25"/>
        <v>-2</v>
      </c>
      <c r="M233" s="110">
        <f t="shared" si="25"/>
        <v>0</v>
      </c>
      <c r="N233" s="110"/>
      <c r="O233" s="110"/>
      <c r="P233" s="110"/>
      <c r="Q233" s="110">
        <f t="shared" si="25"/>
        <v>-2</v>
      </c>
      <c r="R233" s="110">
        <f t="shared" si="25"/>
        <v>-2</v>
      </c>
      <c r="S233" s="110">
        <f t="shared" si="25"/>
        <v>0</v>
      </c>
    </row>
    <row r="234" spans="2:20" x14ac:dyDescent="0.4">
      <c r="B234" s="42" t="s">
        <v>2</v>
      </c>
      <c r="C234" s="79">
        <f>(F232-F231)/(100-F231)</f>
        <v>-0.41176470588235303</v>
      </c>
      <c r="D234" s="66"/>
      <c r="E234" s="42" t="s">
        <v>1</v>
      </c>
      <c r="F234" s="69">
        <f>_xlfn.STDEV.S(H232:EN232)*10</f>
        <v>19.518001458970666</v>
      </c>
      <c r="G234" s="70"/>
    </row>
    <row r="237" spans="2:20" x14ac:dyDescent="0.4">
      <c r="B237" s="64" t="s">
        <v>371</v>
      </c>
      <c r="C237" s="65" t="s">
        <v>357</v>
      </c>
      <c r="D237" s="66"/>
      <c r="E237" s="64" t="s">
        <v>371</v>
      </c>
      <c r="F237" s="65" t="s">
        <v>357</v>
      </c>
      <c r="G237" s="67"/>
    </row>
    <row r="238" spans="2:20" x14ac:dyDescent="0.4">
      <c r="B238" s="66" t="s">
        <v>44</v>
      </c>
      <c r="C238" s="68">
        <f>_xlfn.T.TEST(H246:EN246,H252:EN252,1,2)</f>
        <v>0.39371155125471646</v>
      </c>
      <c r="D238" s="66"/>
      <c r="E238" s="42" t="s">
        <v>39</v>
      </c>
      <c r="F238" s="69">
        <f>SUM(H245:EN245)</f>
        <v>5</v>
      </c>
      <c r="G238" s="70"/>
    </row>
    <row r="239" spans="2:20" x14ac:dyDescent="0.4">
      <c r="B239" s="66" t="s">
        <v>43</v>
      </c>
      <c r="C239" s="68">
        <f>_xlfn.T.TEST(H247:EN247,H253:EN253,1,2)</f>
        <v>0.34673315775598945</v>
      </c>
      <c r="D239" s="66"/>
      <c r="E239" s="66" t="s">
        <v>36</v>
      </c>
      <c r="F239" s="69">
        <f>SUM(H251:EN251)</f>
        <v>6</v>
      </c>
      <c r="G239" s="70"/>
    </row>
    <row r="240" spans="2:20" x14ac:dyDescent="0.4">
      <c r="B240" s="66" t="s">
        <v>42</v>
      </c>
      <c r="C240" s="68">
        <f>_xlfn.T.TEST(H248:EN248,H254:EN254,1,2)</f>
        <v>0.44624692489032125</v>
      </c>
      <c r="D240" s="66"/>
      <c r="E240" s="42" t="s">
        <v>14</v>
      </c>
      <c r="F240" s="69">
        <f>_xlfn.STDEV.S(H248:EN248)*10</f>
        <v>10.954451150103321</v>
      </c>
      <c r="G240" s="70"/>
    </row>
    <row r="241" spans="2:20" x14ac:dyDescent="0.4">
      <c r="B241" s="42" t="s">
        <v>358</v>
      </c>
      <c r="C241" s="44">
        <f>COUNT(H247:EN247)</f>
        <v>5</v>
      </c>
      <c r="D241" s="66"/>
      <c r="E241" s="42" t="s">
        <v>11</v>
      </c>
      <c r="F241" s="69">
        <f>_xlfn.STDEV.S(H254:EN254)*10</f>
        <v>30.331501776206199</v>
      </c>
      <c r="G241" s="70"/>
    </row>
    <row r="242" spans="2:20" x14ac:dyDescent="0.4">
      <c r="B242" s="42" t="s">
        <v>359</v>
      </c>
      <c r="C242" s="44">
        <f>COUNT(H253:EN253)</f>
        <v>6</v>
      </c>
      <c r="D242" s="66"/>
      <c r="E242" s="42" t="s">
        <v>8</v>
      </c>
      <c r="F242" s="69">
        <f>SQRT((((C241-1)*F240^2)+((C242-1)*F241^2))/(C241+C242-2))</f>
        <v>23.758039574940614</v>
      </c>
      <c r="G242" s="70"/>
    </row>
    <row r="243" spans="2:20" x14ac:dyDescent="0.4">
      <c r="B243" s="66"/>
      <c r="C243" s="71"/>
      <c r="D243" s="66"/>
      <c r="E243" s="42" t="s">
        <v>5</v>
      </c>
      <c r="F243" s="78">
        <f>(F254-F248)/F241</f>
        <v>6.5938047339578712E-2</v>
      </c>
      <c r="G243" s="70"/>
      <c r="H243" s="110"/>
      <c r="I243" s="110"/>
      <c r="J243" s="110"/>
      <c r="K243" s="110"/>
      <c r="L243" s="110"/>
      <c r="M243" s="110"/>
      <c r="N243" s="110"/>
      <c r="O243" s="110"/>
      <c r="P243" s="110"/>
      <c r="Q243" s="110"/>
    </row>
    <row r="244" spans="2:20" x14ac:dyDescent="0.4">
      <c r="B244" s="73" t="s">
        <v>227</v>
      </c>
      <c r="C244" s="65" t="s">
        <v>357</v>
      </c>
      <c r="D244" s="66"/>
      <c r="E244" s="73" t="s">
        <v>226</v>
      </c>
      <c r="F244" s="74" t="s">
        <v>360</v>
      </c>
      <c r="G244" s="75"/>
      <c r="H244" s="51" t="s">
        <v>225</v>
      </c>
      <c r="I244" s="51" t="s">
        <v>224</v>
      </c>
      <c r="J244" s="51" t="s">
        <v>223</v>
      </c>
      <c r="K244" s="51" t="s">
        <v>222</v>
      </c>
      <c r="L244" s="51" t="s">
        <v>221</v>
      </c>
      <c r="M244" s="51" t="s">
        <v>220</v>
      </c>
      <c r="N244" s="51" t="s">
        <v>219</v>
      </c>
      <c r="O244" s="51" t="s">
        <v>218</v>
      </c>
      <c r="P244" s="51" t="s">
        <v>217</v>
      </c>
      <c r="Q244" s="51" t="s">
        <v>216</v>
      </c>
      <c r="R244" s="51" t="s">
        <v>215</v>
      </c>
      <c r="S244" s="51" t="s">
        <v>214</v>
      </c>
      <c r="T244" s="51" t="s">
        <v>213</v>
      </c>
    </row>
    <row r="245" spans="2:20" x14ac:dyDescent="0.4">
      <c r="B245" s="42" t="s">
        <v>13</v>
      </c>
      <c r="C245" s="69">
        <f>AVERAGE(H248:EN248)*10</f>
        <v>8</v>
      </c>
      <c r="D245" s="66"/>
      <c r="E245" s="42" t="s">
        <v>361</v>
      </c>
      <c r="F245" s="69">
        <f>AVERAGE(H245:EN245)</f>
        <v>1</v>
      </c>
      <c r="G245" s="70"/>
      <c r="H245" s="109">
        <v>1</v>
      </c>
      <c r="I245" s="109"/>
      <c r="J245" s="109">
        <v>1</v>
      </c>
      <c r="K245" s="109">
        <v>1</v>
      </c>
      <c r="L245" s="109"/>
      <c r="M245" s="109"/>
      <c r="N245" s="109"/>
      <c r="O245" s="109">
        <v>1</v>
      </c>
      <c r="P245" s="109"/>
      <c r="Q245" s="109"/>
      <c r="R245" s="109">
        <v>1</v>
      </c>
      <c r="S245" s="109"/>
      <c r="T245" s="109"/>
    </row>
    <row r="246" spans="2:20" x14ac:dyDescent="0.4">
      <c r="B246" s="42" t="s">
        <v>10</v>
      </c>
      <c r="C246" s="69">
        <f>_xlfn.STDEV.S(H246:EN246)*10</f>
        <v>20</v>
      </c>
      <c r="D246" s="66"/>
      <c r="E246" s="66" t="s">
        <v>9</v>
      </c>
      <c r="F246" s="69">
        <f>AVERAGE(H246:EN246)*10</f>
        <v>40</v>
      </c>
      <c r="G246" s="70"/>
      <c r="H246" s="53">
        <v>2</v>
      </c>
      <c r="I246" s="76"/>
      <c r="J246" s="53">
        <v>4</v>
      </c>
      <c r="K246" s="53">
        <v>2</v>
      </c>
      <c r="L246" s="76"/>
      <c r="M246" s="76"/>
      <c r="N246" s="58"/>
      <c r="O246" s="53">
        <v>6</v>
      </c>
      <c r="P246" s="58"/>
      <c r="Q246" s="76"/>
      <c r="R246" s="53">
        <v>6</v>
      </c>
      <c r="S246" s="58"/>
      <c r="T246" s="58"/>
    </row>
    <row r="247" spans="2:20" x14ac:dyDescent="0.4">
      <c r="B247" s="66" t="s">
        <v>41</v>
      </c>
      <c r="C247" s="69">
        <f>C245/C246</f>
        <v>0.4</v>
      </c>
      <c r="D247" s="66"/>
      <c r="E247" s="66" t="s">
        <v>6</v>
      </c>
      <c r="F247" s="69">
        <f>AVERAGE(H247:EN247)*10</f>
        <v>48</v>
      </c>
      <c r="G247" s="70"/>
      <c r="H247" s="53">
        <v>4</v>
      </c>
      <c r="I247" s="76"/>
      <c r="J247" s="53">
        <v>6</v>
      </c>
      <c r="K247" s="53">
        <v>2</v>
      </c>
      <c r="L247" s="76"/>
      <c r="M247" s="76"/>
      <c r="N247" s="76"/>
      <c r="O247" s="53">
        <v>6</v>
      </c>
      <c r="P247" s="76"/>
      <c r="Q247" s="76"/>
      <c r="R247" s="53">
        <v>6</v>
      </c>
      <c r="S247" s="76"/>
      <c r="T247" s="76"/>
    </row>
    <row r="248" spans="2:20" x14ac:dyDescent="0.4">
      <c r="B248" s="42" t="s">
        <v>4</v>
      </c>
      <c r="C248" s="68">
        <f>_xlfn.T.TEST(H246:EPA246,H247:EN247,1,2)</f>
        <v>0.2618712177735143</v>
      </c>
      <c r="D248" s="66"/>
      <c r="E248" s="42" t="s">
        <v>3</v>
      </c>
      <c r="F248" s="69">
        <f>AVERAGE(H248:EN248)*10</f>
        <v>8</v>
      </c>
      <c r="G248" s="70"/>
      <c r="H248" s="110">
        <f t="shared" ref="H248:R248" si="26">H247-H246</f>
        <v>2</v>
      </c>
      <c r="I248" s="110"/>
      <c r="J248" s="110">
        <f t="shared" si="26"/>
        <v>2</v>
      </c>
      <c r="K248" s="110">
        <f t="shared" si="26"/>
        <v>0</v>
      </c>
      <c r="L248" s="110"/>
      <c r="M248" s="110"/>
      <c r="N248" s="110"/>
      <c r="O248" s="110">
        <f t="shared" si="26"/>
        <v>0</v>
      </c>
      <c r="P248" s="110"/>
      <c r="Q248" s="110"/>
      <c r="R248" s="110">
        <f t="shared" si="26"/>
        <v>0</v>
      </c>
      <c r="S248" s="110"/>
      <c r="T248" s="110"/>
    </row>
    <row r="249" spans="2:20" x14ac:dyDescent="0.4">
      <c r="B249" s="42" t="s">
        <v>2</v>
      </c>
      <c r="C249" s="77">
        <f>(F247-F246)/(100-F246)</f>
        <v>0.13333333333333333</v>
      </c>
      <c r="D249" s="66"/>
      <c r="E249" s="42" t="s">
        <v>1</v>
      </c>
      <c r="F249" s="69">
        <f>_xlfn.STDEV.S(H247:EN247)*10</f>
        <v>17.888543819998315</v>
      </c>
      <c r="G249" s="70"/>
      <c r="H249" s="110"/>
      <c r="I249" s="110"/>
      <c r="J249" s="110"/>
      <c r="K249" s="110"/>
      <c r="L249" s="110"/>
      <c r="M249" s="110"/>
      <c r="N249" s="110"/>
      <c r="O249" s="110"/>
      <c r="P249" s="110"/>
      <c r="Q249" s="110"/>
    </row>
    <row r="250" spans="2:20" x14ac:dyDescent="0.4">
      <c r="B250" s="73" t="s">
        <v>211</v>
      </c>
      <c r="C250" s="65" t="s">
        <v>357</v>
      </c>
      <c r="D250" s="66"/>
      <c r="E250" s="73" t="s">
        <v>210</v>
      </c>
      <c r="F250" s="74" t="s">
        <v>360</v>
      </c>
      <c r="G250" s="75"/>
      <c r="H250" s="51" t="s">
        <v>209</v>
      </c>
      <c r="I250" s="51" t="s">
        <v>208</v>
      </c>
      <c r="J250" s="51" t="s">
        <v>207</v>
      </c>
      <c r="K250" s="51" t="s">
        <v>206</v>
      </c>
      <c r="L250" s="51" t="s">
        <v>205</v>
      </c>
      <c r="M250" s="51" t="s">
        <v>204</v>
      </c>
      <c r="N250" s="51" t="s">
        <v>203</v>
      </c>
      <c r="O250" s="51" t="s">
        <v>202</v>
      </c>
      <c r="P250" s="51" t="s">
        <v>201</v>
      </c>
      <c r="Q250" s="51" t="s">
        <v>200</v>
      </c>
      <c r="R250" s="51" t="s">
        <v>199</v>
      </c>
      <c r="S250" s="51" t="s">
        <v>198</v>
      </c>
      <c r="T250" s="120"/>
    </row>
    <row r="251" spans="2:20" x14ac:dyDescent="0.4">
      <c r="B251" s="42" t="s">
        <v>13</v>
      </c>
      <c r="C251" s="78">
        <f>AVERAGE(H254:EN254)*10</f>
        <v>10</v>
      </c>
      <c r="D251" s="66"/>
      <c r="E251" s="42" t="s">
        <v>361</v>
      </c>
      <c r="F251" s="69">
        <f>AVERAGE(H251:EN251)</f>
        <v>1</v>
      </c>
      <c r="G251" s="70"/>
      <c r="H251" s="109"/>
      <c r="I251" s="109"/>
      <c r="J251" s="109">
        <v>1</v>
      </c>
      <c r="K251" s="109"/>
      <c r="L251" s="109"/>
      <c r="M251" s="109">
        <v>1</v>
      </c>
      <c r="N251" s="109">
        <v>1</v>
      </c>
      <c r="O251" s="109">
        <v>1</v>
      </c>
      <c r="P251" s="109">
        <v>1</v>
      </c>
      <c r="Q251" s="109">
        <v>1</v>
      </c>
      <c r="R251" s="109"/>
      <c r="S251" s="109"/>
    </row>
    <row r="252" spans="2:20" x14ac:dyDescent="0.4">
      <c r="B252" s="42" t="s">
        <v>10</v>
      </c>
      <c r="C252" s="69">
        <f>_xlfn.STDEV.S(H252:EN252)*10</f>
        <v>19.663841605003498</v>
      </c>
      <c r="D252" s="66"/>
      <c r="E252" s="66" t="s">
        <v>9</v>
      </c>
      <c r="F252" s="69">
        <f>AVERAGE(H252:EN252)*10</f>
        <v>43.333333333333329</v>
      </c>
      <c r="G252" s="70"/>
      <c r="H252" s="76"/>
      <c r="I252" s="76"/>
      <c r="J252" s="53">
        <v>2</v>
      </c>
      <c r="K252" s="58"/>
      <c r="L252" s="58"/>
      <c r="M252" s="53">
        <v>6</v>
      </c>
      <c r="N252" s="53">
        <v>4</v>
      </c>
      <c r="O252" s="53">
        <v>6</v>
      </c>
      <c r="P252" s="53">
        <v>6</v>
      </c>
      <c r="Q252" s="53">
        <v>2</v>
      </c>
      <c r="R252" s="76"/>
      <c r="S252" s="76"/>
    </row>
    <row r="253" spans="2:20" x14ac:dyDescent="0.4">
      <c r="B253" s="66" t="s">
        <v>7</v>
      </c>
      <c r="C253" s="78">
        <f>C251/C252</f>
        <v>0.50854762771560791</v>
      </c>
      <c r="D253" s="66"/>
      <c r="E253" s="66" t="s">
        <v>6</v>
      </c>
      <c r="F253" s="69">
        <f>AVERAGE(H253:EN253)*10</f>
        <v>53.333333333333329</v>
      </c>
      <c r="G253" s="70"/>
      <c r="H253" s="76"/>
      <c r="I253" s="76"/>
      <c r="J253" s="53">
        <v>4</v>
      </c>
      <c r="K253" s="76"/>
      <c r="L253" s="76"/>
      <c r="M253" s="53">
        <v>6</v>
      </c>
      <c r="N253" s="53">
        <v>10</v>
      </c>
      <c r="O253" s="53">
        <v>4</v>
      </c>
      <c r="P253" s="53">
        <v>4</v>
      </c>
      <c r="Q253" s="53">
        <v>4</v>
      </c>
      <c r="R253" s="76"/>
      <c r="S253" s="76"/>
    </row>
    <row r="254" spans="2:20" x14ac:dyDescent="0.4">
      <c r="B254" s="66" t="s">
        <v>4</v>
      </c>
      <c r="C254" s="68">
        <f>_xlfn.T.TEST(H252:EPA252,H253:EN253,1,2)</f>
        <v>0.22528723673121542</v>
      </c>
      <c r="D254" s="66"/>
      <c r="E254" s="42" t="s">
        <v>3</v>
      </c>
      <c r="F254" s="69">
        <f>AVERAGE(H254:EN254)*10</f>
        <v>10</v>
      </c>
      <c r="G254" s="70"/>
      <c r="H254" s="110"/>
      <c r="I254" s="110"/>
      <c r="J254" s="110">
        <f t="shared" ref="J254:Q254" si="27">J253-J252</f>
        <v>2</v>
      </c>
      <c r="K254" s="110"/>
      <c r="L254" s="110"/>
      <c r="M254" s="110">
        <f t="shared" si="27"/>
        <v>0</v>
      </c>
      <c r="N254" s="110">
        <f t="shared" si="27"/>
        <v>6</v>
      </c>
      <c r="O254" s="110">
        <f t="shared" si="27"/>
        <v>-2</v>
      </c>
      <c r="P254" s="110">
        <f t="shared" si="27"/>
        <v>-2</v>
      </c>
      <c r="Q254" s="110">
        <f t="shared" si="27"/>
        <v>2</v>
      </c>
      <c r="R254" s="110"/>
      <c r="S254" s="110"/>
    </row>
    <row r="255" spans="2:20" x14ac:dyDescent="0.4">
      <c r="B255" s="42" t="s">
        <v>2</v>
      </c>
      <c r="C255" s="79">
        <f>(F253-F252)/(100-F252)</f>
        <v>0.1764705882352941</v>
      </c>
      <c r="D255" s="66"/>
      <c r="E255" s="42" t="s">
        <v>1</v>
      </c>
      <c r="F255" s="69">
        <f>_xlfn.STDEV.S(H253:EN253)*10</f>
        <v>24.221202832779941</v>
      </c>
      <c r="G255" s="70"/>
    </row>
    <row r="258" spans="2:20" x14ac:dyDescent="0.4">
      <c r="B258" s="64" t="s">
        <v>372</v>
      </c>
      <c r="C258" s="65" t="s">
        <v>357</v>
      </c>
      <c r="D258" s="66"/>
      <c r="E258" s="64" t="s">
        <v>372</v>
      </c>
      <c r="F258" s="65" t="s">
        <v>357</v>
      </c>
      <c r="G258" s="67"/>
    </row>
    <row r="259" spans="2:20" x14ac:dyDescent="0.4">
      <c r="B259" s="66" t="s">
        <v>44</v>
      </c>
      <c r="C259" s="68">
        <f>_xlfn.T.TEST(H267:EN267,H273:EN273,1,2)</f>
        <v>0.25907102184258002</v>
      </c>
      <c r="D259" s="66"/>
      <c r="E259" s="42" t="s">
        <v>39</v>
      </c>
      <c r="F259" s="69">
        <f>SUM(H266:EN266)</f>
        <v>9</v>
      </c>
      <c r="G259" s="70"/>
    </row>
    <row r="260" spans="2:20" x14ac:dyDescent="0.4">
      <c r="B260" s="66" t="s">
        <v>43</v>
      </c>
      <c r="C260" s="68">
        <f>_xlfn.T.TEST(H268:EN268,H274:EN274,1,2)</f>
        <v>0.36409093898933087</v>
      </c>
      <c r="D260" s="66"/>
      <c r="E260" s="66" t="s">
        <v>36</v>
      </c>
      <c r="F260" s="69">
        <f>SUM(H272:EN272)</f>
        <v>11</v>
      </c>
      <c r="G260" s="70"/>
    </row>
    <row r="261" spans="2:20" x14ac:dyDescent="0.4">
      <c r="B261" s="66" t="s">
        <v>42</v>
      </c>
      <c r="C261" s="121">
        <f>_xlfn.T.TEST(H269:EN269,H275:EN275,1,2)</f>
        <v>8.1933835652438586E-2</v>
      </c>
      <c r="D261" s="66"/>
      <c r="E261" s="42" t="s">
        <v>14</v>
      </c>
      <c r="F261" s="69">
        <f>_xlfn.STDEV.S(H269:EN269)*10</f>
        <v>14.529663145135576</v>
      </c>
      <c r="G261" s="70"/>
    </row>
    <row r="262" spans="2:20" x14ac:dyDescent="0.4">
      <c r="B262" s="42" t="s">
        <v>358</v>
      </c>
      <c r="C262" s="44">
        <f>COUNT(H268:EN268)</f>
        <v>9</v>
      </c>
      <c r="D262" s="66"/>
      <c r="E262" s="42" t="s">
        <v>11</v>
      </c>
      <c r="F262" s="69">
        <f>_xlfn.STDEV.S(H275:EN275)*10</f>
        <v>14.012980994907409</v>
      </c>
      <c r="G262" s="70"/>
    </row>
    <row r="263" spans="2:20" x14ac:dyDescent="0.4">
      <c r="B263" s="42" t="s">
        <v>359</v>
      </c>
      <c r="C263" s="44">
        <f>COUNT(H274:EN274)</f>
        <v>11</v>
      </c>
      <c r="D263" s="66"/>
      <c r="E263" s="42" t="s">
        <v>8</v>
      </c>
      <c r="F263" s="69">
        <f>SQRT((((C262-1)*F261^2)+((C263-1)*F262^2))/(C262+C263-2))</f>
        <v>14.244931364690254</v>
      </c>
      <c r="G263" s="70"/>
    </row>
    <row r="264" spans="2:20" x14ac:dyDescent="0.4">
      <c r="B264" s="66"/>
      <c r="C264" s="71"/>
      <c r="D264" s="66"/>
      <c r="E264" s="42" t="s">
        <v>5</v>
      </c>
      <c r="F264" s="78">
        <f>(F275-F269)/F262</f>
        <v>0.66316576724870535</v>
      </c>
      <c r="G264" s="70"/>
      <c r="H264" s="110"/>
      <c r="I264" s="110"/>
      <c r="J264" s="110"/>
      <c r="K264" s="110"/>
      <c r="L264" s="110"/>
      <c r="M264" s="110"/>
      <c r="N264" s="110"/>
      <c r="O264" s="110"/>
      <c r="P264" s="110"/>
      <c r="Q264" s="110"/>
    </row>
    <row r="265" spans="2:20" x14ac:dyDescent="0.4">
      <c r="B265" s="73" t="s">
        <v>227</v>
      </c>
      <c r="C265" s="65" t="s">
        <v>357</v>
      </c>
      <c r="D265" s="66"/>
      <c r="E265" s="73" t="s">
        <v>226</v>
      </c>
      <c r="F265" s="74" t="s">
        <v>360</v>
      </c>
      <c r="G265" s="75"/>
      <c r="H265" s="51" t="s">
        <v>225</v>
      </c>
      <c r="I265" s="51" t="s">
        <v>224</v>
      </c>
      <c r="J265" s="51" t="s">
        <v>223</v>
      </c>
      <c r="K265" s="51" t="s">
        <v>222</v>
      </c>
      <c r="L265" s="51" t="s">
        <v>221</v>
      </c>
      <c r="M265" s="51" t="s">
        <v>220</v>
      </c>
      <c r="N265" s="51" t="s">
        <v>219</v>
      </c>
      <c r="O265" s="51" t="s">
        <v>218</v>
      </c>
      <c r="P265" s="51" t="s">
        <v>217</v>
      </c>
      <c r="Q265" s="51" t="s">
        <v>216</v>
      </c>
      <c r="R265" s="51" t="s">
        <v>215</v>
      </c>
      <c r="S265" s="51" t="s">
        <v>214</v>
      </c>
      <c r="T265" s="51" t="s">
        <v>213</v>
      </c>
    </row>
    <row r="266" spans="2:20" x14ac:dyDescent="0.4">
      <c r="B266" s="42" t="s">
        <v>13</v>
      </c>
      <c r="C266" s="69">
        <f>AVERAGE(H269:EN269)*10</f>
        <v>28.888888888888889</v>
      </c>
      <c r="D266" s="66"/>
      <c r="E266" s="42" t="s">
        <v>361</v>
      </c>
      <c r="F266" s="69">
        <f>AVERAGE(H266:EN266)</f>
        <v>1</v>
      </c>
      <c r="G266" s="70"/>
      <c r="H266" s="109"/>
      <c r="I266" s="109">
        <v>1</v>
      </c>
      <c r="J266" s="109">
        <v>1</v>
      </c>
      <c r="K266" s="109">
        <v>1</v>
      </c>
      <c r="L266" s="109"/>
      <c r="M266" s="109">
        <v>1</v>
      </c>
      <c r="N266" s="109"/>
      <c r="O266" s="109">
        <v>1</v>
      </c>
      <c r="P266" s="109">
        <v>1</v>
      </c>
      <c r="Q266" s="109"/>
      <c r="R266" s="109">
        <v>1</v>
      </c>
      <c r="S266" s="109">
        <v>1</v>
      </c>
      <c r="T266" s="109">
        <v>1</v>
      </c>
    </row>
    <row r="267" spans="2:20" x14ac:dyDescent="0.4">
      <c r="B267" s="42" t="s">
        <v>10</v>
      </c>
      <c r="C267" s="69">
        <f>_xlfn.STDEV.S(H267:EN267)*10</f>
        <v>20.275875100994064</v>
      </c>
      <c r="D267" s="66"/>
      <c r="E267" s="66" t="s">
        <v>9</v>
      </c>
      <c r="F267" s="69">
        <f>AVERAGE(H267:EN267)*10</f>
        <v>51.111111111111107</v>
      </c>
      <c r="G267" s="70"/>
      <c r="H267" s="58"/>
      <c r="I267" s="53">
        <v>6</v>
      </c>
      <c r="J267" s="53">
        <v>6</v>
      </c>
      <c r="K267" s="53">
        <v>0</v>
      </c>
      <c r="L267" s="58"/>
      <c r="M267" s="53">
        <v>6</v>
      </c>
      <c r="N267" s="58"/>
      <c r="O267" s="53">
        <v>4</v>
      </c>
      <c r="P267" s="53">
        <v>6</v>
      </c>
      <c r="Q267" s="58"/>
      <c r="R267" s="53">
        <v>6</v>
      </c>
      <c r="S267" s="53">
        <v>6</v>
      </c>
      <c r="T267" s="53">
        <v>6</v>
      </c>
    </row>
    <row r="268" spans="2:20" x14ac:dyDescent="0.4">
      <c r="B268" s="66" t="s">
        <v>41</v>
      </c>
      <c r="C268" s="69">
        <f>C266/C267</f>
        <v>1.4247912233130966</v>
      </c>
      <c r="D268" s="66"/>
      <c r="E268" s="66" t="s">
        <v>6</v>
      </c>
      <c r="F268" s="69">
        <f>AVERAGE(H268:EN268)*10</f>
        <v>80</v>
      </c>
      <c r="G268" s="70"/>
      <c r="H268" s="58"/>
      <c r="I268" s="53">
        <v>8</v>
      </c>
      <c r="J268" s="53">
        <v>8</v>
      </c>
      <c r="K268" s="53">
        <v>2</v>
      </c>
      <c r="L268" s="58"/>
      <c r="M268" s="53">
        <v>8</v>
      </c>
      <c r="N268" s="58"/>
      <c r="O268" s="53">
        <v>10</v>
      </c>
      <c r="P268" s="53">
        <v>10</v>
      </c>
      <c r="Q268" s="58"/>
      <c r="R268" s="53">
        <v>8</v>
      </c>
      <c r="S268" s="53">
        <v>10</v>
      </c>
      <c r="T268" s="53">
        <v>8</v>
      </c>
    </row>
    <row r="269" spans="2:20" x14ac:dyDescent="0.4">
      <c r="B269" s="42" t="s">
        <v>4</v>
      </c>
      <c r="C269" s="68">
        <f>_xlfn.T.TEST(H267:EPA267,H268:EN268,1,2)</f>
        <v>7.4837098897496184E-3</v>
      </c>
      <c r="D269" s="66"/>
      <c r="E269" s="42" t="s">
        <v>3</v>
      </c>
      <c r="F269" s="69">
        <f>AVERAGE(H269:EN269)*10</f>
        <v>28.888888888888889</v>
      </c>
      <c r="G269" s="70"/>
      <c r="H269" s="110"/>
      <c r="I269" s="110">
        <f t="shared" ref="I269:T269" si="28">I268-I267</f>
        <v>2</v>
      </c>
      <c r="J269" s="110">
        <f t="shared" si="28"/>
        <v>2</v>
      </c>
      <c r="K269" s="110">
        <f t="shared" si="28"/>
        <v>2</v>
      </c>
      <c r="L269" s="110"/>
      <c r="M269" s="110">
        <f t="shared" si="28"/>
        <v>2</v>
      </c>
      <c r="N269" s="110"/>
      <c r="O269" s="110">
        <f t="shared" si="28"/>
        <v>6</v>
      </c>
      <c r="P269" s="110">
        <f t="shared" si="28"/>
        <v>4</v>
      </c>
      <c r="Q269" s="110"/>
      <c r="R269" s="110">
        <f t="shared" si="28"/>
        <v>2</v>
      </c>
      <c r="S269" s="110">
        <f t="shared" si="28"/>
        <v>4</v>
      </c>
      <c r="T269" s="110">
        <f t="shared" si="28"/>
        <v>2</v>
      </c>
    </row>
    <row r="270" spans="2:20" x14ac:dyDescent="0.4">
      <c r="B270" s="42" t="s">
        <v>2</v>
      </c>
      <c r="C270" s="77">
        <f>(F268-F267)/(100-F267)</f>
        <v>0.59090909090909094</v>
      </c>
      <c r="D270" s="66"/>
      <c r="E270" s="42" t="s">
        <v>1</v>
      </c>
      <c r="F270" s="69">
        <f>_xlfn.STDEV.S(H268:EN268)*10</f>
        <v>24.494897427831781</v>
      </c>
      <c r="G270" s="70"/>
      <c r="H270" s="110"/>
      <c r="I270" s="110"/>
      <c r="J270" s="110"/>
      <c r="K270" s="110"/>
      <c r="L270" s="110"/>
      <c r="M270" s="110"/>
      <c r="N270" s="110"/>
      <c r="O270" s="110"/>
      <c r="P270" s="110"/>
      <c r="Q270" s="110"/>
    </row>
    <row r="271" spans="2:20" x14ac:dyDescent="0.4">
      <c r="B271" s="73" t="s">
        <v>211</v>
      </c>
      <c r="C271" s="65" t="s">
        <v>357</v>
      </c>
      <c r="D271" s="66"/>
      <c r="E271" s="73" t="s">
        <v>210</v>
      </c>
      <c r="F271" s="74" t="s">
        <v>360</v>
      </c>
      <c r="G271" s="75"/>
      <c r="H271" s="51" t="s">
        <v>209</v>
      </c>
      <c r="I271" s="51" t="s">
        <v>208</v>
      </c>
      <c r="J271" s="51" t="s">
        <v>207</v>
      </c>
      <c r="K271" s="51" t="s">
        <v>206</v>
      </c>
      <c r="L271" s="51" t="s">
        <v>205</v>
      </c>
      <c r="M271" s="51" t="s">
        <v>204</v>
      </c>
      <c r="N271" s="51" t="s">
        <v>203</v>
      </c>
      <c r="O271" s="51" t="s">
        <v>202</v>
      </c>
      <c r="P271" s="51" t="s">
        <v>201</v>
      </c>
      <c r="Q271" s="51" t="s">
        <v>200</v>
      </c>
      <c r="R271" s="51" t="s">
        <v>199</v>
      </c>
      <c r="S271" s="51" t="s">
        <v>198</v>
      </c>
      <c r="T271" s="120"/>
    </row>
    <row r="272" spans="2:20" x14ac:dyDescent="0.4">
      <c r="B272" s="42" t="s">
        <v>13</v>
      </c>
      <c r="C272" s="78">
        <f>AVERAGE(H275:EN275)*10</f>
        <v>38.181818181818187</v>
      </c>
      <c r="D272" s="66"/>
      <c r="E272" s="42" t="s">
        <v>361</v>
      </c>
      <c r="F272" s="69">
        <f>AVERAGE(H272:EN272)</f>
        <v>1</v>
      </c>
      <c r="G272" s="70"/>
      <c r="H272" s="109">
        <v>1</v>
      </c>
      <c r="I272" s="109">
        <v>1</v>
      </c>
      <c r="J272" s="109">
        <v>1</v>
      </c>
      <c r="K272" s="109">
        <v>1</v>
      </c>
      <c r="L272" s="109">
        <v>1</v>
      </c>
      <c r="M272" s="109">
        <v>1</v>
      </c>
      <c r="N272" s="109">
        <v>1</v>
      </c>
      <c r="O272" s="109">
        <v>1</v>
      </c>
      <c r="P272" s="109">
        <v>1</v>
      </c>
      <c r="Q272" s="109"/>
      <c r="R272" s="109">
        <v>1</v>
      </c>
      <c r="S272" s="109">
        <v>1</v>
      </c>
    </row>
    <row r="273" spans="2:20" x14ac:dyDescent="0.4">
      <c r="B273" s="42" t="s">
        <v>10</v>
      </c>
      <c r="C273" s="69">
        <f>_xlfn.STDEV.S(H273:EN273)*10</f>
        <v>18.090680674665816</v>
      </c>
      <c r="D273" s="66"/>
      <c r="E273" s="66" t="s">
        <v>9</v>
      </c>
      <c r="F273" s="69">
        <f>AVERAGE(H273:EN273)*10</f>
        <v>45.45454545454546</v>
      </c>
      <c r="G273" s="70"/>
      <c r="H273" s="53">
        <v>6</v>
      </c>
      <c r="I273" s="53">
        <v>6</v>
      </c>
      <c r="J273" s="53">
        <v>4</v>
      </c>
      <c r="K273" s="53">
        <v>6</v>
      </c>
      <c r="L273" s="53">
        <v>0</v>
      </c>
      <c r="M273" s="53">
        <v>4</v>
      </c>
      <c r="N273" s="53">
        <v>6</v>
      </c>
      <c r="O273" s="53">
        <v>4</v>
      </c>
      <c r="P273" s="53">
        <v>6</v>
      </c>
      <c r="Q273" s="58"/>
      <c r="R273" s="53">
        <v>4</v>
      </c>
      <c r="S273" s="53">
        <v>4</v>
      </c>
    </row>
    <row r="274" spans="2:20" x14ac:dyDescent="0.4">
      <c r="B274" s="66" t="s">
        <v>7</v>
      </c>
      <c r="C274" s="78">
        <f>C272/C273</f>
        <v>2.1105794120443457</v>
      </c>
      <c r="D274" s="66"/>
      <c r="E274" s="66" t="s">
        <v>6</v>
      </c>
      <c r="F274" s="69">
        <f>AVERAGE(H274:EN274)*10</f>
        <v>83.636363636363626</v>
      </c>
      <c r="G274" s="70"/>
      <c r="H274" s="53">
        <v>10</v>
      </c>
      <c r="I274" s="53">
        <v>10</v>
      </c>
      <c r="J274" s="53">
        <v>6</v>
      </c>
      <c r="K274" s="53">
        <v>10</v>
      </c>
      <c r="L274" s="53">
        <v>4</v>
      </c>
      <c r="M274" s="53">
        <v>8</v>
      </c>
      <c r="N274" s="53">
        <v>8</v>
      </c>
      <c r="O274" s="53">
        <v>10</v>
      </c>
      <c r="P274" s="53">
        <v>10</v>
      </c>
      <c r="Q274" s="58"/>
      <c r="R274" s="53">
        <v>6</v>
      </c>
      <c r="S274" s="53">
        <v>10</v>
      </c>
    </row>
    <row r="275" spans="2:20" x14ac:dyDescent="0.4">
      <c r="B275" s="66" t="s">
        <v>4</v>
      </c>
      <c r="C275" s="68">
        <f>_xlfn.T.TEST(H273:EPA273,H274:EN274,1,2)</f>
        <v>1.0997181311136544E-4</v>
      </c>
      <c r="D275" s="66"/>
      <c r="E275" s="42" t="s">
        <v>3</v>
      </c>
      <c r="F275" s="69">
        <f>AVERAGE(H275:EN275)*10</f>
        <v>38.181818181818187</v>
      </c>
      <c r="G275" s="70"/>
      <c r="H275" s="110">
        <f t="shared" ref="H275:S275" si="29">H274-H273</f>
        <v>4</v>
      </c>
      <c r="I275" s="110">
        <f t="shared" si="29"/>
        <v>4</v>
      </c>
      <c r="J275" s="110">
        <f t="shared" si="29"/>
        <v>2</v>
      </c>
      <c r="K275" s="110">
        <f t="shared" si="29"/>
        <v>4</v>
      </c>
      <c r="L275" s="110">
        <f t="shared" si="29"/>
        <v>4</v>
      </c>
      <c r="M275" s="110">
        <f t="shared" si="29"/>
        <v>4</v>
      </c>
      <c r="N275" s="110">
        <f t="shared" si="29"/>
        <v>2</v>
      </c>
      <c r="O275" s="110">
        <f t="shared" si="29"/>
        <v>6</v>
      </c>
      <c r="P275" s="110">
        <f t="shared" si="29"/>
        <v>4</v>
      </c>
      <c r="Q275" s="110"/>
      <c r="R275" s="110">
        <f t="shared" si="29"/>
        <v>2</v>
      </c>
      <c r="S275" s="110">
        <f t="shared" si="29"/>
        <v>6</v>
      </c>
    </row>
    <row r="276" spans="2:20" x14ac:dyDescent="0.4">
      <c r="B276" s="42" t="s">
        <v>2</v>
      </c>
      <c r="C276" s="79">
        <f>(F274-F273)/(100-F273)</f>
        <v>0.69999999999999973</v>
      </c>
      <c r="D276" s="66"/>
      <c r="E276" s="42" t="s">
        <v>1</v>
      </c>
      <c r="F276" s="69">
        <f>_xlfn.STDEV.S(H274:EN274)*10</f>
        <v>21.574395598823738</v>
      </c>
      <c r="G276" s="70"/>
    </row>
    <row r="279" spans="2:20" x14ac:dyDescent="0.4">
      <c r="B279" s="122" t="s">
        <v>373</v>
      </c>
      <c r="C279" s="123" t="s">
        <v>357</v>
      </c>
      <c r="D279" s="124"/>
      <c r="E279" s="122" t="s">
        <v>373</v>
      </c>
      <c r="F279" s="123" t="s">
        <v>357</v>
      </c>
      <c r="G279" s="67"/>
    </row>
    <row r="280" spans="2:20" x14ac:dyDescent="0.4">
      <c r="B280" s="66" t="s">
        <v>44</v>
      </c>
      <c r="C280" s="68">
        <f>_xlfn.T.TEST(H288:EN288,H294:EN294,1,2)</f>
        <v>7.494165794242362E-2</v>
      </c>
      <c r="D280" s="66"/>
      <c r="E280" s="42" t="s">
        <v>39</v>
      </c>
      <c r="F280" s="69">
        <f>SUM(H287:EN287)</f>
        <v>9</v>
      </c>
      <c r="G280" s="70"/>
    </row>
    <row r="281" spans="2:20" x14ac:dyDescent="0.4">
      <c r="B281" s="66" t="s">
        <v>43</v>
      </c>
      <c r="C281" s="68">
        <f>_xlfn.T.TEST(H289:EN289,H295:EN295,1,2)</f>
        <v>0.12808859214365306</v>
      </c>
      <c r="D281" s="66"/>
      <c r="E281" s="66" t="s">
        <v>36</v>
      </c>
      <c r="F281" s="69">
        <f>SUM(H293:EN293)</f>
        <v>10</v>
      </c>
      <c r="G281" s="70"/>
    </row>
    <row r="282" spans="2:20" x14ac:dyDescent="0.4">
      <c r="B282" s="66" t="s">
        <v>42</v>
      </c>
      <c r="C282" s="125">
        <f>_xlfn.T.TEST(H290:EN290,H296:EN296,1,2)</f>
        <v>3.8392473518009361E-2</v>
      </c>
      <c r="D282" s="66"/>
      <c r="E282" s="42" t="s">
        <v>14</v>
      </c>
      <c r="F282" s="69">
        <f>_xlfn.STDEV.S(H290:EN290)*10</f>
        <v>28.284271247461902</v>
      </c>
      <c r="G282" s="70"/>
    </row>
    <row r="283" spans="2:20" x14ac:dyDescent="0.4">
      <c r="B283" s="42" t="s">
        <v>358</v>
      </c>
      <c r="C283" s="44">
        <f>COUNT(H289:EN289)</f>
        <v>9</v>
      </c>
      <c r="D283" s="66"/>
      <c r="E283" s="42" t="s">
        <v>11</v>
      </c>
      <c r="F283" s="69">
        <f>_xlfn.STDEV.S(H296:EN296)*10</f>
        <v>30.110906108363238</v>
      </c>
      <c r="G283" s="70"/>
    </row>
    <row r="284" spans="2:20" x14ac:dyDescent="0.4">
      <c r="B284" s="42" t="s">
        <v>359</v>
      </c>
      <c r="C284" s="44">
        <f>COUNT(H295:EN295)</f>
        <v>10</v>
      </c>
      <c r="D284" s="66"/>
      <c r="E284" s="42" t="s">
        <v>8</v>
      </c>
      <c r="F284" s="69">
        <f>SQRT((((C283-1)*F282^2)+((C284-1)*F283^2))/(C283+C284-2))</f>
        <v>29.265518759032688</v>
      </c>
      <c r="G284" s="70"/>
    </row>
    <row r="285" spans="2:20" x14ac:dyDescent="0.4">
      <c r="B285" s="66"/>
      <c r="C285" s="71"/>
      <c r="D285" s="66"/>
      <c r="E285" s="42" t="s">
        <v>5</v>
      </c>
      <c r="F285" s="118">
        <f>(F296-F290)/F283</f>
        <v>-0.84133414126309047</v>
      </c>
      <c r="G285" s="70"/>
      <c r="H285" s="110"/>
      <c r="I285" s="110"/>
      <c r="J285" s="110"/>
      <c r="K285" s="110"/>
      <c r="L285" s="110"/>
      <c r="M285" s="110"/>
      <c r="N285" s="110"/>
      <c r="O285" s="110"/>
      <c r="P285" s="110"/>
      <c r="Q285" s="110"/>
    </row>
    <row r="286" spans="2:20" x14ac:dyDescent="0.4">
      <c r="B286" s="73" t="s">
        <v>227</v>
      </c>
      <c r="C286" s="65" t="s">
        <v>357</v>
      </c>
      <c r="D286" s="66"/>
      <c r="E286" s="73" t="s">
        <v>226</v>
      </c>
      <c r="F286" s="74" t="s">
        <v>360</v>
      </c>
      <c r="G286" s="75"/>
      <c r="H286" s="51" t="s">
        <v>225</v>
      </c>
      <c r="I286" s="51" t="s">
        <v>224</v>
      </c>
      <c r="J286" s="51" t="s">
        <v>223</v>
      </c>
      <c r="K286" s="51" t="s">
        <v>222</v>
      </c>
      <c r="L286" s="51" t="s">
        <v>221</v>
      </c>
      <c r="M286" s="51" t="s">
        <v>220</v>
      </c>
      <c r="N286" s="51" t="s">
        <v>219</v>
      </c>
      <c r="O286" s="51" t="s">
        <v>218</v>
      </c>
      <c r="P286" s="51" t="s">
        <v>217</v>
      </c>
      <c r="Q286" s="51" t="s">
        <v>216</v>
      </c>
      <c r="R286" s="51" t="s">
        <v>215</v>
      </c>
      <c r="S286" s="51" t="s">
        <v>214</v>
      </c>
      <c r="T286" s="51" t="s">
        <v>213</v>
      </c>
    </row>
    <row r="287" spans="2:20" x14ac:dyDescent="0.4">
      <c r="B287" s="42" t="s">
        <v>13</v>
      </c>
      <c r="C287" s="69">
        <f>AVERAGE(H290:EN290)*10</f>
        <v>13.333333333333332</v>
      </c>
      <c r="D287" s="66"/>
      <c r="E287" s="42" t="s">
        <v>361</v>
      </c>
      <c r="F287" s="69">
        <f>AVERAGE(H287:EN287)</f>
        <v>1</v>
      </c>
      <c r="G287" s="70"/>
      <c r="H287" s="109"/>
      <c r="I287" s="109">
        <v>1</v>
      </c>
      <c r="J287" s="109">
        <v>1</v>
      </c>
      <c r="K287" s="109">
        <v>1</v>
      </c>
      <c r="L287" s="109"/>
      <c r="M287" s="109">
        <v>1</v>
      </c>
      <c r="N287" s="109"/>
      <c r="O287" s="109">
        <v>1</v>
      </c>
      <c r="P287" s="109">
        <v>1</v>
      </c>
      <c r="Q287" s="109">
        <v>1</v>
      </c>
      <c r="R287" s="109">
        <v>1</v>
      </c>
      <c r="S287" s="109">
        <v>1</v>
      </c>
      <c r="T287" s="109"/>
    </row>
    <row r="288" spans="2:20" x14ac:dyDescent="0.4">
      <c r="B288" s="42" t="s">
        <v>10</v>
      </c>
      <c r="C288" s="69">
        <f>_xlfn.STDEV.S(H288:EN288)*10</f>
        <v>16.666666666666671</v>
      </c>
      <c r="D288" s="66"/>
      <c r="E288" s="66" t="s">
        <v>9</v>
      </c>
      <c r="F288" s="69">
        <f>AVERAGE(H288:EN288)*10</f>
        <v>35.555555555555557</v>
      </c>
      <c r="G288" s="70"/>
      <c r="H288" s="76"/>
      <c r="I288" s="53">
        <v>2</v>
      </c>
      <c r="J288" s="53">
        <v>6</v>
      </c>
      <c r="K288" s="53">
        <v>2</v>
      </c>
      <c r="L288" s="58"/>
      <c r="M288" s="53">
        <v>2</v>
      </c>
      <c r="N288" s="58"/>
      <c r="O288" s="53">
        <v>4</v>
      </c>
      <c r="P288" s="53">
        <v>4</v>
      </c>
      <c r="Q288" s="53">
        <v>4</v>
      </c>
      <c r="R288" s="53">
        <v>2</v>
      </c>
      <c r="S288" s="53">
        <v>6</v>
      </c>
      <c r="T288" s="76"/>
    </row>
    <row r="289" spans="2:20" x14ac:dyDescent="0.4">
      <c r="B289" s="66" t="s">
        <v>41</v>
      </c>
      <c r="C289" s="69">
        <f>C287/C288</f>
        <v>0.79999999999999971</v>
      </c>
      <c r="D289" s="66"/>
      <c r="E289" s="66" t="s">
        <v>6</v>
      </c>
      <c r="F289" s="69">
        <f>AVERAGE(H289:EN289)*10</f>
        <v>48.888888888888893</v>
      </c>
      <c r="G289" s="70"/>
      <c r="H289" s="76"/>
      <c r="I289" s="53">
        <v>2</v>
      </c>
      <c r="J289" s="53">
        <v>10</v>
      </c>
      <c r="K289" s="53">
        <v>4</v>
      </c>
      <c r="L289" s="58"/>
      <c r="M289" s="53">
        <v>0</v>
      </c>
      <c r="N289" s="76"/>
      <c r="O289" s="53">
        <v>8</v>
      </c>
      <c r="P289" s="53">
        <v>4</v>
      </c>
      <c r="Q289" s="53">
        <v>2</v>
      </c>
      <c r="R289" s="53">
        <v>8</v>
      </c>
      <c r="S289" s="53">
        <v>6</v>
      </c>
      <c r="T289" s="76"/>
    </row>
    <row r="290" spans="2:20" x14ac:dyDescent="0.4">
      <c r="B290" s="42" t="s">
        <v>4</v>
      </c>
      <c r="C290" s="68">
        <f>_xlfn.T.TEST(H288:EPA288,H289:EN289,1,2)</f>
        <v>0.1495262736323428</v>
      </c>
      <c r="D290" s="66"/>
      <c r="E290" s="42" t="s">
        <v>3</v>
      </c>
      <c r="F290" s="69">
        <f>AVERAGE(H290:EN290)*10</f>
        <v>13.333333333333332</v>
      </c>
      <c r="G290" s="70"/>
      <c r="H290" s="110"/>
      <c r="I290" s="110">
        <f t="shared" ref="I290:S290" si="30">I289-I288</f>
        <v>0</v>
      </c>
      <c r="J290" s="110">
        <f t="shared" si="30"/>
        <v>4</v>
      </c>
      <c r="K290" s="110">
        <f t="shared" si="30"/>
        <v>2</v>
      </c>
      <c r="L290" s="110"/>
      <c r="M290" s="110">
        <f t="shared" si="30"/>
        <v>-2</v>
      </c>
      <c r="N290" s="110"/>
      <c r="O290" s="110">
        <f t="shared" si="30"/>
        <v>4</v>
      </c>
      <c r="P290" s="110">
        <f t="shared" si="30"/>
        <v>0</v>
      </c>
      <c r="Q290" s="110">
        <f t="shared" si="30"/>
        <v>-2</v>
      </c>
      <c r="R290" s="110">
        <f t="shared" si="30"/>
        <v>6</v>
      </c>
      <c r="S290" s="110">
        <f t="shared" si="30"/>
        <v>0</v>
      </c>
      <c r="T290" s="110"/>
    </row>
    <row r="291" spans="2:20" x14ac:dyDescent="0.4">
      <c r="B291" s="42" t="s">
        <v>2</v>
      </c>
      <c r="C291" s="77">
        <f>(F289-F288)/(100-F288)</f>
        <v>0.20689655172413798</v>
      </c>
      <c r="D291" s="66"/>
      <c r="E291" s="42" t="s">
        <v>1</v>
      </c>
      <c r="F291" s="69">
        <f>_xlfn.STDEV.S(H289:EN289)*10</f>
        <v>33.333333333333336</v>
      </c>
      <c r="G291" s="70"/>
      <c r="H291" s="110"/>
      <c r="I291" s="110"/>
      <c r="J291" s="110"/>
      <c r="K291" s="110"/>
      <c r="L291" s="110"/>
      <c r="M291" s="110"/>
      <c r="N291" s="110"/>
      <c r="O291" s="110"/>
      <c r="P291" s="110"/>
      <c r="Q291" s="110"/>
    </row>
    <row r="292" spans="2:20" x14ac:dyDescent="0.4">
      <c r="B292" s="73" t="s">
        <v>211</v>
      </c>
      <c r="C292" s="65" t="s">
        <v>357</v>
      </c>
      <c r="D292" s="66"/>
      <c r="E292" s="73" t="s">
        <v>210</v>
      </c>
      <c r="F292" s="74" t="s">
        <v>360</v>
      </c>
      <c r="G292" s="75"/>
      <c r="H292" s="51" t="s">
        <v>209</v>
      </c>
      <c r="I292" s="51" t="s">
        <v>208</v>
      </c>
      <c r="J292" s="51" t="s">
        <v>207</v>
      </c>
      <c r="K292" s="51" t="s">
        <v>206</v>
      </c>
      <c r="L292" s="51" t="s">
        <v>205</v>
      </c>
      <c r="M292" s="51" t="s">
        <v>204</v>
      </c>
      <c r="N292" s="51" t="s">
        <v>203</v>
      </c>
      <c r="O292" s="51" t="s">
        <v>202</v>
      </c>
      <c r="P292" s="51" t="s">
        <v>201</v>
      </c>
      <c r="Q292" s="51" t="s">
        <v>200</v>
      </c>
      <c r="R292" s="51" t="s">
        <v>199</v>
      </c>
      <c r="S292" s="51" t="s">
        <v>198</v>
      </c>
      <c r="T292" s="120"/>
    </row>
    <row r="293" spans="2:20" x14ac:dyDescent="0.4">
      <c r="B293" s="42" t="s">
        <v>13</v>
      </c>
      <c r="C293" s="118">
        <f>AVERAGE(H296:EN296)*10</f>
        <v>-12</v>
      </c>
      <c r="D293" s="66"/>
      <c r="E293" s="42" t="s">
        <v>361</v>
      </c>
      <c r="F293" s="69">
        <f>AVERAGE(H293:EN293)</f>
        <v>1</v>
      </c>
      <c r="G293" s="70"/>
      <c r="H293" s="109">
        <v>1</v>
      </c>
      <c r="I293" s="109">
        <v>1</v>
      </c>
      <c r="J293" s="109">
        <v>1</v>
      </c>
      <c r="K293" s="109">
        <v>1</v>
      </c>
      <c r="L293" s="109">
        <v>1</v>
      </c>
      <c r="M293" s="109"/>
      <c r="N293" s="109">
        <v>1</v>
      </c>
      <c r="O293" s="109"/>
      <c r="P293" s="109">
        <v>1</v>
      </c>
      <c r="Q293" s="109">
        <v>1</v>
      </c>
      <c r="R293" s="109">
        <v>1</v>
      </c>
      <c r="S293" s="109">
        <v>1</v>
      </c>
    </row>
    <row r="294" spans="2:20" x14ac:dyDescent="0.4">
      <c r="B294" s="42" t="s">
        <v>10</v>
      </c>
      <c r="C294" s="69">
        <f>_xlfn.STDEV.S(H294:EN294)*10</f>
        <v>13.498971154211061</v>
      </c>
      <c r="D294" s="66"/>
      <c r="E294" s="66" t="s">
        <v>9</v>
      </c>
      <c r="F294" s="69">
        <f>AVERAGE(H294:EN294)*10</f>
        <v>46</v>
      </c>
      <c r="G294" s="70"/>
      <c r="H294" s="53">
        <v>6</v>
      </c>
      <c r="I294" s="53">
        <v>4</v>
      </c>
      <c r="J294" s="53">
        <v>2</v>
      </c>
      <c r="K294" s="53">
        <v>6</v>
      </c>
      <c r="L294" s="53">
        <v>4</v>
      </c>
      <c r="M294" s="58"/>
      <c r="N294" s="53">
        <v>4</v>
      </c>
      <c r="O294" s="58"/>
      <c r="P294" s="53">
        <v>4</v>
      </c>
      <c r="Q294" s="53">
        <v>4</v>
      </c>
      <c r="R294" s="53">
        <v>6</v>
      </c>
      <c r="S294" s="53">
        <v>6</v>
      </c>
    </row>
    <row r="295" spans="2:20" x14ac:dyDescent="0.4">
      <c r="B295" s="66" t="s">
        <v>7</v>
      </c>
      <c r="C295" s="118">
        <f>C293/C294</f>
        <v>-0.88895663698463045</v>
      </c>
      <c r="D295" s="66"/>
      <c r="E295" s="66" t="s">
        <v>6</v>
      </c>
      <c r="F295" s="69">
        <f>AVERAGE(H295:EN295)*10</f>
        <v>34</v>
      </c>
      <c r="G295" s="70"/>
      <c r="H295" s="53">
        <v>0</v>
      </c>
      <c r="I295" s="53">
        <v>4</v>
      </c>
      <c r="J295" s="53">
        <v>6</v>
      </c>
      <c r="K295" s="53">
        <v>6</v>
      </c>
      <c r="L295" s="53">
        <v>4</v>
      </c>
      <c r="M295" s="58"/>
      <c r="N295" s="53">
        <v>6</v>
      </c>
      <c r="O295" s="76"/>
      <c r="P295" s="53">
        <v>2</v>
      </c>
      <c r="Q295" s="53">
        <v>2</v>
      </c>
      <c r="R295" s="53">
        <v>2</v>
      </c>
      <c r="S295" s="53">
        <v>2</v>
      </c>
    </row>
    <row r="296" spans="2:20" x14ac:dyDescent="0.4">
      <c r="B296" s="66" t="s">
        <v>4</v>
      </c>
      <c r="C296" s="68">
        <f>_xlfn.T.TEST(H294:EPA294,H295:EN295,1,2)</f>
        <v>7.4132476091315028E-2</v>
      </c>
      <c r="D296" s="66"/>
      <c r="E296" s="42" t="s">
        <v>3</v>
      </c>
      <c r="F296" s="69">
        <f>AVERAGE(H296:EN296)*10</f>
        <v>-12</v>
      </c>
      <c r="G296" s="70"/>
      <c r="H296" s="110">
        <f t="shared" ref="H296:S296" si="31">H295-H294</f>
        <v>-6</v>
      </c>
      <c r="I296" s="110">
        <f t="shared" si="31"/>
        <v>0</v>
      </c>
      <c r="J296" s="110">
        <f t="shared" si="31"/>
        <v>4</v>
      </c>
      <c r="K296" s="110">
        <f t="shared" si="31"/>
        <v>0</v>
      </c>
      <c r="L296" s="110">
        <f t="shared" si="31"/>
        <v>0</v>
      </c>
      <c r="M296" s="110"/>
      <c r="N296" s="110">
        <f t="shared" si="31"/>
        <v>2</v>
      </c>
      <c r="O296" s="110"/>
      <c r="P296" s="110">
        <f t="shared" si="31"/>
        <v>-2</v>
      </c>
      <c r="Q296" s="110">
        <f t="shared" si="31"/>
        <v>-2</v>
      </c>
      <c r="R296" s="110">
        <f t="shared" si="31"/>
        <v>-4</v>
      </c>
      <c r="S296" s="110">
        <f t="shared" si="31"/>
        <v>-4</v>
      </c>
    </row>
    <row r="297" spans="2:20" x14ac:dyDescent="0.4">
      <c r="B297" s="42" t="s">
        <v>2</v>
      </c>
      <c r="C297" s="126">
        <f>(F295-F294)/(100-F294)</f>
        <v>-0.22222222222222221</v>
      </c>
      <c r="D297" s="66"/>
      <c r="E297" s="42" t="s">
        <v>1</v>
      </c>
      <c r="F297" s="69">
        <f>_xlfn.STDEV.S(H295:EN295)*10</f>
        <v>21.186998109427609</v>
      </c>
      <c r="G297" s="70"/>
    </row>
    <row r="300" spans="2:20" x14ac:dyDescent="0.4">
      <c r="B300" s="64" t="s">
        <v>374</v>
      </c>
      <c r="C300" s="65" t="s">
        <v>357</v>
      </c>
      <c r="D300" s="66"/>
      <c r="E300" s="64" t="s">
        <v>374</v>
      </c>
      <c r="F300" s="65" t="s">
        <v>357</v>
      </c>
      <c r="G300" s="67"/>
    </row>
    <row r="301" spans="2:20" x14ac:dyDescent="0.4">
      <c r="B301" s="66" t="s">
        <v>44</v>
      </c>
      <c r="C301" s="68">
        <f>_xlfn.T.TEST(H309:EN309,H315:EN315,1,2)</f>
        <v>0.44715655359405165</v>
      </c>
      <c r="D301" s="66"/>
      <c r="E301" s="42" t="s">
        <v>39</v>
      </c>
      <c r="F301" s="69">
        <f>SUM(H308:EN308)</f>
        <v>7</v>
      </c>
      <c r="G301" s="70"/>
    </row>
    <row r="302" spans="2:20" x14ac:dyDescent="0.4">
      <c r="B302" s="66" t="s">
        <v>43</v>
      </c>
      <c r="C302" s="68">
        <f>_xlfn.T.TEST(H310:EN310,H316:EN316,1,2)</f>
        <v>0.4345923401789088</v>
      </c>
      <c r="D302" s="66"/>
      <c r="E302" s="66" t="s">
        <v>36</v>
      </c>
      <c r="F302" s="69">
        <f>SUM(H314:EN314)</f>
        <v>8</v>
      </c>
      <c r="G302" s="70"/>
    </row>
    <row r="303" spans="2:20" x14ac:dyDescent="0.4">
      <c r="B303" s="66" t="s">
        <v>42</v>
      </c>
      <c r="C303" s="68">
        <f>_xlfn.T.TEST(H311:EN311,H317:EN317,1,2)</f>
        <v>0.4510125699936226</v>
      </c>
      <c r="D303" s="66"/>
      <c r="E303" s="42" t="s">
        <v>14</v>
      </c>
      <c r="F303" s="69">
        <f>_xlfn.STDEV.S(H311:EN311)*10</f>
        <v>25.448360411214072</v>
      </c>
      <c r="G303" s="70"/>
    </row>
    <row r="304" spans="2:20" x14ac:dyDescent="0.4">
      <c r="B304" s="42" t="s">
        <v>358</v>
      </c>
      <c r="C304" s="44">
        <f>COUNT(H310:EN310)</f>
        <v>7</v>
      </c>
      <c r="D304" s="66"/>
      <c r="E304" s="42" t="s">
        <v>11</v>
      </c>
      <c r="F304" s="69">
        <f>_xlfn.STDEV.S(H317:EN317)*10</f>
        <v>18.516401995451027</v>
      </c>
      <c r="G304" s="70"/>
    </row>
    <row r="305" spans="2:20" x14ac:dyDescent="0.4">
      <c r="B305" s="42" t="s">
        <v>359</v>
      </c>
      <c r="C305" s="44">
        <f>COUNT(H316:EN316)</f>
        <v>8</v>
      </c>
      <c r="D305" s="66"/>
      <c r="E305" s="42" t="s">
        <v>8</v>
      </c>
      <c r="F305" s="69">
        <f>SQRT((((C304-1)*F303^2)+((C305-1)*F304^2))/(C304+C305-2))</f>
        <v>21.989008243131007</v>
      </c>
      <c r="G305" s="70"/>
    </row>
    <row r="306" spans="2:20" x14ac:dyDescent="0.4">
      <c r="B306" s="66"/>
      <c r="C306" s="71"/>
      <c r="D306" s="66"/>
      <c r="E306" s="42" t="s">
        <v>5</v>
      </c>
      <c r="F306" s="118">
        <f>(F317-F311)/F304</f>
        <v>-7.7151674981045887E-2</v>
      </c>
      <c r="G306" s="70"/>
      <c r="H306" s="110"/>
      <c r="I306" s="110"/>
      <c r="J306" s="110"/>
      <c r="K306" s="110"/>
      <c r="L306" s="110"/>
      <c r="M306" s="110"/>
      <c r="N306" s="110"/>
      <c r="O306" s="110"/>
      <c r="P306" s="110"/>
      <c r="Q306" s="110"/>
    </row>
    <row r="307" spans="2:20" x14ac:dyDescent="0.4">
      <c r="B307" s="73" t="s">
        <v>227</v>
      </c>
      <c r="C307" s="65" t="s">
        <v>357</v>
      </c>
      <c r="D307" s="66"/>
      <c r="E307" s="73" t="s">
        <v>226</v>
      </c>
      <c r="F307" s="74" t="s">
        <v>360</v>
      </c>
      <c r="G307" s="75"/>
      <c r="H307" s="51" t="s">
        <v>225</v>
      </c>
      <c r="I307" s="51" t="s">
        <v>224</v>
      </c>
      <c r="J307" s="51" t="s">
        <v>223</v>
      </c>
      <c r="K307" s="51" t="s">
        <v>222</v>
      </c>
      <c r="L307" s="51" t="s">
        <v>221</v>
      </c>
      <c r="M307" s="51" t="s">
        <v>220</v>
      </c>
      <c r="N307" s="51" t="s">
        <v>219</v>
      </c>
      <c r="O307" s="51" t="s">
        <v>218</v>
      </c>
      <c r="P307" s="51" t="s">
        <v>217</v>
      </c>
      <c r="Q307" s="51" t="s">
        <v>216</v>
      </c>
      <c r="R307" s="51" t="s">
        <v>215</v>
      </c>
      <c r="S307" s="51" t="s">
        <v>214</v>
      </c>
      <c r="T307" s="51" t="s">
        <v>213</v>
      </c>
    </row>
    <row r="308" spans="2:20" x14ac:dyDescent="0.4">
      <c r="B308" s="42" t="s">
        <v>13</v>
      </c>
      <c r="C308" s="69">
        <f>AVERAGE(H311:EN311)*10</f>
        <v>11.428571428571427</v>
      </c>
      <c r="D308" s="66"/>
      <c r="E308" s="42" t="s">
        <v>361</v>
      </c>
      <c r="F308" s="69">
        <f>AVERAGE(H308:EN308)</f>
        <v>1</v>
      </c>
      <c r="G308" s="70"/>
      <c r="H308" s="109"/>
      <c r="I308" s="109">
        <v>1</v>
      </c>
      <c r="J308" s="109">
        <v>1</v>
      </c>
      <c r="K308" s="109"/>
      <c r="L308" s="109">
        <v>1</v>
      </c>
      <c r="M308" s="109">
        <v>1</v>
      </c>
      <c r="N308" s="109"/>
      <c r="O308" s="109"/>
      <c r="P308" s="109">
        <v>1</v>
      </c>
      <c r="Q308" s="109"/>
      <c r="R308" s="109">
        <v>1</v>
      </c>
      <c r="S308" s="109">
        <v>1</v>
      </c>
      <c r="T308" s="109"/>
    </row>
    <row r="309" spans="2:20" x14ac:dyDescent="0.4">
      <c r="B309" s="42" t="s">
        <v>10</v>
      </c>
      <c r="C309" s="69">
        <f>_xlfn.STDEV.S(H309:EN309)*10</f>
        <v>15.735915849388862</v>
      </c>
      <c r="D309" s="66"/>
      <c r="E309" s="66" t="s">
        <v>9</v>
      </c>
      <c r="F309" s="69">
        <f>AVERAGE(H309:EN309)*10</f>
        <v>28.571428571428573</v>
      </c>
      <c r="G309" s="70"/>
      <c r="H309" s="76"/>
      <c r="I309" s="53">
        <v>0</v>
      </c>
      <c r="J309" s="53">
        <v>4</v>
      </c>
      <c r="K309" s="58"/>
      <c r="L309" s="53">
        <v>4</v>
      </c>
      <c r="M309" s="53">
        <v>4</v>
      </c>
      <c r="N309" s="76"/>
      <c r="O309" s="58"/>
      <c r="P309" s="53">
        <v>4</v>
      </c>
      <c r="Q309" s="76"/>
      <c r="R309" s="53">
        <v>2</v>
      </c>
      <c r="S309" s="53">
        <v>2</v>
      </c>
      <c r="T309" s="76"/>
    </row>
    <row r="310" spans="2:20" x14ac:dyDescent="0.4">
      <c r="B310" s="66" t="s">
        <v>41</v>
      </c>
      <c r="C310" s="69">
        <f>C308/C309</f>
        <v>0.72627303920256281</v>
      </c>
      <c r="D310" s="66"/>
      <c r="E310" s="66" t="s">
        <v>6</v>
      </c>
      <c r="F310" s="69">
        <f>AVERAGE(H310:EN310)*10</f>
        <v>40</v>
      </c>
      <c r="G310" s="70"/>
      <c r="H310" s="76"/>
      <c r="I310" s="53">
        <v>0</v>
      </c>
      <c r="J310" s="53">
        <v>10</v>
      </c>
      <c r="K310" s="76"/>
      <c r="L310" s="53">
        <v>2</v>
      </c>
      <c r="M310" s="53">
        <v>4</v>
      </c>
      <c r="N310" s="76"/>
      <c r="O310" s="58"/>
      <c r="P310" s="53">
        <v>4</v>
      </c>
      <c r="Q310" s="76"/>
      <c r="R310" s="53">
        <v>4</v>
      </c>
      <c r="S310" s="53">
        <v>4</v>
      </c>
      <c r="T310" s="76"/>
    </row>
    <row r="311" spans="2:20" x14ac:dyDescent="0.4">
      <c r="B311" s="42" t="s">
        <v>4</v>
      </c>
      <c r="C311" s="68">
        <f>_xlfn.T.TEST(H309:EPA309,H310:EN310,1,2)</f>
        <v>0.19810096914276804</v>
      </c>
      <c r="D311" s="66"/>
      <c r="E311" s="42" t="s">
        <v>3</v>
      </c>
      <c r="F311" s="69">
        <f>AVERAGE(H311:EN311)*10</f>
        <v>11.428571428571427</v>
      </c>
      <c r="G311" s="70"/>
      <c r="H311" s="110"/>
      <c r="I311" s="110">
        <f t="shared" ref="I311:S311" si="32">I310-I309</f>
        <v>0</v>
      </c>
      <c r="J311" s="110">
        <f t="shared" si="32"/>
        <v>6</v>
      </c>
      <c r="K311" s="110"/>
      <c r="L311" s="110">
        <f t="shared" si="32"/>
        <v>-2</v>
      </c>
      <c r="M311" s="110">
        <f t="shared" si="32"/>
        <v>0</v>
      </c>
      <c r="N311" s="110"/>
      <c r="O311" s="110"/>
      <c r="P311" s="110">
        <f t="shared" si="32"/>
        <v>0</v>
      </c>
      <c r="Q311" s="110"/>
      <c r="R311" s="110">
        <f t="shared" si="32"/>
        <v>2</v>
      </c>
      <c r="S311" s="110">
        <f t="shared" si="32"/>
        <v>2</v>
      </c>
      <c r="T311" s="110"/>
    </row>
    <row r="312" spans="2:20" x14ac:dyDescent="0.4">
      <c r="B312" s="42" t="s">
        <v>2</v>
      </c>
      <c r="C312" s="77">
        <f>(F310-F309)/(100-F309)</f>
        <v>0.15999999999999998</v>
      </c>
      <c r="D312" s="66"/>
      <c r="E312" s="42" t="s">
        <v>1</v>
      </c>
      <c r="F312" s="69">
        <f>_xlfn.STDEV.S(H310:EN310)*10</f>
        <v>30.550504633038933</v>
      </c>
      <c r="G312" s="70"/>
      <c r="H312" s="110"/>
      <c r="I312" s="110"/>
      <c r="J312" s="110"/>
      <c r="K312" s="110"/>
      <c r="L312" s="110"/>
      <c r="M312" s="110"/>
      <c r="N312" s="110"/>
      <c r="O312" s="110"/>
      <c r="P312" s="110"/>
      <c r="Q312" s="110"/>
    </row>
    <row r="313" spans="2:20" x14ac:dyDescent="0.4">
      <c r="B313" s="73" t="s">
        <v>211</v>
      </c>
      <c r="C313" s="65" t="s">
        <v>357</v>
      </c>
      <c r="D313" s="66"/>
      <c r="E313" s="73" t="s">
        <v>210</v>
      </c>
      <c r="F313" s="74" t="s">
        <v>360</v>
      </c>
      <c r="G313" s="75"/>
      <c r="H313" s="51" t="s">
        <v>209</v>
      </c>
      <c r="I313" s="51" t="s">
        <v>208</v>
      </c>
      <c r="J313" s="51" t="s">
        <v>207</v>
      </c>
      <c r="K313" s="51" t="s">
        <v>206</v>
      </c>
      <c r="L313" s="51" t="s">
        <v>205</v>
      </c>
      <c r="M313" s="51" t="s">
        <v>204</v>
      </c>
      <c r="N313" s="51" t="s">
        <v>203</v>
      </c>
      <c r="O313" s="51" t="s">
        <v>202</v>
      </c>
      <c r="P313" s="51" t="s">
        <v>201</v>
      </c>
      <c r="Q313" s="51" t="s">
        <v>200</v>
      </c>
      <c r="R313" s="51" t="s">
        <v>199</v>
      </c>
      <c r="S313" s="51" t="s">
        <v>198</v>
      </c>
      <c r="T313" s="120"/>
    </row>
    <row r="314" spans="2:20" x14ac:dyDescent="0.4">
      <c r="B314" s="42" t="s">
        <v>13</v>
      </c>
      <c r="C314" s="118">
        <f>AVERAGE(H317:EN317)*10</f>
        <v>10</v>
      </c>
      <c r="D314" s="66"/>
      <c r="E314" s="42" t="s">
        <v>361</v>
      </c>
      <c r="F314" s="69">
        <f>AVERAGE(H314:EN314)</f>
        <v>1</v>
      </c>
      <c r="G314" s="70"/>
      <c r="H314" s="109">
        <v>1</v>
      </c>
      <c r="I314" s="109">
        <v>1</v>
      </c>
      <c r="J314" s="109"/>
      <c r="K314" s="109">
        <v>1</v>
      </c>
      <c r="L314" s="109">
        <v>1</v>
      </c>
      <c r="M314" s="109">
        <v>1</v>
      </c>
      <c r="N314" s="109"/>
      <c r="O314" s="109"/>
      <c r="P314" s="109"/>
      <c r="Q314" s="109">
        <v>1</v>
      </c>
      <c r="R314" s="109">
        <v>1</v>
      </c>
      <c r="S314" s="109">
        <v>1</v>
      </c>
    </row>
    <row r="315" spans="2:20" x14ac:dyDescent="0.4">
      <c r="B315" s="42" t="s">
        <v>10</v>
      </c>
      <c r="C315" s="69">
        <f>_xlfn.STDEV.S(H315:EN315)*10</f>
        <v>14.880476182856899</v>
      </c>
      <c r="D315" s="66"/>
      <c r="E315" s="66" t="s">
        <v>9</v>
      </c>
      <c r="F315" s="69">
        <f>AVERAGE(H315:EN315)*10</f>
        <v>27.5</v>
      </c>
      <c r="G315" s="70"/>
      <c r="H315" s="53">
        <v>2</v>
      </c>
      <c r="I315" s="53">
        <v>2</v>
      </c>
      <c r="J315" s="58"/>
      <c r="K315" s="53">
        <v>2</v>
      </c>
      <c r="L315" s="53">
        <v>4</v>
      </c>
      <c r="M315" s="53">
        <v>2</v>
      </c>
      <c r="N315" s="58"/>
      <c r="O315" s="58"/>
      <c r="P315" s="58"/>
      <c r="Q315" s="53">
        <v>2</v>
      </c>
      <c r="R315" s="53">
        <v>6</v>
      </c>
      <c r="S315" s="53">
        <v>2</v>
      </c>
    </row>
    <row r="316" spans="2:20" x14ac:dyDescent="0.4">
      <c r="B316" s="66" t="s">
        <v>7</v>
      </c>
      <c r="C316" s="118">
        <f>C314/C315</f>
        <v>0.672021505032247</v>
      </c>
      <c r="D316" s="66"/>
      <c r="E316" s="66" t="s">
        <v>6</v>
      </c>
      <c r="F316" s="69">
        <f>AVERAGE(H316:EN316)*10</f>
        <v>37.5</v>
      </c>
      <c r="G316" s="70"/>
      <c r="H316" s="53">
        <v>2</v>
      </c>
      <c r="I316" s="53">
        <v>2</v>
      </c>
      <c r="J316" s="76"/>
      <c r="K316" s="53">
        <v>4</v>
      </c>
      <c r="L316" s="53">
        <v>2</v>
      </c>
      <c r="M316" s="53">
        <v>2</v>
      </c>
      <c r="N316" s="58"/>
      <c r="O316" s="76"/>
      <c r="P316" s="58"/>
      <c r="Q316" s="53">
        <v>4</v>
      </c>
      <c r="R316" s="53">
        <v>10</v>
      </c>
      <c r="S316" s="53">
        <v>4</v>
      </c>
    </row>
    <row r="317" spans="2:20" x14ac:dyDescent="0.4">
      <c r="B317" s="66" t="s">
        <v>4</v>
      </c>
      <c r="C317" s="68">
        <f>_xlfn.T.TEST(H315:EPA315,H316:EN316,1,2)</f>
        <v>0.18803596816729096</v>
      </c>
      <c r="D317" s="66"/>
      <c r="E317" s="42" t="s">
        <v>3</v>
      </c>
      <c r="F317" s="69">
        <f>AVERAGE(H317:EN317)*10</f>
        <v>10</v>
      </c>
      <c r="G317" s="70"/>
      <c r="H317" s="110">
        <f t="shared" ref="H317:S317" si="33">H316-H315</f>
        <v>0</v>
      </c>
      <c r="I317" s="110">
        <f t="shared" si="33"/>
        <v>0</v>
      </c>
      <c r="J317" s="110"/>
      <c r="K317" s="110">
        <f t="shared" si="33"/>
        <v>2</v>
      </c>
      <c r="L317" s="110">
        <f t="shared" si="33"/>
        <v>-2</v>
      </c>
      <c r="M317" s="110">
        <f t="shared" si="33"/>
        <v>0</v>
      </c>
      <c r="N317" s="110"/>
      <c r="O317" s="110"/>
      <c r="P317" s="110"/>
      <c r="Q317" s="110">
        <f t="shared" si="33"/>
        <v>2</v>
      </c>
      <c r="R317" s="110">
        <f t="shared" si="33"/>
        <v>4</v>
      </c>
      <c r="S317" s="110">
        <f t="shared" si="33"/>
        <v>2</v>
      </c>
    </row>
    <row r="318" spans="2:20" x14ac:dyDescent="0.4">
      <c r="B318" s="42" t="s">
        <v>2</v>
      </c>
      <c r="C318" s="126">
        <f>(F316-F315)/(100-F315)</f>
        <v>0.13793103448275862</v>
      </c>
      <c r="D318" s="66"/>
      <c r="E318" s="42" t="s">
        <v>1</v>
      </c>
      <c r="F318" s="69">
        <f>_xlfn.STDEV.S(H316:EN316)*10</f>
        <v>27.12405363721075</v>
      </c>
      <c r="G318" s="70"/>
    </row>
    <row r="321" spans="2:20" x14ac:dyDescent="0.4">
      <c r="B321" s="64" t="s">
        <v>375</v>
      </c>
      <c r="C321" s="65" t="s">
        <v>357</v>
      </c>
      <c r="D321" s="66"/>
      <c r="E321" s="64" t="s">
        <v>375</v>
      </c>
      <c r="F321" s="65" t="s">
        <v>357</v>
      </c>
      <c r="G321" s="67"/>
    </row>
    <row r="322" spans="2:20" x14ac:dyDescent="0.4">
      <c r="B322" s="66" t="s">
        <v>44</v>
      </c>
      <c r="C322" s="68">
        <f>_xlfn.T.TEST(H330:EN330,H336:EN336,1,2)</f>
        <v>0.20407910342771346</v>
      </c>
      <c r="D322" s="66"/>
      <c r="E322" s="42" t="s">
        <v>39</v>
      </c>
      <c r="F322" s="69">
        <f>SUM(H329:EN329)</f>
        <v>8</v>
      </c>
      <c r="G322" s="70"/>
    </row>
    <row r="323" spans="2:20" x14ac:dyDescent="0.4">
      <c r="B323" s="66" t="s">
        <v>43</v>
      </c>
      <c r="C323" s="68">
        <f>_xlfn.T.TEST(H331:EN331,H337:EN337,1,2)</f>
        <v>0.19310803334886684</v>
      </c>
      <c r="D323" s="66"/>
      <c r="E323" s="66" t="s">
        <v>36</v>
      </c>
      <c r="F323" s="69">
        <f>SUM(H335:EN335)</f>
        <v>6</v>
      </c>
      <c r="G323" s="70"/>
    </row>
    <row r="324" spans="2:20" x14ac:dyDescent="0.4">
      <c r="B324" s="66" t="s">
        <v>42</v>
      </c>
      <c r="C324" s="68">
        <f>_xlfn.T.TEST(H332:EN332,H338:EN338,1,2)</f>
        <v>0.37325347374141354</v>
      </c>
      <c r="D324" s="66"/>
      <c r="E324" s="42" t="s">
        <v>14</v>
      </c>
      <c r="F324" s="69">
        <f>_xlfn.STDEV.S(H332:EN332)*10</f>
        <v>27.774602993176543</v>
      </c>
      <c r="G324" s="70"/>
    </row>
    <row r="325" spans="2:20" x14ac:dyDescent="0.4">
      <c r="B325" s="42" t="s">
        <v>358</v>
      </c>
      <c r="C325" s="44">
        <f>COUNT(H331:EN331)</f>
        <v>8</v>
      </c>
      <c r="D325" s="66"/>
      <c r="E325" s="42" t="s">
        <v>11</v>
      </c>
      <c r="F325" s="69">
        <f>_xlfn.STDEV.S(H338:EN338)*10</f>
        <v>28.284271247461902</v>
      </c>
      <c r="G325" s="70"/>
    </row>
    <row r="326" spans="2:20" x14ac:dyDescent="0.4">
      <c r="B326" s="42" t="s">
        <v>359</v>
      </c>
      <c r="C326" s="44">
        <f>COUNT(H337:EN337)</f>
        <v>6</v>
      </c>
      <c r="D326" s="66"/>
      <c r="E326" s="42" t="s">
        <v>8</v>
      </c>
      <c r="F326" s="69">
        <f>SQRT((((C325-1)*F324^2)+((C326-1)*F325^2))/(C325+C326-2))</f>
        <v>27.988092706244444</v>
      </c>
      <c r="G326" s="70"/>
    </row>
    <row r="327" spans="2:20" x14ac:dyDescent="0.4">
      <c r="B327" s="66"/>
      <c r="C327" s="71"/>
      <c r="D327" s="66"/>
      <c r="E327" s="42" t="s">
        <v>5</v>
      </c>
      <c r="F327" s="118">
        <f>(F338-F332)/F325</f>
        <v>-0.17677669529663687</v>
      </c>
      <c r="G327" s="70"/>
      <c r="H327" s="110"/>
      <c r="I327" s="110"/>
      <c r="J327" s="110"/>
      <c r="K327" s="110"/>
      <c r="L327" s="110"/>
      <c r="M327" s="110"/>
      <c r="N327" s="110"/>
      <c r="O327" s="110"/>
      <c r="P327" s="110"/>
      <c r="Q327" s="110"/>
    </row>
    <row r="328" spans="2:20" x14ac:dyDescent="0.4">
      <c r="B328" s="73" t="s">
        <v>227</v>
      </c>
      <c r="C328" s="65" t="s">
        <v>357</v>
      </c>
      <c r="D328" s="66"/>
      <c r="E328" s="73" t="s">
        <v>226</v>
      </c>
      <c r="F328" s="74" t="s">
        <v>360</v>
      </c>
      <c r="G328" s="75"/>
      <c r="H328" s="51" t="s">
        <v>225</v>
      </c>
      <c r="I328" s="51" t="s">
        <v>224</v>
      </c>
      <c r="J328" s="51" t="s">
        <v>223</v>
      </c>
      <c r="K328" s="51" t="s">
        <v>222</v>
      </c>
      <c r="L328" s="51" t="s">
        <v>221</v>
      </c>
      <c r="M328" s="51" t="s">
        <v>220</v>
      </c>
      <c r="N328" s="51" t="s">
        <v>219</v>
      </c>
      <c r="O328" s="51" t="s">
        <v>218</v>
      </c>
      <c r="P328" s="51" t="s">
        <v>217</v>
      </c>
      <c r="Q328" s="51" t="s">
        <v>216</v>
      </c>
      <c r="R328" s="51" t="s">
        <v>215</v>
      </c>
      <c r="S328" s="51" t="s">
        <v>214</v>
      </c>
      <c r="T328" s="51" t="s">
        <v>213</v>
      </c>
    </row>
    <row r="329" spans="2:20" x14ac:dyDescent="0.4">
      <c r="B329" s="42" t="s">
        <v>13</v>
      </c>
      <c r="C329" s="69">
        <f>AVERAGE(H332:EN332)*10</f>
        <v>5</v>
      </c>
      <c r="D329" s="66"/>
      <c r="E329" s="42" t="s">
        <v>361</v>
      </c>
      <c r="F329" s="69">
        <f>AVERAGE(H329:EN329)</f>
        <v>1</v>
      </c>
      <c r="G329" s="70"/>
      <c r="H329" s="109"/>
      <c r="I329" s="109">
        <v>1</v>
      </c>
      <c r="J329" s="109">
        <v>1</v>
      </c>
      <c r="K329" s="109">
        <v>1</v>
      </c>
      <c r="L329" s="109">
        <v>1</v>
      </c>
      <c r="M329" s="109">
        <v>1</v>
      </c>
      <c r="N329" s="109"/>
      <c r="O329" s="109">
        <v>1</v>
      </c>
      <c r="P329" s="109">
        <v>1</v>
      </c>
      <c r="Q329" s="109"/>
      <c r="R329" s="109"/>
      <c r="S329" s="109">
        <v>1</v>
      </c>
      <c r="T329" s="109"/>
    </row>
    <row r="330" spans="2:20" x14ac:dyDescent="0.4">
      <c r="B330" s="42" t="s">
        <v>10</v>
      </c>
      <c r="C330" s="69">
        <f>_xlfn.STDEV.S(H330:EN330)*10</f>
        <v>18.322507626258087</v>
      </c>
      <c r="D330" s="66"/>
      <c r="E330" s="66" t="s">
        <v>9</v>
      </c>
      <c r="F330" s="69">
        <f>AVERAGE(H330:EN330)*10</f>
        <v>27.5</v>
      </c>
      <c r="G330" s="70"/>
      <c r="H330" s="58"/>
      <c r="I330" s="53">
        <v>2</v>
      </c>
      <c r="J330" s="53">
        <v>2</v>
      </c>
      <c r="K330" s="53">
        <v>2</v>
      </c>
      <c r="L330" s="53">
        <v>2</v>
      </c>
      <c r="M330" s="53">
        <v>4</v>
      </c>
      <c r="N330" s="76"/>
      <c r="O330" s="53">
        <v>6</v>
      </c>
      <c r="P330" s="53">
        <v>4</v>
      </c>
      <c r="Q330" s="76"/>
      <c r="R330" s="58"/>
      <c r="S330" s="53">
        <v>0</v>
      </c>
      <c r="T330" s="76"/>
    </row>
    <row r="331" spans="2:20" x14ac:dyDescent="0.4">
      <c r="B331" s="66" t="s">
        <v>41</v>
      </c>
      <c r="C331" s="69">
        <f>C329/C330</f>
        <v>0.27288841145490766</v>
      </c>
      <c r="D331" s="66"/>
      <c r="E331" s="66" t="s">
        <v>6</v>
      </c>
      <c r="F331" s="69">
        <f>AVERAGE(H331:EN331)*10</f>
        <v>32.5</v>
      </c>
      <c r="G331" s="70"/>
      <c r="H331" s="76"/>
      <c r="I331" s="53">
        <v>0</v>
      </c>
      <c r="J331" s="53">
        <v>2</v>
      </c>
      <c r="K331" s="53">
        <v>0</v>
      </c>
      <c r="L331" s="53">
        <v>2</v>
      </c>
      <c r="M331" s="53">
        <v>2</v>
      </c>
      <c r="N331" s="76"/>
      <c r="O331" s="53">
        <v>8</v>
      </c>
      <c r="P331" s="53">
        <v>6</v>
      </c>
      <c r="Q331" s="76"/>
      <c r="R331" s="58"/>
      <c r="S331" s="53">
        <v>6</v>
      </c>
      <c r="T331" s="76"/>
    </row>
    <row r="332" spans="2:20" x14ac:dyDescent="0.4">
      <c r="B332" s="42" t="s">
        <v>4</v>
      </c>
      <c r="C332" s="68">
        <f>_xlfn.T.TEST(H330:EPA330,H331:EN331,1,2)</f>
        <v>0.34718355387956723</v>
      </c>
      <c r="D332" s="66"/>
      <c r="E332" s="42" t="s">
        <v>3</v>
      </c>
      <c r="F332" s="69">
        <f>AVERAGE(H332:EN332)*10</f>
        <v>5</v>
      </c>
      <c r="G332" s="70"/>
      <c r="H332" s="110"/>
      <c r="I332" s="110">
        <f t="shared" ref="I332:S332" si="34">I331-I330</f>
        <v>-2</v>
      </c>
      <c r="J332" s="110">
        <f t="shared" si="34"/>
        <v>0</v>
      </c>
      <c r="K332" s="110">
        <f t="shared" si="34"/>
        <v>-2</v>
      </c>
      <c r="L332" s="110">
        <f t="shared" si="34"/>
        <v>0</v>
      </c>
      <c r="M332" s="110">
        <f t="shared" si="34"/>
        <v>-2</v>
      </c>
      <c r="N332" s="110"/>
      <c r="O332" s="110">
        <f t="shared" si="34"/>
        <v>2</v>
      </c>
      <c r="P332" s="110">
        <f t="shared" si="34"/>
        <v>2</v>
      </c>
      <c r="Q332" s="110"/>
      <c r="R332" s="110"/>
      <c r="S332" s="110">
        <f t="shared" si="34"/>
        <v>6</v>
      </c>
      <c r="T332" s="110"/>
    </row>
    <row r="333" spans="2:20" x14ac:dyDescent="0.4">
      <c r="B333" s="42" t="s">
        <v>2</v>
      </c>
      <c r="C333" s="77">
        <f>(F331-F330)/(100-F330)</f>
        <v>6.8965517241379309E-2</v>
      </c>
      <c r="D333" s="66"/>
      <c r="E333" s="42" t="s">
        <v>1</v>
      </c>
      <c r="F333" s="69">
        <f>_xlfn.STDEV.S(H331:EN331)*10</f>
        <v>30.118812346154307</v>
      </c>
      <c r="G333" s="70"/>
      <c r="H333" s="110"/>
      <c r="I333" s="110"/>
      <c r="J333" s="110"/>
      <c r="K333" s="110"/>
      <c r="L333" s="110"/>
      <c r="M333" s="110"/>
      <c r="N333" s="110"/>
      <c r="O333" s="110"/>
      <c r="P333" s="110"/>
      <c r="Q333" s="110"/>
    </row>
    <row r="334" spans="2:20" x14ac:dyDescent="0.4">
      <c r="B334" s="73" t="s">
        <v>211</v>
      </c>
      <c r="C334" s="65" t="s">
        <v>357</v>
      </c>
      <c r="D334" s="66"/>
      <c r="E334" s="73" t="s">
        <v>210</v>
      </c>
      <c r="F334" s="74" t="s">
        <v>360</v>
      </c>
      <c r="G334" s="75"/>
      <c r="H334" s="51" t="s">
        <v>209</v>
      </c>
      <c r="I334" s="51" t="s">
        <v>208</v>
      </c>
      <c r="J334" s="51" t="s">
        <v>207</v>
      </c>
      <c r="K334" s="51" t="s">
        <v>206</v>
      </c>
      <c r="L334" s="51" t="s">
        <v>205</v>
      </c>
      <c r="M334" s="51" t="s">
        <v>204</v>
      </c>
      <c r="N334" s="51" t="s">
        <v>203</v>
      </c>
      <c r="O334" s="51" t="s">
        <v>202</v>
      </c>
      <c r="P334" s="51" t="s">
        <v>201</v>
      </c>
      <c r="Q334" s="51" t="s">
        <v>200</v>
      </c>
      <c r="R334" s="51" t="s">
        <v>199</v>
      </c>
      <c r="S334" s="51" t="s">
        <v>198</v>
      </c>
      <c r="T334" s="120"/>
    </row>
    <row r="335" spans="2:20" x14ac:dyDescent="0.4">
      <c r="B335" s="42" t="s">
        <v>13</v>
      </c>
      <c r="C335" s="118">
        <f>AVERAGE(H338:EN338)*10</f>
        <v>0</v>
      </c>
      <c r="D335" s="66"/>
      <c r="E335" s="42" t="s">
        <v>361</v>
      </c>
      <c r="F335" s="69">
        <f>AVERAGE(H335:EN335)</f>
        <v>1</v>
      </c>
      <c r="G335" s="70"/>
      <c r="H335" s="109"/>
      <c r="I335" s="109">
        <v>1</v>
      </c>
      <c r="J335" s="109"/>
      <c r="K335" s="109">
        <v>1</v>
      </c>
      <c r="L335" s="109">
        <v>1</v>
      </c>
      <c r="M335" s="109">
        <v>1</v>
      </c>
      <c r="N335" s="109"/>
      <c r="O335" s="109"/>
      <c r="P335" s="109"/>
      <c r="Q335" s="109">
        <v>1</v>
      </c>
      <c r="R335" s="109"/>
      <c r="S335" s="109">
        <v>1</v>
      </c>
    </row>
    <row r="336" spans="2:20" x14ac:dyDescent="0.4">
      <c r="B336" s="42" t="s">
        <v>10</v>
      </c>
      <c r="C336" s="69">
        <f>_xlfn.STDEV.S(H336:EN336)*10</f>
        <v>12.649110640673518</v>
      </c>
      <c r="D336" s="66"/>
      <c r="E336" s="66" t="s">
        <v>9</v>
      </c>
      <c r="F336" s="69">
        <f>AVERAGE(H336:EN336)*10</f>
        <v>20</v>
      </c>
      <c r="G336" s="70"/>
      <c r="H336" s="58"/>
      <c r="I336" s="53">
        <v>2</v>
      </c>
      <c r="J336" s="58"/>
      <c r="K336" s="53">
        <v>0</v>
      </c>
      <c r="L336" s="53">
        <v>2</v>
      </c>
      <c r="M336" s="53">
        <v>2</v>
      </c>
      <c r="N336" s="58"/>
      <c r="O336" s="76"/>
      <c r="P336" s="58"/>
      <c r="Q336" s="53">
        <v>4</v>
      </c>
      <c r="R336" s="58"/>
      <c r="S336" s="53">
        <v>2</v>
      </c>
    </row>
    <row r="337" spans="2:20" x14ac:dyDescent="0.4">
      <c r="B337" s="66" t="s">
        <v>7</v>
      </c>
      <c r="C337" s="118">
        <f>C335/C336</f>
        <v>0</v>
      </c>
      <c r="D337" s="66"/>
      <c r="E337" s="66" t="s">
        <v>6</v>
      </c>
      <c r="F337" s="69">
        <f>AVERAGE(H337:EN337)*10</f>
        <v>20</v>
      </c>
      <c r="G337" s="70"/>
      <c r="H337" s="76"/>
      <c r="I337" s="53">
        <v>2</v>
      </c>
      <c r="J337" s="76"/>
      <c r="K337" s="53">
        <v>4</v>
      </c>
      <c r="L337" s="53">
        <v>0</v>
      </c>
      <c r="M337" s="53">
        <v>4</v>
      </c>
      <c r="N337" s="58"/>
      <c r="O337" s="76"/>
      <c r="P337" s="58"/>
      <c r="Q337" s="53">
        <v>0</v>
      </c>
      <c r="R337" s="58"/>
      <c r="S337" s="53">
        <v>2</v>
      </c>
    </row>
    <row r="338" spans="2:20" x14ac:dyDescent="0.4">
      <c r="B338" s="66" t="s">
        <v>4</v>
      </c>
      <c r="C338" s="68">
        <f>_xlfn.T.TEST(H336:EPA336,H337:EN337,1,2)</f>
        <v>0.5</v>
      </c>
      <c r="D338" s="66"/>
      <c r="E338" s="42" t="s">
        <v>3</v>
      </c>
      <c r="F338" s="69">
        <f>AVERAGE(H338:EN338)*10</f>
        <v>0</v>
      </c>
      <c r="G338" s="70"/>
      <c r="H338" s="110"/>
      <c r="I338" s="110">
        <f t="shared" ref="I338:S338" si="35">I337-I336</f>
        <v>0</v>
      </c>
      <c r="J338" s="110"/>
      <c r="K338" s="110">
        <f t="shared" si="35"/>
        <v>4</v>
      </c>
      <c r="L338" s="110">
        <f t="shared" si="35"/>
        <v>-2</v>
      </c>
      <c r="M338" s="110">
        <f t="shared" si="35"/>
        <v>2</v>
      </c>
      <c r="N338" s="110"/>
      <c r="O338" s="110"/>
      <c r="P338" s="110"/>
      <c r="Q338" s="110">
        <f t="shared" si="35"/>
        <v>-4</v>
      </c>
      <c r="R338" s="110"/>
      <c r="S338" s="110">
        <f t="shared" si="35"/>
        <v>0</v>
      </c>
    </row>
    <row r="339" spans="2:20" x14ac:dyDescent="0.4">
      <c r="B339" s="42" t="s">
        <v>2</v>
      </c>
      <c r="C339" s="126">
        <f>(F337-F336)/(100-F336)</f>
        <v>0</v>
      </c>
      <c r="D339" s="66"/>
      <c r="E339" s="42" t="s">
        <v>1</v>
      </c>
      <c r="F339" s="69">
        <f>_xlfn.STDEV.S(H337:EN337)*10</f>
        <v>17.888543819998318</v>
      </c>
      <c r="G339" s="70"/>
    </row>
    <row r="342" spans="2:20" x14ac:dyDescent="0.4">
      <c r="B342" s="64" t="s">
        <v>376</v>
      </c>
      <c r="C342" s="65" t="s">
        <v>357</v>
      </c>
      <c r="D342" s="66"/>
      <c r="E342" s="64" t="s">
        <v>376</v>
      </c>
      <c r="F342" s="65" t="s">
        <v>357</v>
      </c>
      <c r="G342" s="67"/>
    </row>
    <row r="343" spans="2:20" x14ac:dyDescent="0.4">
      <c r="B343" s="66" t="s">
        <v>44</v>
      </c>
      <c r="C343" s="68">
        <f>_xlfn.T.TEST(H351:EN351,H357:EN357,1,2)</f>
        <v>0.14833251846204959</v>
      </c>
      <c r="D343" s="66"/>
      <c r="E343" s="42" t="s">
        <v>39</v>
      </c>
      <c r="F343" s="69">
        <f>SUM(H350:EN350)</f>
        <v>6</v>
      </c>
      <c r="G343" s="70"/>
    </row>
    <row r="344" spans="2:20" x14ac:dyDescent="0.4">
      <c r="B344" s="66" t="s">
        <v>43</v>
      </c>
      <c r="C344" s="68">
        <f>_xlfn.T.TEST(H352:EN352,H358:EN358,1,2)</f>
        <v>0.33089016525958015</v>
      </c>
      <c r="D344" s="66"/>
      <c r="E344" s="66" t="s">
        <v>36</v>
      </c>
      <c r="F344" s="69">
        <f>SUM(H356:EN356)</f>
        <v>5</v>
      </c>
      <c r="G344" s="70"/>
    </row>
    <row r="345" spans="2:20" x14ac:dyDescent="0.4">
      <c r="B345" s="66" t="s">
        <v>42</v>
      </c>
      <c r="C345" s="68">
        <f>_xlfn.T.TEST(H353:EN353,H359:EN359,1,2)</f>
        <v>0.37300745248556444</v>
      </c>
      <c r="D345" s="66"/>
      <c r="E345" s="42" t="s">
        <v>14</v>
      </c>
      <c r="F345" s="69">
        <f>_xlfn.STDEV.S(H353:EN353)*10</f>
        <v>21.908902300206641</v>
      </c>
      <c r="G345" s="70"/>
    </row>
    <row r="346" spans="2:20" x14ac:dyDescent="0.4">
      <c r="B346" s="42" t="s">
        <v>358</v>
      </c>
      <c r="C346" s="44">
        <f>COUNT(H352:EN352)</f>
        <v>6</v>
      </c>
      <c r="D346" s="66"/>
      <c r="E346" s="42" t="s">
        <v>11</v>
      </c>
      <c r="F346" s="69">
        <f>_xlfn.STDEV.S(H359:EN359)*10</f>
        <v>16.733200530681511</v>
      </c>
      <c r="G346" s="70"/>
    </row>
    <row r="347" spans="2:20" x14ac:dyDescent="0.4">
      <c r="B347" s="42" t="s">
        <v>359</v>
      </c>
      <c r="C347" s="44">
        <f>COUNT(H358:EN358)</f>
        <v>5</v>
      </c>
      <c r="D347" s="66"/>
      <c r="E347" s="42" t="s">
        <v>8</v>
      </c>
      <c r="F347" s="69">
        <f>SQRT((((C346-1)*F345^2)+((C347-1)*F346^2))/(C346+C347-2))</f>
        <v>19.776529298921766</v>
      </c>
      <c r="G347" s="70"/>
    </row>
    <row r="348" spans="2:20" x14ac:dyDescent="0.4">
      <c r="B348" s="66"/>
      <c r="C348" s="71"/>
      <c r="D348" s="66"/>
      <c r="E348" s="42" t="s">
        <v>5</v>
      </c>
      <c r="F348" s="78">
        <f>(F359-F353)/F346</f>
        <v>0.23904572186687872</v>
      </c>
      <c r="G348" s="70"/>
      <c r="H348" s="110"/>
      <c r="I348" s="110"/>
      <c r="J348" s="110"/>
      <c r="K348" s="110"/>
      <c r="L348" s="110"/>
      <c r="M348" s="110"/>
      <c r="N348" s="110"/>
      <c r="O348" s="110"/>
      <c r="P348" s="110"/>
      <c r="Q348" s="110"/>
    </row>
    <row r="349" spans="2:20" x14ac:dyDescent="0.4">
      <c r="B349" s="73" t="s">
        <v>227</v>
      </c>
      <c r="C349" s="65" t="s">
        <v>357</v>
      </c>
      <c r="D349" s="66"/>
      <c r="E349" s="73" t="s">
        <v>226</v>
      </c>
      <c r="F349" s="74" t="s">
        <v>360</v>
      </c>
      <c r="G349" s="75"/>
      <c r="H349" s="51" t="s">
        <v>225</v>
      </c>
      <c r="I349" s="51" t="s">
        <v>224</v>
      </c>
      <c r="J349" s="51" t="s">
        <v>223</v>
      </c>
      <c r="K349" s="51" t="s">
        <v>222</v>
      </c>
      <c r="L349" s="51" t="s">
        <v>221</v>
      </c>
      <c r="M349" s="51" t="s">
        <v>220</v>
      </c>
      <c r="N349" s="51" t="s">
        <v>219</v>
      </c>
      <c r="O349" s="51" t="s">
        <v>218</v>
      </c>
      <c r="P349" s="51" t="s">
        <v>217</v>
      </c>
      <c r="Q349" s="51" t="s">
        <v>216</v>
      </c>
      <c r="R349" s="51" t="s">
        <v>215</v>
      </c>
      <c r="S349" s="51" t="s">
        <v>214</v>
      </c>
      <c r="T349" s="51" t="s">
        <v>213</v>
      </c>
    </row>
    <row r="350" spans="2:20" x14ac:dyDescent="0.4">
      <c r="B350" s="42" t="s">
        <v>13</v>
      </c>
      <c r="C350" s="69">
        <f>AVERAGE(H353:EN353)*10</f>
        <v>-20</v>
      </c>
      <c r="D350" s="66"/>
      <c r="E350" s="42" t="s">
        <v>361</v>
      </c>
      <c r="F350" s="69">
        <f>AVERAGE(H350:EN350)</f>
        <v>1</v>
      </c>
      <c r="G350" s="70"/>
      <c r="H350" s="109"/>
      <c r="I350" s="109"/>
      <c r="J350" s="109">
        <v>1</v>
      </c>
      <c r="K350" s="109">
        <v>1</v>
      </c>
      <c r="L350" s="109"/>
      <c r="M350" s="109">
        <v>1</v>
      </c>
      <c r="N350" s="109"/>
      <c r="O350" s="109">
        <v>1</v>
      </c>
      <c r="P350" s="109">
        <v>1</v>
      </c>
      <c r="Q350" s="109"/>
      <c r="R350" s="109"/>
      <c r="S350" s="109">
        <v>1</v>
      </c>
      <c r="T350" s="109"/>
    </row>
    <row r="351" spans="2:20" x14ac:dyDescent="0.4">
      <c r="B351" s="42" t="s">
        <v>10</v>
      </c>
      <c r="C351" s="69">
        <f>_xlfn.STDEV.S(H351:EN351)*10</f>
        <v>12.649110640673518</v>
      </c>
      <c r="D351" s="66"/>
      <c r="E351" s="66" t="s">
        <v>9</v>
      </c>
      <c r="F351" s="69">
        <f>AVERAGE(H351:EN351)*10</f>
        <v>40</v>
      </c>
      <c r="G351" s="70"/>
      <c r="H351" s="76"/>
      <c r="I351" s="76"/>
      <c r="J351" s="53">
        <v>4</v>
      </c>
      <c r="K351" s="53">
        <v>2</v>
      </c>
      <c r="L351" s="76"/>
      <c r="M351" s="53">
        <v>4</v>
      </c>
      <c r="N351" s="76"/>
      <c r="O351" s="53">
        <v>4</v>
      </c>
      <c r="P351" s="53">
        <v>4</v>
      </c>
      <c r="Q351" s="58"/>
      <c r="R351" s="76"/>
      <c r="S351" s="53">
        <v>6</v>
      </c>
      <c r="T351" s="76"/>
    </row>
    <row r="352" spans="2:20" x14ac:dyDescent="0.4">
      <c r="B352" s="66" t="s">
        <v>41</v>
      </c>
      <c r="C352" s="69">
        <f>C350/C351</f>
        <v>-1.5811388300841895</v>
      </c>
      <c r="D352" s="66"/>
      <c r="E352" s="66" t="s">
        <v>6</v>
      </c>
      <c r="F352" s="69">
        <f>AVERAGE(H352:EN352)*10</f>
        <v>20</v>
      </c>
      <c r="G352" s="70"/>
      <c r="H352" s="76"/>
      <c r="I352" s="76"/>
      <c r="J352" s="53">
        <v>4</v>
      </c>
      <c r="K352" s="53">
        <v>2</v>
      </c>
      <c r="L352" s="76"/>
      <c r="M352" s="53">
        <v>0</v>
      </c>
      <c r="N352" s="76"/>
      <c r="O352" s="53">
        <v>4</v>
      </c>
      <c r="P352" s="53">
        <v>0</v>
      </c>
      <c r="Q352" s="76"/>
      <c r="R352" s="76"/>
      <c r="S352" s="53">
        <v>2</v>
      </c>
      <c r="T352" s="76"/>
    </row>
    <row r="353" spans="2:20" x14ac:dyDescent="0.4">
      <c r="B353" s="42" t="s">
        <v>4</v>
      </c>
      <c r="C353" s="68">
        <f>_xlfn.T.TEST(H351:EPA351,H352:EN352,1,2)</f>
        <v>2.4666097819960889E-2</v>
      </c>
      <c r="D353" s="66"/>
      <c r="E353" s="42" t="s">
        <v>3</v>
      </c>
      <c r="F353" s="69">
        <f>AVERAGE(H353:EN353)*10</f>
        <v>-20</v>
      </c>
      <c r="G353" s="70"/>
      <c r="H353" s="110"/>
      <c r="I353" s="110"/>
      <c r="J353" s="110">
        <f t="shared" ref="J353:S353" si="36">J352-J351</f>
        <v>0</v>
      </c>
      <c r="K353" s="110">
        <f t="shared" si="36"/>
        <v>0</v>
      </c>
      <c r="L353" s="110"/>
      <c r="M353" s="110">
        <f t="shared" si="36"/>
        <v>-4</v>
      </c>
      <c r="N353" s="110"/>
      <c r="O353" s="110">
        <f t="shared" si="36"/>
        <v>0</v>
      </c>
      <c r="P353" s="110">
        <f t="shared" si="36"/>
        <v>-4</v>
      </c>
      <c r="Q353" s="110"/>
      <c r="R353" s="110"/>
      <c r="S353" s="110">
        <f t="shared" si="36"/>
        <v>-4</v>
      </c>
      <c r="T353" s="110"/>
    </row>
    <row r="354" spans="2:20" x14ac:dyDescent="0.4">
      <c r="B354" s="42" t="s">
        <v>2</v>
      </c>
      <c r="C354" s="77">
        <f>(F352-F351)/(100-F351)</f>
        <v>-0.33333333333333331</v>
      </c>
      <c r="D354" s="66"/>
      <c r="E354" s="42" t="s">
        <v>1</v>
      </c>
      <c r="F354" s="69">
        <f>_xlfn.STDEV.S(H352:EN352)*10</f>
        <v>17.888543819998318</v>
      </c>
      <c r="G354" s="70"/>
      <c r="H354" s="110"/>
      <c r="I354" s="110"/>
      <c r="J354" s="110"/>
      <c r="K354" s="110"/>
      <c r="L354" s="110"/>
      <c r="M354" s="110"/>
      <c r="N354" s="110"/>
      <c r="O354" s="110"/>
      <c r="P354" s="110"/>
      <c r="Q354" s="110"/>
    </row>
    <row r="355" spans="2:20" x14ac:dyDescent="0.4">
      <c r="B355" s="73" t="s">
        <v>211</v>
      </c>
      <c r="C355" s="65" t="s">
        <v>357</v>
      </c>
      <c r="D355" s="66"/>
      <c r="E355" s="73" t="s">
        <v>210</v>
      </c>
      <c r="F355" s="74" t="s">
        <v>360</v>
      </c>
      <c r="G355" s="75"/>
      <c r="H355" s="51" t="s">
        <v>209</v>
      </c>
      <c r="I355" s="51" t="s">
        <v>208</v>
      </c>
      <c r="J355" s="51" t="s">
        <v>207</v>
      </c>
      <c r="K355" s="51" t="s">
        <v>206</v>
      </c>
      <c r="L355" s="51" t="s">
        <v>205</v>
      </c>
      <c r="M355" s="51" t="s">
        <v>204</v>
      </c>
      <c r="N355" s="51" t="s">
        <v>203</v>
      </c>
      <c r="O355" s="51" t="s">
        <v>202</v>
      </c>
      <c r="P355" s="51" t="s">
        <v>201</v>
      </c>
      <c r="Q355" s="51" t="s">
        <v>200</v>
      </c>
      <c r="R355" s="51" t="s">
        <v>199</v>
      </c>
      <c r="S355" s="51" t="s">
        <v>198</v>
      </c>
      <c r="T355" s="120"/>
    </row>
    <row r="356" spans="2:20" x14ac:dyDescent="0.4">
      <c r="B356" s="42" t="s">
        <v>13</v>
      </c>
      <c r="C356" s="78">
        <f>AVERAGE(H359:EN359)*10</f>
        <v>-16</v>
      </c>
      <c r="D356" s="66"/>
      <c r="E356" s="42" t="s">
        <v>361</v>
      </c>
      <c r="F356" s="69">
        <f>AVERAGE(H356:EN356)</f>
        <v>1</v>
      </c>
      <c r="G356" s="70"/>
      <c r="H356" s="109"/>
      <c r="I356" s="109"/>
      <c r="J356" s="109"/>
      <c r="K356" s="109">
        <v>1</v>
      </c>
      <c r="L356" s="109">
        <v>1</v>
      </c>
      <c r="M356" s="109">
        <v>1</v>
      </c>
      <c r="N356" s="109"/>
      <c r="O356" s="109"/>
      <c r="P356" s="109">
        <v>1</v>
      </c>
      <c r="Q356" s="109"/>
      <c r="R356" s="109"/>
      <c r="S356" s="109">
        <v>1</v>
      </c>
    </row>
    <row r="357" spans="2:20" x14ac:dyDescent="0.4">
      <c r="B357" s="42" t="s">
        <v>10</v>
      </c>
      <c r="C357" s="69">
        <f>_xlfn.STDEV.S(H357:EN357)*10</f>
        <v>10.954451150103319</v>
      </c>
      <c r="D357" s="66"/>
      <c r="E357" s="66" t="s">
        <v>9</v>
      </c>
      <c r="F357" s="69">
        <f>AVERAGE(H357:EN357)*10</f>
        <v>32</v>
      </c>
      <c r="G357" s="70"/>
      <c r="H357" s="76"/>
      <c r="I357" s="58"/>
      <c r="J357" s="76"/>
      <c r="K357" s="53">
        <v>2</v>
      </c>
      <c r="L357" s="53">
        <v>2</v>
      </c>
      <c r="M357" s="53">
        <v>4</v>
      </c>
      <c r="N357" s="58"/>
      <c r="O357" s="58"/>
      <c r="P357" s="53">
        <v>4</v>
      </c>
      <c r="Q357" s="58"/>
      <c r="R357" s="58"/>
      <c r="S357" s="53">
        <v>4</v>
      </c>
    </row>
    <row r="358" spans="2:20" x14ac:dyDescent="0.4">
      <c r="B358" s="66" t="s">
        <v>7</v>
      </c>
      <c r="C358" s="78">
        <f>C356/C357</f>
        <v>-1.4605934866804435</v>
      </c>
      <c r="D358" s="66"/>
      <c r="E358" s="66" t="s">
        <v>6</v>
      </c>
      <c r="F358" s="69">
        <f>AVERAGE(H358:EN358)*10</f>
        <v>16</v>
      </c>
      <c r="G358" s="70"/>
      <c r="H358" s="76"/>
      <c r="I358" s="76"/>
      <c r="J358" s="76"/>
      <c r="K358" s="53">
        <v>2</v>
      </c>
      <c r="L358" s="53">
        <v>2</v>
      </c>
      <c r="M358" s="53">
        <v>2</v>
      </c>
      <c r="N358" s="58"/>
      <c r="O358" s="58"/>
      <c r="P358" s="53">
        <v>0</v>
      </c>
      <c r="Q358" s="58"/>
      <c r="R358" s="76"/>
      <c r="S358" s="53">
        <v>2</v>
      </c>
    </row>
    <row r="359" spans="2:20" x14ac:dyDescent="0.4">
      <c r="B359" s="66" t="s">
        <v>4</v>
      </c>
      <c r="C359" s="68">
        <f>_xlfn.T.TEST(H357:EPA357,H358:EN358,1,2)</f>
        <v>1.7632601737540016E-2</v>
      </c>
      <c r="D359" s="66"/>
      <c r="E359" s="42" t="s">
        <v>3</v>
      </c>
      <c r="F359" s="69">
        <f>AVERAGE(H359:EN359)*10</f>
        <v>-16</v>
      </c>
      <c r="G359" s="70"/>
      <c r="H359" s="110"/>
      <c r="I359" s="110"/>
      <c r="J359" s="110"/>
      <c r="K359" s="110">
        <f t="shared" ref="K359:S359" si="37">K358-K357</f>
        <v>0</v>
      </c>
      <c r="L359" s="110">
        <f t="shared" si="37"/>
        <v>0</v>
      </c>
      <c r="M359" s="110">
        <f t="shared" si="37"/>
        <v>-2</v>
      </c>
      <c r="N359" s="110"/>
      <c r="O359" s="110"/>
      <c r="P359" s="110">
        <f t="shared" si="37"/>
        <v>-4</v>
      </c>
      <c r="Q359" s="110"/>
      <c r="R359" s="110"/>
      <c r="S359" s="110">
        <f t="shared" si="37"/>
        <v>-2</v>
      </c>
    </row>
    <row r="360" spans="2:20" x14ac:dyDescent="0.4">
      <c r="B360" s="42" t="s">
        <v>2</v>
      </c>
      <c r="C360" s="79">
        <f>(F358-F357)/(100-F357)</f>
        <v>-0.23529411764705882</v>
      </c>
      <c r="D360" s="66"/>
      <c r="E360" s="42" t="s">
        <v>1</v>
      </c>
      <c r="F360" s="69">
        <f>_xlfn.STDEV.S(H358:EN358)*10</f>
        <v>8.9442719099991574</v>
      </c>
      <c r="G360" s="70"/>
    </row>
    <row r="362" spans="2:20" x14ac:dyDescent="0.4">
      <c r="B362" s="127" t="s">
        <v>377</v>
      </c>
      <c r="C362" s="128" t="s">
        <v>357</v>
      </c>
      <c r="D362" s="129"/>
      <c r="E362" s="127" t="s">
        <v>377</v>
      </c>
      <c r="F362" s="128" t="s">
        <v>357</v>
      </c>
      <c r="G362" s="67"/>
    </row>
    <row r="363" spans="2:20" x14ac:dyDescent="0.4">
      <c r="B363" s="129" t="s">
        <v>44</v>
      </c>
      <c r="C363" s="130">
        <f>_xlfn.T.TEST(H371:EQ371,H377:EQ377,1,2)</f>
        <v>0.39688285230449344</v>
      </c>
      <c r="D363" s="129"/>
      <c r="E363" s="131" t="s">
        <v>39</v>
      </c>
      <c r="F363" s="132">
        <f>SUM(H370:EQ370)</f>
        <v>78</v>
      </c>
      <c r="G363" s="70"/>
    </row>
    <row r="364" spans="2:20" x14ac:dyDescent="0.4">
      <c r="B364" s="129" t="s">
        <v>43</v>
      </c>
      <c r="C364" s="130">
        <f>_xlfn.T.TEST(H372:EQ372,H378:EQ378,1,2)</f>
        <v>0.30263018340207337</v>
      </c>
      <c r="D364" s="129"/>
      <c r="E364" s="129" t="s">
        <v>36</v>
      </c>
      <c r="F364" s="132">
        <f>SUM(H376:EQ376)</f>
        <v>78</v>
      </c>
      <c r="G364" s="70"/>
    </row>
    <row r="365" spans="2:20" x14ac:dyDescent="0.4">
      <c r="B365" s="129" t="s">
        <v>42</v>
      </c>
      <c r="C365" s="130">
        <f>_xlfn.T.TEST(H373:EQ373,H379:EQ379,1,2)</f>
        <v>0.25644966015721282</v>
      </c>
      <c r="D365" s="129"/>
      <c r="E365" s="131" t="s">
        <v>14</v>
      </c>
      <c r="F365" s="132">
        <f>_xlfn.STDEV.S(H373:EQ373)*10</f>
        <v>32.766746461308507</v>
      </c>
      <c r="G365" s="70"/>
    </row>
    <row r="366" spans="2:20" x14ac:dyDescent="0.4">
      <c r="B366" s="131" t="s">
        <v>358</v>
      </c>
      <c r="C366" s="133">
        <f>COUNT(H372:EQ372)</f>
        <v>78</v>
      </c>
      <c r="D366" s="129"/>
      <c r="E366" s="131" t="s">
        <v>11</v>
      </c>
      <c r="F366" s="132">
        <f>_xlfn.STDEV.S(H379:EQ379)*10</f>
        <v>30.678854952428409</v>
      </c>
      <c r="G366" s="70"/>
    </row>
    <row r="367" spans="2:20" x14ac:dyDescent="0.4">
      <c r="B367" s="131" t="s">
        <v>359</v>
      </c>
      <c r="C367" s="133">
        <f>COUNT(H378:EQ378)</f>
        <v>78</v>
      </c>
      <c r="D367" s="129"/>
      <c r="E367" s="131" t="s">
        <v>8</v>
      </c>
      <c r="F367" s="132">
        <f>SQRT((((C366-1)*F365^2)+((C367-1)*F366^2))/(C366+C367-2))</f>
        <v>31.739973336880851</v>
      </c>
      <c r="G367" s="70"/>
    </row>
    <row r="368" spans="2:20" x14ac:dyDescent="0.4">
      <c r="B368" s="129"/>
      <c r="C368" s="132"/>
      <c r="D368" s="129"/>
      <c r="E368" s="131" t="s">
        <v>5</v>
      </c>
      <c r="F368" s="132">
        <f>(F379-F373)/F366</f>
        <v>-0.10865246889110115</v>
      </c>
      <c r="G368" s="70"/>
      <c r="H368" s="54"/>
      <c r="I368" s="54"/>
      <c r="J368" s="54"/>
      <c r="K368" s="54"/>
      <c r="L368" s="54"/>
      <c r="M368" s="54"/>
      <c r="N368" s="54"/>
      <c r="O368" s="54"/>
      <c r="P368" s="54"/>
      <c r="Q368" s="54"/>
    </row>
    <row r="369" spans="2:146" x14ac:dyDescent="0.4">
      <c r="B369" s="134" t="s">
        <v>227</v>
      </c>
      <c r="C369" s="128" t="s">
        <v>357</v>
      </c>
      <c r="D369" s="129"/>
      <c r="E369" s="134" t="s">
        <v>226</v>
      </c>
      <c r="F369" s="135" t="s">
        <v>360</v>
      </c>
      <c r="G369" s="75"/>
      <c r="H369" s="51" t="s">
        <v>225</v>
      </c>
      <c r="I369" s="51" t="s">
        <v>224</v>
      </c>
      <c r="J369" s="51" t="s">
        <v>223</v>
      </c>
      <c r="K369" s="51" t="s">
        <v>222</v>
      </c>
      <c r="L369" s="51" t="s">
        <v>221</v>
      </c>
      <c r="M369" s="51" t="s">
        <v>220</v>
      </c>
      <c r="N369" s="51" t="s">
        <v>219</v>
      </c>
      <c r="O369" s="51" t="s">
        <v>218</v>
      </c>
      <c r="P369" s="51" t="s">
        <v>217</v>
      </c>
      <c r="Q369" s="51" t="s">
        <v>216</v>
      </c>
      <c r="R369" s="51" t="s">
        <v>215</v>
      </c>
      <c r="S369" s="51" t="s">
        <v>214</v>
      </c>
      <c r="T369" s="51" t="s">
        <v>213</v>
      </c>
      <c r="V369" s="51" t="s">
        <v>225</v>
      </c>
      <c r="W369" s="51" t="s">
        <v>224</v>
      </c>
      <c r="X369" s="51" t="s">
        <v>223</v>
      </c>
      <c r="Y369" s="51" t="s">
        <v>222</v>
      </c>
      <c r="Z369" s="51" t="s">
        <v>221</v>
      </c>
      <c r="AA369" s="51" t="s">
        <v>220</v>
      </c>
      <c r="AB369" s="51" t="s">
        <v>219</v>
      </c>
      <c r="AC369" s="51" t="s">
        <v>218</v>
      </c>
      <c r="AD369" s="51" t="s">
        <v>217</v>
      </c>
      <c r="AE369" s="51" t="s">
        <v>216</v>
      </c>
      <c r="AF369" s="51" t="s">
        <v>215</v>
      </c>
      <c r="AG369" s="51" t="s">
        <v>214</v>
      </c>
      <c r="AH369" s="51" t="s">
        <v>213</v>
      </c>
      <c r="AJ369" s="51" t="s">
        <v>225</v>
      </c>
      <c r="AK369" s="51" t="s">
        <v>224</v>
      </c>
      <c r="AL369" s="51" t="s">
        <v>223</v>
      </c>
      <c r="AM369" s="51" t="s">
        <v>222</v>
      </c>
      <c r="AN369" s="51" t="s">
        <v>221</v>
      </c>
      <c r="AO369" s="51" t="s">
        <v>220</v>
      </c>
      <c r="AP369" s="51" t="s">
        <v>219</v>
      </c>
      <c r="AQ369" s="51" t="s">
        <v>218</v>
      </c>
      <c r="AR369" s="51" t="s">
        <v>217</v>
      </c>
      <c r="AS369" s="51" t="s">
        <v>216</v>
      </c>
      <c r="AT369" s="51" t="s">
        <v>215</v>
      </c>
      <c r="AU369" s="51" t="s">
        <v>214</v>
      </c>
      <c r="AV369" s="51" t="s">
        <v>213</v>
      </c>
      <c r="AX369" s="51" t="s">
        <v>225</v>
      </c>
      <c r="AY369" s="51" t="s">
        <v>224</v>
      </c>
      <c r="AZ369" s="51" t="s">
        <v>223</v>
      </c>
      <c r="BA369" s="51" t="s">
        <v>222</v>
      </c>
      <c r="BB369" s="51" t="s">
        <v>221</v>
      </c>
      <c r="BC369" s="51" t="s">
        <v>220</v>
      </c>
      <c r="BD369" s="51" t="s">
        <v>219</v>
      </c>
      <c r="BE369" s="51" t="s">
        <v>218</v>
      </c>
      <c r="BF369" s="51" t="s">
        <v>217</v>
      </c>
      <c r="BG369" s="51" t="s">
        <v>216</v>
      </c>
      <c r="BH369" s="51" t="s">
        <v>215</v>
      </c>
      <c r="BI369" s="51" t="s">
        <v>214</v>
      </c>
      <c r="BJ369" s="51" t="s">
        <v>213</v>
      </c>
      <c r="BL369" s="51" t="s">
        <v>225</v>
      </c>
      <c r="BM369" s="51" t="s">
        <v>224</v>
      </c>
      <c r="BN369" s="51" t="s">
        <v>223</v>
      </c>
      <c r="BO369" s="51" t="s">
        <v>222</v>
      </c>
      <c r="BP369" s="51" t="s">
        <v>221</v>
      </c>
      <c r="BQ369" s="51" t="s">
        <v>220</v>
      </c>
      <c r="BR369" s="51" t="s">
        <v>219</v>
      </c>
      <c r="BS369" s="51" t="s">
        <v>218</v>
      </c>
      <c r="BT369" s="51" t="s">
        <v>217</v>
      </c>
      <c r="BU369" s="51" t="s">
        <v>216</v>
      </c>
      <c r="BV369" s="51" t="s">
        <v>215</v>
      </c>
      <c r="BW369" s="51" t="s">
        <v>214</v>
      </c>
      <c r="BX369" s="51" t="s">
        <v>213</v>
      </c>
      <c r="BZ369" s="51" t="s">
        <v>225</v>
      </c>
      <c r="CA369" s="51" t="s">
        <v>224</v>
      </c>
      <c r="CB369" s="51" t="s">
        <v>223</v>
      </c>
      <c r="CC369" s="51" t="s">
        <v>222</v>
      </c>
      <c r="CD369" s="51" t="s">
        <v>221</v>
      </c>
      <c r="CE369" s="51" t="s">
        <v>220</v>
      </c>
      <c r="CF369" s="51" t="s">
        <v>219</v>
      </c>
      <c r="CG369" s="51" t="s">
        <v>218</v>
      </c>
      <c r="CH369" s="51" t="s">
        <v>217</v>
      </c>
      <c r="CI369" s="51" t="s">
        <v>216</v>
      </c>
      <c r="CJ369" s="51" t="s">
        <v>215</v>
      </c>
      <c r="CK369" s="51" t="s">
        <v>214</v>
      </c>
      <c r="CL369" s="51" t="s">
        <v>213</v>
      </c>
      <c r="CN369" s="51" t="s">
        <v>225</v>
      </c>
      <c r="CO369" s="51" t="s">
        <v>224</v>
      </c>
      <c r="CP369" s="51" t="s">
        <v>223</v>
      </c>
      <c r="CQ369" s="51" t="s">
        <v>222</v>
      </c>
      <c r="CR369" s="51" t="s">
        <v>221</v>
      </c>
      <c r="CS369" s="51" t="s">
        <v>220</v>
      </c>
      <c r="CT369" s="51" t="s">
        <v>219</v>
      </c>
      <c r="CU369" s="51" t="s">
        <v>218</v>
      </c>
      <c r="CV369" s="51" t="s">
        <v>217</v>
      </c>
      <c r="CW369" s="51" t="s">
        <v>216</v>
      </c>
      <c r="CX369" s="51" t="s">
        <v>215</v>
      </c>
      <c r="CY369" s="51" t="s">
        <v>214</v>
      </c>
      <c r="CZ369" s="51" t="s">
        <v>213</v>
      </c>
      <c r="DB369" s="51" t="s">
        <v>225</v>
      </c>
      <c r="DC369" s="51" t="s">
        <v>224</v>
      </c>
      <c r="DD369" s="51" t="s">
        <v>223</v>
      </c>
      <c r="DE369" s="51" t="s">
        <v>222</v>
      </c>
      <c r="DF369" s="51" t="s">
        <v>221</v>
      </c>
      <c r="DG369" s="51" t="s">
        <v>220</v>
      </c>
      <c r="DH369" s="51" t="s">
        <v>219</v>
      </c>
      <c r="DI369" s="51" t="s">
        <v>218</v>
      </c>
      <c r="DJ369" s="51" t="s">
        <v>217</v>
      </c>
      <c r="DK369" s="51" t="s">
        <v>216</v>
      </c>
      <c r="DL369" s="51" t="s">
        <v>215</v>
      </c>
      <c r="DM369" s="51" t="s">
        <v>214</v>
      </c>
      <c r="DN369" s="51" t="s">
        <v>213</v>
      </c>
      <c r="DP369" s="51" t="s">
        <v>225</v>
      </c>
      <c r="DQ369" s="51" t="s">
        <v>224</v>
      </c>
      <c r="DR369" s="51" t="s">
        <v>223</v>
      </c>
      <c r="DS369" s="51" t="s">
        <v>222</v>
      </c>
      <c r="DT369" s="51" t="s">
        <v>221</v>
      </c>
      <c r="DU369" s="51" t="s">
        <v>220</v>
      </c>
      <c r="DV369" s="51" t="s">
        <v>219</v>
      </c>
      <c r="DW369" s="51" t="s">
        <v>218</v>
      </c>
      <c r="DX369" s="51" t="s">
        <v>217</v>
      </c>
      <c r="DY369" s="51" t="s">
        <v>216</v>
      </c>
      <c r="DZ369" s="51" t="s">
        <v>215</v>
      </c>
      <c r="EA369" s="51" t="s">
        <v>214</v>
      </c>
      <c r="EB369" s="51" t="s">
        <v>213</v>
      </c>
      <c r="ED369" s="51" t="s">
        <v>225</v>
      </c>
      <c r="EE369" s="51" t="s">
        <v>224</v>
      </c>
      <c r="EF369" s="51" t="s">
        <v>223</v>
      </c>
      <c r="EG369" s="51" t="s">
        <v>222</v>
      </c>
      <c r="EH369" s="51" t="s">
        <v>221</v>
      </c>
      <c r="EI369" s="51" t="s">
        <v>220</v>
      </c>
      <c r="EJ369" s="51" t="s">
        <v>219</v>
      </c>
      <c r="EK369" s="51" t="s">
        <v>218</v>
      </c>
      <c r="EL369" s="51" t="s">
        <v>217</v>
      </c>
      <c r="EM369" s="51" t="s">
        <v>216</v>
      </c>
      <c r="EN369" s="51" t="s">
        <v>215</v>
      </c>
      <c r="EO369" s="51" t="s">
        <v>214</v>
      </c>
      <c r="EP369" s="51" t="s">
        <v>213</v>
      </c>
    </row>
    <row r="370" spans="2:146" x14ac:dyDescent="0.4">
      <c r="B370" s="131" t="s">
        <v>13</v>
      </c>
      <c r="C370" s="132">
        <f>AVERAGE(H373:EQ373)*10</f>
        <v>12.051282051282051</v>
      </c>
      <c r="D370" s="129"/>
      <c r="E370" s="131" t="s">
        <v>361</v>
      </c>
      <c r="F370" s="132">
        <f>AVERAGE(H370:EQ370)</f>
        <v>1</v>
      </c>
      <c r="G370" s="70"/>
      <c r="H370" s="52">
        <v>1</v>
      </c>
      <c r="I370" s="52">
        <v>1</v>
      </c>
      <c r="J370" s="52">
        <v>1</v>
      </c>
      <c r="K370" s="52">
        <v>1</v>
      </c>
      <c r="L370" s="52">
        <v>1</v>
      </c>
      <c r="M370" s="52">
        <v>1</v>
      </c>
      <c r="N370" s="52">
        <v>1</v>
      </c>
      <c r="O370" s="52"/>
      <c r="P370" s="52"/>
      <c r="Q370" s="52">
        <v>1</v>
      </c>
      <c r="R370" s="52">
        <v>1</v>
      </c>
      <c r="S370" s="52">
        <v>1</v>
      </c>
      <c r="T370" s="52">
        <v>1</v>
      </c>
      <c r="V370" s="109">
        <v>1</v>
      </c>
      <c r="W370" s="109"/>
      <c r="X370" s="109"/>
      <c r="Y370" s="109">
        <v>1</v>
      </c>
      <c r="Z370" s="109">
        <v>1</v>
      </c>
      <c r="AA370" s="109">
        <v>1</v>
      </c>
      <c r="AB370" s="109">
        <v>1</v>
      </c>
      <c r="AC370" s="109"/>
      <c r="AD370" s="109"/>
      <c r="AE370" s="109">
        <v>1</v>
      </c>
      <c r="AF370" s="109">
        <v>1</v>
      </c>
      <c r="AG370" s="109">
        <v>1</v>
      </c>
      <c r="AH370" s="109">
        <v>1</v>
      </c>
      <c r="AJ370" s="109">
        <v>1</v>
      </c>
      <c r="AK370" s="109"/>
      <c r="AL370" s="109">
        <v>1</v>
      </c>
      <c r="AM370" s="109">
        <v>1</v>
      </c>
      <c r="AN370" s="109">
        <v>1</v>
      </c>
      <c r="AO370" s="109"/>
      <c r="AP370" s="109">
        <v>1</v>
      </c>
      <c r="AQ370" s="109"/>
      <c r="AR370" s="109"/>
      <c r="AS370" s="109">
        <v>1</v>
      </c>
      <c r="AT370" s="109"/>
      <c r="AU370" s="109">
        <v>1</v>
      </c>
      <c r="AV370" s="109">
        <v>1</v>
      </c>
      <c r="AX370" s="109">
        <v>1</v>
      </c>
      <c r="AY370" s="109"/>
      <c r="AZ370" s="109">
        <v>1</v>
      </c>
      <c r="BA370" s="109"/>
      <c r="BB370" s="109"/>
      <c r="BC370" s="109">
        <v>1</v>
      </c>
      <c r="BD370" s="109">
        <v>1</v>
      </c>
      <c r="BE370" s="109"/>
      <c r="BF370" s="109">
        <v>1</v>
      </c>
      <c r="BG370" s="109"/>
      <c r="BH370" s="109"/>
      <c r="BI370" s="109">
        <v>1</v>
      </c>
      <c r="BJ370" s="109"/>
      <c r="BL370" s="109">
        <v>1</v>
      </c>
      <c r="BM370" s="109"/>
      <c r="BN370" s="109">
        <v>1</v>
      </c>
      <c r="BO370" s="109">
        <v>1</v>
      </c>
      <c r="BP370" s="109"/>
      <c r="BQ370" s="109"/>
      <c r="BR370" s="109"/>
      <c r="BS370" s="109">
        <v>1</v>
      </c>
      <c r="BT370" s="109"/>
      <c r="BU370" s="109"/>
      <c r="BV370" s="109">
        <v>1</v>
      </c>
      <c r="BW370" s="109"/>
      <c r="BX370" s="109"/>
      <c r="BZ370" s="109"/>
      <c r="CA370" s="109">
        <v>1</v>
      </c>
      <c r="CB370" s="109">
        <v>1</v>
      </c>
      <c r="CC370" s="109">
        <v>1</v>
      </c>
      <c r="CD370" s="109"/>
      <c r="CE370" s="109">
        <v>1</v>
      </c>
      <c r="CF370" s="109"/>
      <c r="CG370" s="109">
        <v>1</v>
      </c>
      <c r="CH370" s="109">
        <v>1</v>
      </c>
      <c r="CI370" s="109"/>
      <c r="CJ370" s="109">
        <v>1</v>
      </c>
      <c r="CK370" s="109">
        <v>1</v>
      </c>
      <c r="CL370" s="109">
        <v>1</v>
      </c>
      <c r="CN370" s="109"/>
      <c r="CO370" s="109">
        <v>1</v>
      </c>
      <c r="CP370" s="109">
        <v>1</v>
      </c>
      <c r="CQ370" s="109">
        <v>1</v>
      </c>
      <c r="CR370" s="109"/>
      <c r="CS370" s="109">
        <v>1</v>
      </c>
      <c r="CT370" s="109"/>
      <c r="CU370" s="109">
        <v>1</v>
      </c>
      <c r="CV370" s="109">
        <v>1</v>
      </c>
      <c r="CW370" s="109">
        <v>1</v>
      </c>
      <c r="CX370" s="109">
        <v>1</v>
      </c>
      <c r="CY370" s="109">
        <v>1</v>
      </c>
      <c r="CZ370" s="109"/>
      <c r="DB370" s="109"/>
      <c r="DC370" s="109">
        <v>1</v>
      </c>
      <c r="DD370" s="109">
        <v>1</v>
      </c>
      <c r="DE370" s="109"/>
      <c r="DF370" s="109">
        <v>1</v>
      </c>
      <c r="DG370" s="109">
        <v>1</v>
      </c>
      <c r="DH370" s="109"/>
      <c r="DI370" s="109"/>
      <c r="DJ370" s="109">
        <v>1</v>
      </c>
      <c r="DK370" s="109"/>
      <c r="DL370" s="109">
        <v>1</v>
      </c>
      <c r="DM370" s="109">
        <v>1</v>
      </c>
      <c r="DN370" s="109"/>
      <c r="DP370" s="109"/>
      <c r="DQ370" s="109">
        <v>1</v>
      </c>
      <c r="DR370" s="109">
        <v>1</v>
      </c>
      <c r="DS370" s="109">
        <v>1</v>
      </c>
      <c r="DT370" s="109">
        <v>1</v>
      </c>
      <c r="DU370" s="109">
        <v>1</v>
      </c>
      <c r="DV370" s="109"/>
      <c r="DW370" s="109">
        <v>1</v>
      </c>
      <c r="DX370" s="109">
        <v>1</v>
      </c>
      <c r="DY370" s="109"/>
      <c r="DZ370" s="109"/>
      <c r="EA370" s="109">
        <v>1</v>
      </c>
      <c r="EB370" s="109"/>
      <c r="ED370" s="109"/>
      <c r="EE370" s="109"/>
      <c r="EF370" s="109">
        <v>1</v>
      </c>
      <c r="EG370" s="109">
        <v>1</v>
      </c>
      <c r="EH370" s="109"/>
      <c r="EI370" s="109">
        <v>1</v>
      </c>
      <c r="EJ370" s="109"/>
      <c r="EK370" s="109">
        <v>1</v>
      </c>
      <c r="EL370" s="109">
        <v>1</v>
      </c>
      <c r="EM370" s="109"/>
      <c r="EN370" s="109"/>
      <c r="EO370" s="109">
        <v>1</v>
      </c>
      <c r="EP370" s="109"/>
    </row>
    <row r="371" spans="2:146" x14ac:dyDescent="0.4">
      <c r="B371" s="131" t="s">
        <v>10</v>
      </c>
      <c r="C371" s="132">
        <f>_xlfn.STDEV.S(H371:EQ371)*10</f>
        <v>18.335679321943225</v>
      </c>
      <c r="D371" s="129"/>
      <c r="E371" s="129" t="s">
        <v>9</v>
      </c>
      <c r="F371" s="132">
        <f>AVERAGE(H371:EQ371)*10</f>
        <v>35.897435897435898</v>
      </c>
      <c r="G371" s="70"/>
      <c r="H371" s="53">
        <v>2</v>
      </c>
      <c r="I371" s="53">
        <v>0</v>
      </c>
      <c r="J371" s="53">
        <v>4</v>
      </c>
      <c r="K371" s="53">
        <v>4</v>
      </c>
      <c r="L371" s="53">
        <v>4</v>
      </c>
      <c r="M371" s="53">
        <v>6</v>
      </c>
      <c r="N371" s="53">
        <v>4</v>
      </c>
      <c r="O371" s="58"/>
      <c r="P371" s="58"/>
      <c r="Q371" s="53">
        <v>2</v>
      </c>
      <c r="R371" s="53">
        <v>2</v>
      </c>
      <c r="S371" s="53">
        <v>2</v>
      </c>
      <c r="T371" s="53">
        <v>2</v>
      </c>
      <c r="V371" s="53">
        <v>0</v>
      </c>
      <c r="W371" s="76"/>
      <c r="X371" s="58"/>
      <c r="Y371" s="53">
        <v>4</v>
      </c>
      <c r="Z371" s="53">
        <v>2</v>
      </c>
      <c r="AA371" s="53">
        <v>4</v>
      </c>
      <c r="AB371" s="53">
        <v>4</v>
      </c>
      <c r="AC371" s="58"/>
      <c r="AD371" s="58"/>
      <c r="AE371" s="53">
        <v>4</v>
      </c>
      <c r="AF371" s="53">
        <v>6</v>
      </c>
      <c r="AG371" s="53">
        <v>0</v>
      </c>
      <c r="AH371" s="53">
        <v>2</v>
      </c>
      <c r="AJ371" s="53">
        <v>2</v>
      </c>
      <c r="AK371" s="76"/>
      <c r="AL371" s="53">
        <v>6</v>
      </c>
      <c r="AM371" s="53">
        <v>4</v>
      </c>
      <c r="AN371" s="53">
        <v>2</v>
      </c>
      <c r="AO371" s="58"/>
      <c r="AP371" s="53">
        <v>6</v>
      </c>
      <c r="AQ371" s="58"/>
      <c r="AR371" s="58"/>
      <c r="AS371" s="53">
        <v>6</v>
      </c>
      <c r="AT371" s="58"/>
      <c r="AU371" s="53">
        <v>2</v>
      </c>
      <c r="AV371" s="53">
        <v>4</v>
      </c>
      <c r="AX371" s="53">
        <v>4</v>
      </c>
      <c r="AY371" s="76"/>
      <c r="AZ371" s="53">
        <v>6</v>
      </c>
      <c r="BA371" s="76"/>
      <c r="BB371" s="76"/>
      <c r="BC371" s="53">
        <v>2</v>
      </c>
      <c r="BD371" s="53">
        <v>4</v>
      </c>
      <c r="BE371" s="58"/>
      <c r="BF371" s="53">
        <v>6</v>
      </c>
      <c r="BG371" s="58"/>
      <c r="BH371" s="58"/>
      <c r="BI371" s="53">
        <v>4</v>
      </c>
      <c r="BJ371" s="58"/>
      <c r="BL371" s="53">
        <v>2</v>
      </c>
      <c r="BM371" s="76"/>
      <c r="BN371" s="53">
        <v>4</v>
      </c>
      <c r="BO371" s="53">
        <v>2</v>
      </c>
      <c r="BP371" s="76"/>
      <c r="BQ371" s="76"/>
      <c r="BR371" s="58"/>
      <c r="BS371" s="53">
        <v>6</v>
      </c>
      <c r="BT371" s="58"/>
      <c r="BU371" s="76"/>
      <c r="BV371" s="53">
        <v>6</v>
      </c>
      <c r="BW371" s="58"/>
      <c r="BX371" s="58"/>
      <c r="BZ371" s="58"/>
      <c r="CA371" s="53">
        <v>6</v>
      </c>
      <c r="CB371" s="53">
        <v>6</v>
      </c>
      <c r="CC371" s="53">
        <v>0</v>
      </c>
      <c r="CD371" s="58"/>
      <c r="CE371" s="53">
        <v>6</v>
      </c>
      <c r="CF371" s="58"/>
      <c r="CG371" s="53">
        <v>4</v>
      </c>
      <c r="CH371" s="53">
        <v>6</v>
      </c>
      <c r="CI371" s="58"/>
      <c r="CJ371" s="53">
        <v>6</v>
      </c>
      <c r="CK371" s="53">
        <v>6</v>
      </c>
      <c r="CL371" s="53">
        <v>6</v>
      </c>
      <c r="CN371" s="76"/>
      <c r="CO371" s="53">
        <v>2</v>
      </c>
      <c r="CP371" s="53">
        <v>6</v>
      </c>
      <c r="CQ371" s="53">
        <v>2</v>
      </c>
      <c r="CR371" s="58"/>
      <c r="CS371" s="53">
        <v>2</v>
      </c>
      <c r="CT371" s="58"/>
      <c r="CU371" s="53">
        <v>4</v>
      </c>
      <c r="CV371" s="53">
        <v>4</v>
      </c>
      <c r="CW371" s="53">
        <v>4</v>
      </c>
      <c r="CX371" s="53">
        <v>2</v>
      </c>
      <c r="CY371" s="53">
        <v>6</v>
      </c>
      <c r="CZ371" s="76"/>
      <c r="DB371" s="76"/>
      <c r="DC371" s="53">
        <v>0</v>
      </c>
      <c r="DD371" s="53">
        <v>4</v>
      </c>
      <c r="DE371" s="58"/>
      <c r="DF371" s="53">
        <v>4</v>
      </c>
      <c r="DG371" s="53">
        <v>4</v>
      </c>
      <c r="DH371" s="76"/>
      <c r="DI371" s="58"/>
      <c r="DJ371" s="53">
        <v>4</v>
      </c>
      <c r="DK371" s="76"/>
      <c r="DL371" s="53">
        <v>2</v>
      </c>
      <c r="DM371" s="53">
        <v>2</v>
      </c>
      <c r="DN371" s="76"/>
      <c r="DP371" s="58"/>
      <c r="DQ371" s="53">
        <v>2</v>
      </c>
      <c r="DR371" s="53">
        <v>2</v>
      </c>
      <c r="DS371" s="53">
        <v>2</v>
      </c>
      <c r="DT371" s="53">
        <v>2</v>
      </c>
      <c r="DU371" s="53">
        <v>4</v>
      </c>
      <c r="DV371" s="76"/>
      <c r="DW371" s="53">
        <v>6</v>
      </c>
      <c r="DX371" s="53">
        <v>4</v>
      </c>
      <c r="DY371" s="76"/>
      <c r="DZ371" s="58"/>
      <c r="EA371" s="53">
        <v>0</v>
      </c>
      <c r="EB371" s="76"/>
      <c r="ED371" s="76"/>
      <c r="EE371" s="76"/>
      <c r="EF371" s="53">
        <v>4</v>
      </c>
      <c r="EG371" s="53">
        <v>2</v>
      </c>
      <c r="EH371" s="76"/>
      <c r="EI371" s="53">
        <v>4</v>
      </c>
      <c r="EJ371" s="76"/>
      <c r="EK371" s="53">
        <v>4</v>
      </c>
      <c r="EL371" s="53">
        <v>4</v>
      </c>
      <c r="EM371" s="58"/>
      <c r="EN371" s="76"/>
      <c r="EO371" s="53">
        <v>6</v>
      </c>
      <c r="EP371" s="76"/>
    </row>
    <row r="372" spans="2:146" x14ac:dyDescent="0.4">
      <c r="B372" s="129" t="s">
        <v>41</v>
      </c>
      <c r="C372" s="132">
        <f>C370/C371</f>
        <v>0.65725855255658183</v>
      </c>
      <c r="D372" s="129"/>
      <c r="E372" s="129" t="s">
        <v>6</v>
      </c>
      <c r="F372" s="132">
        <f>AVERAGE(H372:EQ372)*10</f>
        <v>47.948717948717949</v>
      </c>
      <c r="G372" s="70"/>
      <c r="H372" s="53">
        <v>2</v>
      </c>
      <c r="I372" s="53">
        <v>8</v>
      </c>
      <c r="J372" s="53">
        <v>10</v>
      </c>
      <c r="K372" s="53">
        <v>8</v>
      </c>
      <c r="L372" s="53">
        <v>0</v>
      </c>
      <c r="M372" s="53">
        <v>10</v>
      </c>
      <c r="N372" s="53">
        <v>6</v>
      </c>
      <c r="O372" s="58"/>
      <c r="P372" s="58"/>
      <c r="Q372" s="53">
        <v>10</v>
      </c>
      <c r="R372" s="53">
        <v>8</v>
      </c>
      <c r="S372" s="53">
        <v>8</v>
      </c>
      <c r="T372" s="53">
        <v>8</v>
      </c>
      <c r="V372" s="53">
        <v>4</v>
      </c>
      <c r="W372" s="76"/>
      <c r="X372" s="58"/>
      <c r="Y372" s="53">
        <v>4</v>
      </c>
      <c r="Z372" s="53">
        <v>2</v>
      </c>
      <c r="AA372" s="53">
        <v>6</v>
      </c>
      <c r="AB372" s="53">
        <v>6</v>
      </c>
      <c r="AC372" s="58"/>
      <c r="AD372" s="58"/>
      <c r="AE372" s="53">
        <v>0</v>
      </c>
      <c r="AF372" s="53">
        <v>6</v>
      </c>
      <c r="AG372" s="53">
        <v>10</v>
      </c>
      <c r="AH372" s="53">
        <v>8</v>
      </c>
      <c r="AJ372" s="53">
        <v>4</v>
      </c>
      <c r="AK372" s="76"/>
      <c r="AL372" s="53">
        <v>6</v>
      </c>
      <c r="AM372" s="53">
        <v>2</v>
      </c>
      <c r="AN372" s="53">
        <v>6</v>
      </c>
      <c r="AO372" s="58"/>
      <c r="AP372" s="53">
        <v>2</v>
      </c>
      <c r="AQ372" s="58"/>
      <c r="AR372" s="58"/>
      <c r="AS372" s="53">
        <v>4</v>
      </c>
      <c r="AT372" s="58"/>
      <c r="AU372" s="53">
        <v>2</v>
      </c>
      <c r="AV372" s="53">
        <v>6</v>
      </c>
      <c r="AX372" s="53">
        <v>2</v>
      </c>
      <c r="AY372" s="76"/>
      <c r="AZ372" s="53">
        <v>0</v>
      </c>
      <c r="BA372" s="76"/>
      <c r="BB372" s="76"/>
      <c r="BC372" s="53">
        <v>2</v>
      </c>
      <c r="BD372" s="53">
        <v>4</v>
      </c>
      <c r="BE372" s="58"/>
      <c r="BF372" s="53">
        <v>4</v>
      </c>
      <c r="BG372" s="58"/>
      <c r="BH372" s="58"/>
      <c r="BI372" s="53">
        <v>0</v>
      </c>
      <c r="BJ372" s="58"/>
      <c r="BL372" s="53">
        <v>4</v>
      </c>
      <c r="BM372" s="76"/>
      <c r="BN372" s="53">
        <v>6</v>
      </c>
      <c r="BO372" s="53">
        <v>2</v>
      </c>
      <c r="BP372" s="76"/>
      <c r="BQ372" s="76"/>
      <c r="BR372" s="76"/>
      <c r="BS372" s="53">
        <v>6</v>
      </c>
      <c r="BT372" s="76"/>
      <c r="BU372" s="76"/>
      <c r="BV372" s="53">
        <v>6</v>
      </c>
      <c r="BW372" s="76"/>
      <c r="BX372" s="76"/>
      <c r="BZ372" s="58"/>
      <c r="CA372" s="53">
        <v>8</v>
      </c>
      <c r="CB372" s="53">
        <v>8</v>
      </c>
      <c r="CC372" s="53">
        <v>2</v>
      </c>
      <c r="CD372" s="58"/>
      <c r="CE372" s="53">
        <v>8</v>
      </c>
      <c r="CF372" s="58"/>
      <c r="CG372" s="53">
        <v>10</v>
      </c>
      <c r="CH372" s="53">
        <v>10</v>
      </c>
      <c r="CI372" s="58"/>
      <c r="CJ372" s="53">
        <v>8</v>
      </c>
      <c r="CK372" s="53">
        <v>10</v>
      </c>
      <c r="CL372" s="53">
        <v>8</v>
      </c>
      <c r="CN372" s="76"/>
      <c r="CO372" s="53">
        <v>2</v>
      </c>
      <c r="CP372" s="53">
        <v>10</v>
      </c>
      <c r="CQ372" s="53">
        <v>4</v>
      </c>
      <c r="CR372" s="58"/>
      <c r="CS372" s="53">
        <v>0</v>
      </c>
      <c r="CT372" s="76"/>
      <c r="CU372" s="53">
        <v>8</v>
      </c>
      <c r="CV372" s="53">
        <v>4</v>
      </c>
      <c r="CW372" s="53">
        <v>2</v>
      </c>
      <c r="CX372" s="53">
        <v>8</v>
      </c>
      <c r="CY372" s="53">
        <v>6</v>
      </c>
      <c r="CZ372" s="76"/>
      <c r="DB372" s="76"/>
      <c r="DC372" s="53">
        <v>0</v>
      </c>
      <c r="DD372" s="53">
        <v>10</v>
      </c>
      <c r="DE372" s="76"/>
      <c r="DF372" s="53">
        <v>2</v>
      </c>
      <c r="DG372" s="53">
        <v>4</v>
      </c>
      <c r="DH372" s="76"/>
      <c r="DI372" s="58"/>
      <c r="DJ372" s="53">
        <v>4</v>
      </c>
      <c r="DK372" s="76"/>
      <c r="DL372" s="53">
        <v>4</v>
      </c>
      <c r="DM372" s="53">
        <v>4</v>
      </c>
      <c r="DN372" s="76"/>
      <c r="DP372" s="76"/>
      <c r="DQ372" s="53">
        <v>0</v>
      </c>
      <c r="DR372" s="53">
        <v>2</v>
      </c>
      <c r="DS372" s="53">
        <v>0</v>
      </c>
      <c r="DT372" s="53">
        <v>2</v>
      </c>
      <c r="DU372" s="53">
        <v>2</v>
      </c>
      <c r="DV372" s="76"/>
      <c r="DW372" s="53">
        <v>8</v>
      </c>
      <c r="DX372" s="53">
        <v>6</v>
      </c>
      <c r="DY372" s="76"/>
      <c r="DZ372" s="58"/>
      <c r="EA372" s="53">
        <v>6</v>
      </c>
      <c r="EB372" s="76"/>
      <c r="ED372" s="76"/>
      <c r="EE372" s="76"/>
      <c r="EF372" s="53">
        <v>4</v>
      </c>
      <c r="EG372" s="53">
        <v>2</v>
      </c>
      <c r="EH372" s="76"/>
      <c r="EI372" s="53">
        <v>0</v>
      </c>
      <c r="EJ372" s="76"/>
      <c r="EK372" s="53">
        <v>4</v>
      </c>
      <c r="EL372" s="53">
        <v>0</v>
      </c>
      <c r="EM372" s="76"/>
      <c r="EN372" s="76"/>
      <c r="EO372" s="53">
        <v>2</v>
      </c>
      <c r="EP372" s="76"/>
    </row>
    <row r="373" spans="2:146" x14ac:dyDescent="0.4">
      <c r="B373" s="131" t="s">
        <v>4</v>
      </c>
      <c r="C373" s="130">
        <f>_xlfn.T.TEST(H371:EQ371,H372:EQ372,1,2)</f>
        <v>2.1425613457137257E-3</v>
      </c>
      <c r="D373" s="129"/>
      <c r="E373" s="131" t="s">
        <v>3</v>
      </c>
      <c r="F373" s="132">
        <f>AVERAGE(H373:EQ373)*10</f>
        <v>12.051282051282051</v>
      </c>
      <c r="G373" s="70"/>
      <c r="H373" s="54">
        <f t="shared" ref="H373:N373" si="38">H372-H371</f>
        <v>0</v>
      </c>
      <c r="I373" s="54">
        <f t="shared" si="38"/>
        <v>8</v>
      </c>
      <c r="J373" s="54">
        <f t="shared" si="38"/>
        <v>6</v>
      </c>
      <c r="K373" s="54">
        <f t="shared" si="38"/>
        <v>4</v>
      </c>
      <c r="L373" s="54">
        <f t="shared" si="38"/>
        <v>-4</v>
      </c>
      <c r="M373" s="54">
        <f t="shared" si="38"/>
        <v>4</v>
      </c>
      <c r="N373" s="54">
        <f t="shared" si="38"/>
        <v>2</v>
      </c>
      <c r="O373" s="54"/>
      <c r="P373" s="54"/>
      <c r="Q373" s="54">
        <f>Q372-Q371</f>
        <v>8</v>
      </c>
      <c r="R373" s="54">
        <f>R372-R371</f>
        <v>6</v>
      </c>
      <c r="S373" s="54">
        <f>S372-S371</f>
        <v>6</v>
      </c>
      <c r="T373" s="54">
        <f>T372-T371</f>
        <v>6</v>
      </c>
      <c r="V373" s="110">
        <f>V372-V371</f>
        <v>4</v>
      </c>
      <c r="W373" s="110"/>
      <c r="X373" s="110"/>
      <c r="Y373" s="110">
        <f>Y372-Y371</f>
        <v>0</v>
      </c>
      <c r="Z373" s="110">
        <f>Z372-Z371</f>
        <v>0</v>
      </c>
      <c r="AA373" s="110">
        <f>AA372-AA371</f>
        <v>2</v>
      </c>
      <c r="AB373" s="110">
        <f>AB372-AB371</f>
        <v>2</v>
      </c>
      <c r="AC373" s="110"/>
      <c r="AD373" s="110"/>
      <c r="AE373" s="110">
        <f>AE372-AE371</f>
        <v>-4</v>
      </c>
      <c r="AF373" s="110">
        <f>AF372-AF371</f>
        <v>0</v>
      </c>
      <c r="AG373" s="110">
        <f>AG372-AG371</f>
        <v>10</v>
      </c>
      <c r="AH373" s="110">
        <f>AH372-AH371</f>
        <v>6</v>
      </c>
      <c r="AJ373" s="110">
        <f>AJ372-AJ371</f>
        <v>2</v>
      </c>
      <c r="AK373" s="110"/>
      <c r="AL373" s="110">
        <f>AL372-AL371</f>
        <v>0</v>
      </c>
      <c r="AM373" s="110">
        <f>AM372-AM371</f>
        <v>-2</v>
      </c>
      <c r="AN373" s="110">
        <f>AN372-AN371</f>
        <v>4</v>
      </c>
      <c r="AO373" s="110"/>
      <c r="AP373" s="110">
        <f>AP372-AP371</f>
        <v>-4</v>
      </c>
      <c r="AQ373" s="110"/>
      <c r="AR373" s="110"/>
      <c r="AS373" s="110">
        <f>AS372-AS371</f>
        <v>-2</v>
      </c>
      <c r="AT373" s="110"/>
      <c r="AU373" s="110">
        <f>AU372-AU371</f>
        <v>0</v>
      </c>
      <c r="AV373" s="110">
        <f>AV372-AV371</f>
        <v>2</v>
      </c>
      <c r="AX373" s="110">
        <f>AX372-AX371</f>
        <v>-2</v>
      </c>
      <c r="AY373" s="110"/>
      <c r="AZ373" s="110">
        <f>AZ372-AZ371</f>
        <v>-6</v>
      </c>
      <c r="BA373" s="110"/>
      <c r="BB373" s="110"/>
      <c r="BC373" s="110">
        <f>BC372-BC371</f>
        <v>0</v>
      </c>
      <c r="BD373" s="110">
        <f>BD372-BD371</f>
        <v>0</v>
      </c>
      <c r="BE373" s="110"/>
      <c r="BF373" s="110">
        <f>BF372-BF371</f>
        <v>-2</v>
      </c>
      <c r="BG373" s="110"/>
      <c r="BH373" s="110"/>
      <c r="BI373" s="110">
        <f>BI372-BI371</f>
        <v>-4</v>
      </c>
      <c r="BJ373" s="110"/>
      <c r="BL373" s="110">
        <f>BL372-BL371</f>
        <v>2</v>
      </c>
      <c r="BM373" s="110"/>
      <c r="BN373" s="110">
        <f>BN372-BN371</f>
        <v>2</v>
      </c>
      <c r="BO373" s="110">
        <f>BO372-BO371</f>
        <v>0</v>
      </c>
      <c r="BP373" s="110"/>
      <c r="BQ373" s="110"/>
      <c r="BR373" s="110"/>
      <c r="BS373" s="110">
        <f>BS372-BS371</f>
        <v>0</v>
      </c>
      <c r="BT373" s="110"/>
      <c r="BU373" s="110"/>
      <c r="BV373" s="110">
        <f>BV372-BV371</f>
        <v>0</v>
      </c>
      <c r="BW373" s="110"/>
      <c r="BX373" s="110"/>
      <c r="BZ373" s="110"/>
      <c r="CA373" s="110">
        <f>CA372-CA371</f>
        <v>2</v>
      </c>
      <c r="CB373" s="110">
        <f>CB372-CB371</f>
        <v>2</v>
      </c>
      <c r="CC373" s="110">
        <f>CC372-CC371</f>
        <v>2</v>
      </c>
      <c r="CD373" s="110"/>
      <c r="CE373" s="110">
        <f>CE372-CE371</f>
        <v>2</v>
      </c>
      <c r="CF373" s="110"/>
      <c r="CG373" s="110">
        <f>CG372-CG371</f>
        <v>6</v>
      </c>
      <c r="CH373" s="110">
        <f>CH372-CH371</f>
        <v>4</v>
      </c>
      <c r="CI373" s="110"/>
      <c r="CJ373" s="110">
        <f>CJ372-CJ371</f>
        <v>2</v>
      </c>
      <c r="CK373" s="110">
        <f>CK372-CK371</f>
        <v>4</v>
      </c>
      <c r="CL373" s="110">
        <f>CL372-CL371</f>
        <v>2</v>
      </c>
      <c r="CN373" s="110"/>
      <c r="CO373" s="110">
        <f>CO372-CO371</f>
        <v>0</v>
      </c>
      <c r="CP373" s="110">
        <f>CP372-CP371</f>
        <v>4</v>
      </c>
      <c r="CQ373" s="110">
        <f>CQ372-CQ371</f>
        <v>2</v>
      </c>
      <c r="CR373" s="110"/>
      <c r="CS373" s="110">
        <f>CS372-CS371</f>
        <v>-2</v>
      </c>
      <c r="CT373" s="110"/>
      <c r="CU373" s="110">
        <f>CU372-CU371</f>
        <v>4</v>
      </c>
      <c r="CV373" s="110">
        <f>CV372-CV371</f>
        <v>0</v>
      </c>
      <c r="CW373" s="110">
        <f>CW372-CW371</f>
        <v>-2</v>
      </c>
      <c r="CX373" s="110">
        <f>CX372-CX371</f>
        <v>6</v>
      </c>
      <c r="CY373" s="110">
        <f>CY372-CY371</f>
        <v>0</v>
      </c>
      <c r="CZ373" s="110"/>
      <c r="DB373" s="110"/>
      <c r="DC373" s="110">
        <f>DC372-DC371</f>
        <v>0</v>
      </c>
      <c r="DD373" s="110">
        <f>DD372-DD371</f>
        <v>6</v>
      </c>
      <c r="DE373" s="110"/>
      <c r="DF373" s="110">
        <f>DF372-DF371</f>
        <v>-2</v>
      </c>
      <c r="DG373" s="110">
        <f>DG372-DG371</f>
        <v>0</v>
      </c>
      <c r="DH373" s="110"/>
      <c r="DI373" s="110"/>
      <c r="DJ373" s="110">
        <f>DJ372-DJ371</f>
        <v>0</v>
      </c>
      <c r="DK373" s="110"/>
      <c r="DL373" s="110">
        <f>DL372-DL371</f>
        <v>2</v>
      </c>
      <c r="DM373" s="110">
        <f>DM372-DM371</f>
        <v>2</v>
      </c>
      <c r="DN373" s="110"/>
      <c r="DP373" s="110"/>
      <c r="DQ373" s="110">
        <f>DQ372-DQ371</f>
        <v>-2</v>
      </c>
      <c r="DR373" s="110">
        <f>DR372-DR371</f>
        <v>0</v>
      </c>
      <c r="DS373" s="110">
        <f>DS372-DS371</f>
        <v>-2</v>
      </c>
      <c r="DT373" s="110">
        <f>DT372-DT371</f>
        <v>0</v>
      </c>
      <c r="DU373" s="110">
        <f>DU372-DU371</f>
        <v>-2</v>
      </c>
      <c r="DV373" s="110"/>
      <c r="DW373" s="110">
        <f>DW372-DW371</f>
        <v>2</v>
      </c>
      <c r="DX373" s="110">
        <f>DX372-DX371</f>
        <v>2</v>
      </c>
      <c r="DY373" s="110"/>
      <c r="DZ373" s="110"/>
      <c r="EA373" s="110">
        <f>EA372-EA371</f>
        <v>6</v>
      </c>
      <c r="EB373" s="110"/>
      <c r="ED373" s="110"/>
      <c r="EE373" s="110"/>
      <c r="EF373" s="110">
        <f>EF372-EF371</f>
        <v>0</v>
      </c>
      <c r="EG373" s="110">
        <f>EG372-EG371</f>
        <v>0</v>
      </c>
      <c r="EH373" s="110"/>
      <c r="EI373" s="110">
        <f>EI372-EI371</f>
        <v>-4</v>
      </c>
      <c r="EJ373" s="110"/>
      <c r="EK373" s="110">
        <f>EK372-EK371</f>
        <v>0</v>
      </c>
      <c r="EL373" s="110">
        <f>EL372-EL371</f>
        <v>-4</v>
      </c>
      <c r="EM373" s="110"/>
      <c r="EN373" s="110"/>
      <c r="EO373" s="110">
        <f>EO372-EO371</f>
        <v>-4</v>
      </c>
      <c r="EP373" s="110"/>
    </row>
    <row r="374" spans="2:146" x14ac:dyDescent="0.4">
      <c r="B374" s="131" t="s">
        <v>2</v>
      </c>
      <c r="C374" s="136">
        <f>(F372-F371)/(100-F371)</f>
        <v>0.188</v>
      </c>
      <c r="D374" s="129"/>
      <c r="E374" s="131" t="s">
        <v>1</v>
      </c>
      <c r="F374" s="132">
        <f>_xlfn.STDEV.S(H372:EQ372)*10</f>
        <v>31.801289460051947</v>
      </c>
      <c r="G374" s="70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V374" s="110"/>
      <c r="W374" s="110"/>
      <c r="X374" s="110"/>
      <c r="Y374" s="110"/>
      <c r="Z374" s="110"/>
      <c r="AA374" s="110"/>
      <c r="AB374" s="110"/>
      <c r="AC374" s="110"/>
      <c r="AD374" s="110"/>
      <c r="AE374" s="110"/>
      <c r="AJ374" s="110"/>
      <c r="AK374" s="110"/>
      <c r="AL374" s="110"/>
      <c r="AM374" s="110"/>
      <c r="AN374" s="110"/>
      <c r="AO374" s="110"/>
      <c r="AP374" s="110"/>
      <c r="AQ374" s="110"/>
      <c r="AR374" s="110"/>
      <c r="AS374" s="110"/>
      <c r="AX374" s="110"/>
      <c r="AY374" s="110"/>
      <c r="AZ374" s="110"/>
      <c r="BA374" s="110"/>
      <c r="BB374" s="110"/>
      <c r="BC374" s="110"/>
      <c r="BD374" s="110"/>
      <c r="BE374" s="110"/>
      <c r="BF374" s="110"/>
      <c r="BG374" s="110"/>
      <c r="BL374" s="110"/>
      <c r="BM374" s="110"/>
      <c r="BN374" s="110"/>
      <c r="BO374" s="110"/>
      <c r="BP374" s="110"/>
      <c r="BQ374" s="110"/>
      <c r="BR374" s="110"/>
      <c r="BS374" s="110"/>
      <c r="BT374" s="110"/>
      <c r="BU374" s="110"/>
      <c r="BZ374" s="110"/>
      <c r="CA374" s="110"/>
      <c r="CB374" s="110"/>
      <c r="CC374" s="110"/>
      <c r="CD374" s="110"/>
      <c r="CE374" s="110"/>
      <c r="CF374" s="110"/>
      <c r="CG374" s="110"/>
      <c r="CH374" s="110"/>
      <c r="CI374" s="110"/>
      <c r="CN374" s="110"/>
      <c r="CO374" s="110"/>
      <c r="CP374" s="110"/>
      <c r="CQ374" s="110"/>
      <c r="CR374" s="110"/>
      <c r="CS374" s="110"/>
      <c r="CT374" s="110"/>
      <c r="CU374" s="110"/>
      <c r="CV374" s="110"/>
      <c r="CW374" s="110"/>
      <c r="DB374" s="110"/>
      <c r="DC374" s="110"/>
      <c r="DD374" s="110"/>
      <c r="DE374" s="110"/>
      <c r="DF374" s="110"/>
      <c r="DG374" s="110"/>
      <c r="DH374" s="110"/>
      <c r="DI374" s="110"/>
      <c r="DJ374" s="110"/>
      <c r="DK374" s="110"/>
      <c r="DP374" s="110"/>
      <c r="DQ374" s="110"/>
      <c r="DR374" s="110"/>
      <c r="DS374" s="110"/>
      <c r="DT374" s="110"/>
      <c r="DU374" s="110"/>
      <c r="DV374" s="110"/>
      <c r="DW374" s="110"/>
      <c r="DX374" s="110"/>
      <c r="DY374" s="110"/>
      <c r="ED374" s="110"/>
      <c r="EE374" s="110"/>
      <c r="EF374" s="110"/>
      <c r="EG374" s="110"/>
      <c r="EH374" s="110"/>
      <c r="EI374" s="110"/>
      <c r="EJ374" s="110"/>
      <c r="EK374" s="110"/>
      <c r="EL374" s="110"/>
      <c r="EM374" s="110"/>
    </row>
    <row r="375" spans="2:146" x14ac:dyDescent="0.4">
      <c r="B375" s="134" t="s">
        <v>211</v>
      </c>
      <c r="C375" s="128" t="s">
        <v>357</v>
      </c>
      <c r="D375" s="129"/>
      <c r="E375" s="134" t="s">
        <v>210</v>
      </c>
      <c r="F375" s="135" t="s">
        <v>360</v>
      </c>
      <c r="G375" s="75"/>
      <c r="H375" s="51" t="s">
        <v>209</v>
      </c>
      <c r="I375" s="51" t="s">
        <v>208</v>
      </c>
      <c r="J375" s="51" t="s">
        <v>207</v>
      </c>
      <c r="K375" s="51" t="s">
        <v>206</v>
      </c>
      <c r="L375" s="51" t="s">
        <v>205</v>
      </c>
      <c r="M375" s="51" t="s">
        <v>204</v>
      </c>
      <c r="N375" s="51" t="s">
        <v>203</v>
      </c>
      <c r="O375" s="51" t="s">
        <v>202</v>
      </c>
      <c r="P375" s="51" t="s">
        <v>201</v>
      </c>
      <c r="Q375" s="51" t="s">
        <v>200</v>
      </c>
      <c r="R375" s="51" t="s">
        <v>199</v>
      </c>
      <c r="S375" s="51" t="s">
        <v>198</v>
      </c>
      <c r="T375" s="120"/>
      <c r="V375" s="51" t="s">
        <v>209</v>
      </c>
      <c r="W375" s="51" t="s">
        <v>208</v>
      </c>
      <c r="X375" s="51" t="s">
        <v>207</v>
      </c>
      <c r="Y375" s="51" t="s">
        <v>206</v>
      </c>
      <c r="Z375" s="51" t="s">
        <v>205</v>
      </c>
      <c r="AA375" s="51" t="s">
        <v>204</v>
      </c>
      <c r="AB375" s="51" t="s">
        <v>203</v>
      </c>
      <c r="AC375" s="51" t="s">
        <v>202</v>
      </c>
      <c r="AD375" s="51" t="s">
        <v>201</v>
      </c>
      <c r="AE375" s="51" t="s">
        <v>200</v>
      </c>
      <c r="AF375" s="51" t="s">
        <v>199</v>
      </c>
      <c r="AG375" s="51" t="s">
        <v>198</v>
      </c>
      <c r="AH375" s="120"/>
      <c r="AJ375" s="51" t="s">
        <v>209</v>
      </c>
      <c r="AK375" s="51" t="s">
        <v>208</v>
      </c>
      <c r="AL375" s="51" t="s">
        <v>207</v>
      </c>
      <c r="AM375" s="51" t="s">
        <v>206</v>
      </c>
      <c r="AN375" s="51" t="s">
        <v>205</v>
      </c>
      <c r="AO375" s="51" t="s">
        <v>204</v>
      </c>
      <c r="AP375" s="51" t="s">
        <v>203</v>
      </c>
      <c r="AQ375" s="51" t="s">
        <v>202</v>
      </c>
      <c r="AR375" s="51" t="s">
        <v>201</v>
      </c>
      <c r="AS375" s="51" t="s">
        <v>200</v>
      </c>
      <c r="AT375" s="51" t="s">
        <v>199</v>
      </c>
      <c r="AU375" s="51" t="s">
        <v>198</v>
      </c>
      <c r="AV375" s="120"/>
      <c r="AX375" s="51" t="s">
        <v>209</v>
      </c>
      <c r="AY375" s="51" t="s">
        <v>208</v>
      </c>
      <c r="AZ375" s="51" t="s">
        <v>207</v>
      </c>
      <c r="BA375" s="51" t="s">
        <v>206</v>
      </c>
      <c r="BB375" s="51" t="s">
        <v>205</v>
      </c>
      <c r="BC375" s="51" t="s">
        <v>204</v>
      </c>
      <c r="BD375" s="51" t="s">
        <v>203</v>
      </c>
      <c r="BE375" s="51" t="s">
        <v>202</v>
      </c>
      <c r="BF375" s="51" t="s">
        <v>201</v>
      </c>
      <c r="BG375" s="51" t="s">
        <v>200</v>
      </c>
      <c r="BH375" s="51" t="s">
        <v>199</v>
      </c>
      <c r="BI375" s="51" t="s">
        <v>198</v>
      </c>
      <c r="BJ375" s="120"/>
      <c r="BL375" s="51" t="s">
        <v>209</v>
      </c>
      <c r="BM375" s="51" t="s">
        <v>208</v>
      </c>
      <c r="BN375" s="51" t="s">
        <v>207</v>
      </c>
      <c r="BO375" s="51" t="s">
        <v>206</v>
      </c>
      <c r="BP375" s="51" t="s">
        <v>205</v>
      </c>
      <c r="BQ375" s="51" t="s">
        <v>204</v>
      </c>
      <c r="BR375" s="51" t="s">
        <v>203</v>
      </c>
      <c r="BS375" s="51" t="s">
        <v>202</v>
      </c>
      <c r="BT375" s="51" t="s">
        <v>201</v>
      </c>
      <c r="BU375" s="51" t="s">
        <v>200</v>
      </c>
      <c r="BV375" s="51" t="s">
        <v>199</v>
      </c>
      <c r="BW375" s="51" t="s">
        <v>198</v>
      </c>
      <c r="BX375" s="120"/>
      <c r="BZ375" s="51" t="s">
        <v>209</v>
      </c>
      <c r="CA375" s="51" t="s">
        <v>208</v>
      </c>
      <c r="CB375" s="51" t="s">
        <v>207</v>
      </c>
      <c r="CC375" s="51" t="s">
        <v>206</v>
      </c>
      <c r="CD375" s="51" t="s">
        <v>205</v>
      </c>
      <c r="CE375" s="51" t="s">
        <v>204</v>
      </c>
      <c r="CF375" s="51" t="s">
        <v>203</v>
      </c>
      <c r="CG375" s="51" t="s">
        <v>202</v>
      </c>
      <c r="CH375" s="51" t="s">
        <v>201</v>
      </c>
      <c r="CI375" s="51" t="s">
        <v>200</v>
      </c>
      <c r="CJ375" s="51" t="s">
        <v>199</v>
      </c>
      <c r="CK375" s="51" t="s">
        <v>198</v>
      </c>
      <c r="CL375" s="120"/>
      <c r="CN375" s="51" t="s">
        <v>209</v>
      </c>
      <c r="CO375" s="51" t="s">
        <v>208</v>
      </c>
      <c r="CP375" s="51" t="s">
        <v>207</v>
      </c>
      <c r="CQ375" s="51" t="s">
        <v>206</v>
      </c>
      <c r="CR375" s="51" t="s">
        <v>205</v>
      </c>
      <c r="CS375" s="51" t="s">
        <v>204</v>
      </c>
      <c r="CT375" s="51" t="s">
        <v>203</v>
      </c>
      <c r="CU375" s="51" t="s">
        <v>202</v>
      </c>
      <c r="CV375" s="51" t="s">
        <v>201</v>
      </c>
      <c r="CW375" s="51" t="s">
        <v>200</v>
      </c>
      <c r="CX375" s="51" t="s">
        <v>199</v>
      </c>
      <c r="CY375" s="51" t="s">
        <v>198</v>
      </c>
      <c r="CZ375" s="120"/>
      <c r="DB375" s="51" t="s">
        <v>209</v>
      </c>
      <c r="DC375" s="51" t="s">
        <v>208</v>
      </c>
      <c r="DD375" s="51" t="s">
        <v>207</v>
      </c>
      <c r="DE375" s="51" t="s">
        <v>206</v>
      </c>
      <c r="DF375" s="51" t="s">
        <v>205</v>
      </c>
      <c r="DG375" s="51" t="s">
        <v>204</v>
      </c>
      <c r="DH375" s="51" t="s">
        <v>203</v>
      </c>
      <c r="DI375" s="51" t="s">
        <v>202</v>
      </c>
      <c r="DJ375" s="51" t="s">
        <v>201</v>
      </c>
      <c r="DK375" s="51" t="s">
        <v>200</v>
      </c>
      <c r="DL375" s="51" t="s">
        <v>199</v>
      </c>
      <c r="DM375" s="51" t="s">
        <v>198</v>
      </c>
      <c r="DN375" s="120"/>
      <c r="DP375" s="51" t="s">
        <v>209</v>
      </c>
      <c r="DQ375" s="51" t="s">
        <v>208</v>
      </c>
      <c r="DR375" s="51" t="s">
        <v>207</v>
      </c>
      <c r="DS375" s="51" t="s">
        <v>206</v>
      </c>
      <c r="DT375" s="51" t="s">
        <v>205</v>
      </c>
      <c r="DU375" s="51" t="s">
        <v>204</v>
      </c>
      <c r="DV375" s="51" t="s">
        <v>203</v>
      </c>
      <c r="DW375" s="51" t="s">
        <v>202</v>
      </c>
      <c r="DX375" s="51" t="s">
        <v>201</v>
      </c>
      <c r="DY375" s="51" t="s">
        <v>200</v>
      </c>
      <c r="DZ375" s="51" t="s">
        <v>199</v>
      </c>
      <c r="EA375" s="51" t="s">
        <v>198</v>
      </c>
      <c r="EB375" s="120"/>
      <c r="ED375" s="51" t="s">
        <v>209</v>
      </c>
      <c r="EE375" s="51" t="s">
        <v>208</v>
      </c>
      <c r="EF375" s="51" t="s">
        <v>207</v>
      </c>
      <c r="EG375" s="51" t="s">
        <v>206</v>
      </c>
      <c r="EH375" s="51" t="s">
        <v>205</v>
      </c>
      <c r="EI375" s="51" t="s">
        <v>204</v>
      </c>
      <c r="EJ375" s="51" t="s">
        <v>203</v>
      </c>
      <c r="EK375" s="51" t="s">
        <v>202</v>
      </c>
      <c r="EL375" s="51" t="s">
        <v>201</v>
      </c>
      <c r="EM375" s="51" t="s">
        <v>200</v>
      </c>
      <c r="EN375" s="51" t="s">
        <v>199</v>
      </c>
      <c r="EO375" s="51" t="s">
        <v>198</v>
      </c>
      <c r="EP375" s="120"/>
    </row>
    <row r="376" spans="2:146" x14ac:dyDescent="0.4">
      <c r="B376" s="131" t="s">
        <v>13</v>
      </c>
      <c r="C376" s="132">
        <f>AVERAGE(H379:EQ379)*10</f>
        <v>8.717948717948719</v>
      </c>
      <c r="D376" s="129"/>
      <c r="E376" s="131" t="s">
        <v>361</v>
      </c>
      <c r="F376" s="132">
        <f>AVERAGE(H376:EQ376)</f>
        <v>1</v>
      </c>
      <c r="G376" s="70"/>
      <c r="H376" s="52">
        <v>1</v>
      </c>
      <c r="I376" s="52">
        <v>1</v>
      </c>
      <c r="J376" s="52">
        <v>1</v>
      </c>
      <c r="K376" s="52">
        <v>1</v>
      </c>
      <c r="L376" s="52">
        <v>1</v>
      </c>
      <c r="M376" s="52"/>
      <c r="N376" s="52"/>
      <c r="O376" s="52"/>
      <c r="P376" s="52"/>
      <c r="Q376" s="52">
        <v>1</v>
      </c>
      <c r="R376" s="52"/>
      <c r="S376" s="52"/>
      <c r="V376" s="109">
        <v>1</v>
      </c>
      <c r="W376" s="109">
        <v>1</v>
      </c>
      <c r="X376" s="109">
        <v>1</v>
      </c>
      <c r="Y376" s="109">
        <v>1</v>
      </c>
      <c r="Z376" s="109">
        <v>1</v>
      </c>
      <c r="AA376" s="109">
        <v>1</v>
      </c>
      <c r="AB376" s="109"/>
      <c r="AC376" s="109">
        <v>1</v>
      </c>
      <c r="AD376" s="109"/>
      <c r="AE376" s="109">
        <v>1</v>
      </c>
      <c r="AF376" s="109"/>
      <c r="AG376" s="109">
        <v>1</v>
      </c>
      <c r="AJ376" s="109">
        <v>1</v>
      </c>
      <c r="AK376" s="109">
        <v>1</v>
      </c>
      <c r="AL376" s="109">
        <v>1</v>
      </c>
      <c r="AM376" s="109">
        <v>1</v>
      </c>
      <c r="AN376" s="109">
        <v>1</v>
      </c>
      <c r="AO376" s="109">
        <v>1</v>
      </c>
      <c r="AP376" s="109"/>
      <c r="AQ376" s="109">
        <v>1</v>
      </c>
      <c r="AR376" s="109"/>
      <c r="AS376" s="109">
        <v>1</v>
      </c>
      <c r="AT376" s="109">
        <v>1</v>
      </c>
      <c r="AU376" s="109">
        <v>1</v>
      </c>
      <c r="AX376" s="109"/>
      <c r="AY376" s="109"/>
      <c r="AZ376" s="109">
        <v>1</v>
      </c>
      <c r="BA376" s="109">
        <v>1</v>
      </c>
      <c r="BB376" s="109">
        <v>1</v>
      </c>
      <c r="BC376" s="109">
        <v>1</v>
      </c>
      <c r="BD376" s="109"/>
      <c r="BE376" s="109"/>
      <c r="BF376" s="109"/>
      <c r="BG376" s="109">
        <v>1</v>
      </c>
      <c r="BH376" s="109">
        <v>1</v>
      </c>
      <c r="BI376" s="109">
        <v>1</v>
      </c>
      <c r="BL376" s="109"/>
      <c r="BM376" s="109"/>
      <c r="BN376" s="109">
        <v>1</v>
      </c>
      <c r="BO376" s="109"/>
      <c r="BP376" s="109"/>
      <c r="BQ376" s="109">
        <v>1</v>
      </c>
      <c r="BR376" s="109">
        <v>1</v>
      </c>
      <c r="BS376" s="109">
        <v>1</v>
      </c>
      <c r="BT376" s="109">
        <v>1</v>
      </c>
      <c r="BU376" s="109">
        <v>1</v>
      </c>
      <c r="BV376" s="109"/>
      <c r="BW376" s="109"/>
      <c r="BZ376" s="109">
        <v>1</v>
      </c>
      <c r="CA376" s="109">
        <v>1</v>
      </c>
      <c r="CB376" s="109">
        <v>1</v>
      </c>
      <c r="CC376" s="109">
        <v>1</v>
      </c>
      <c r="CD376" s="109">
        <v>1</v>
      </c>
      <c r="CE376" s="109">
        <v>1</v>
      </c>
      <c r="CF376" s="109">
        <v>1</v>
      </c>
      <c r="CG376" s="109">
        <v>1</v>
      </c>
      <c r="CH376" s="109">
        <v>1</v>
      </c>
      <c r="CI376" s="109"/>
      <c r="CJ376" s="109">
        <v>1</v>
      </c>
      <c r="CK376" s="109">
        <v>1</v>
      </c>
      <c r="CN376" s="109">
        <v>1</v>
      </c>
      <c r="CO376" s="109">
        <v>1</v>
      </c>
      <c r="CP376" s="109">
        <v>1</v>
      </c>
      <c r="CQ376" s="109">
        <v>1</v>
      </c>
      <c r="CR376" s="109">
        <v>1</v>
      </c>
      <c r="CS376" s="109"/>
      <c r="CT376" s="109">
        <v>1</v>
      </c>
      <c r="CU376" s="109"/>
      <c r="CV376" s="109">
        <v>1</v>
      </c>
      <c r="CW376" s="109">
        <v>1</v>
      </c>
      <c r="CX376" s="109">
        <v>1</v>
      </c>
      <c r="CY376" s="109">
        <v>1</v>
      </c>
      <c r="DB376" s="109">
        <v>1</v>
      </c>
      <c r="DC376" s="109">
        <v>1</v>
      </c>
      <c r="DD376" s="109"/>
      <c r="DE376" s="109">
        <v>1</v>
      </c>
      <c r="DF376" s="109">
        <v>1</v>
      </c>
      <c r="DG376" s="109">
        <v>1</v>
      </c>
      <c r="DH376" s="109"/>
      <c r="DI376" s="109"/>
      <c r="DJ376" s="109"/>
      <c r="DK376" s="109">
        <v>1</v>
      </c>
      <c r="DL376" s="109">
        <v>1</v>
      </c>
      <c r="DM376" s="109">
        <v>1</v>
      </c>
      <c r="DP376" s="109"/>
      <c r="DQ376" s="109">
        <v>1</v>
      </c>
      <c r="DR376" s="109"/>
      <c r="DS376" s="109">
        <v>1</v>
      </c>
      <c r="DT376" s="109">
        <v>1</v>
      </c>
      <c r="DU376" s="109">
        <v>1</v>
      </c>
      <c r="DV376" s="109"/>
      <c r="DW376" s="109"/>
      <c r="DX376" s="109"/>
      <c r="DY376" s="109">
        <v>1</v>
      </c>
      <c r="DZ376" s="109"/>
      <c r="EA376" s="109">
        <v>1</v>
      </c>
      <c r="ED376" s="109"/>
      <c r="EE376" s="109"/>
      <c r="EF376" s="109"/>
      <c r="EG376" s="109">
        <v>1</v>
      </c>
      <c r="EH376" s="109">
        <v>1</v>
      </c>
      <c r="EI376" s="109">
        <v>1</v>
      </c>
      <c r="EJ376" s="109"/>
      <c r="EK376" s="109"/>
      <c r="EL376" s="109">
        <v>1</v>
      </c>
      <c r="EM376" s="109"/>
      <c r="EN376" s="109"/>
      <c r="EO376" s="109">
        <v>1</v>
      </c>
    </row>
    <row r="377" spans="2:146" x14ac:dyDescent="0.4">
      <c r="B377" s="131" t="s">
        <v>10</v>
      </c>
      <c r="C377" s="132">
        <f>_xlfn.STDEV.S(H377:EQ377)*10</f>
        <v>18.352017240525271</v>
      </c>
      <c r="D377" s="129"/>
      <c r="E377" s="129" t="s">
        <v>9</v>
      </c>
      <c r="F377" s="132">
        <f>AVERAGE(H377:EQ377)*10</f>
        <v>36.666666666666664</v>
      </c>
      <c r="G377" s="70"/>
      <c r="H377" s="53">
        <v>2</v>
      </c>
      <c r="I377" s="53">
        <v>6</v>
      </c>
      <c r="J377" s="53">
        <v>2</v>
      </c>
      <c r="K377" s="53">
        <v>4</v>
      </c>
      <c r="L377" s="53">
        <v>6</v>
      </c>
      <c r="M377" s="58"/>
      <c r="N377" s="58"/>
      <c r="O377" s="58"/>
      <c r="P377" s="58"/>
      <c r="Q377" s="53">
        <v>2</v>
      </c>
      <c r="R377" s="58"/>
      <c r="S377" s="58"/>
      <c r="V377" s="53">
        <v>0</v>
      </c>
      <c r="W377" s="53">
        <v>2</v>
      </c>
      <c r="X377" s="53">
        <v>4</v>
      </c>
      <c r="Y377" s="53">
        <v>4</v>
      </c>
      <c r="Z377" s="53">
        <v>4</v>
      </c>
      <c r="AA377" s="53">
        <v>6</v>
      </c>
      <c r="AB377" s="58"/>
      <c r="AC377" s="53">
        <v>6</v>
      </c>
      <c r="AD377" s="58"/>
      <c r="AE377" s="53">
        <v>2</v>
      </c>
      <c r="AF377" s="58"/>
      <c r="AG377" s="53">
        <v>2</v>
      </c>
      <c r="AJ377" s="53">
        <v>4</v>
      </c>
      <c r="AK377" s="53">
        <v>2</v>
      </c>
      <c r="AL377" s="53">
        <v>0</v>
      </c>
      <c r="AM377" s="53">
        <v>2</v>
      </c>
      <c r="AN377" s="53">
        <v>4</v>
      </c>
      <c r="AO377" s="53">
        <v>4</v>
      </c>
      <c r="AP377" s="58"/>
      <c r="AQ377" s="53">
        <v>2</v>
      </c>
      <c r="AR377" s="58"/>
      <c r="AS377" s="53">
        <v>2</v>
      </c>
      <c r="AT377" s="53">
        <v>6</v>
      </c>
      <c r="AU377" s="53">
        <v>0</v>
      </c>
      <c r="AX377" s="76"/>
      <c r="AY377" s="58"/>
      <c r="AZ377" s="53">
        <v>4</v>
      </c>
      <c r="BA377" s="53">
        <v>6</v>
      </c>
      <c r="BB377" s="53">
        <v>4</v>
      </c>
      <c r="BC377" s="53">
        <v>6</v>
      </c>
      <c r="BD377" s="58"/>
      <c r="BE377" s="58"/>
      <c r="BF377" s="58"/>
      <c r="BG377" s="53">
        <v>6</v>
      </c>
      <c r="BH377" s="53">
        <v>6</v>
      </c>
      <c r="BI377" s="53">
        <v>4</v>
      </c>
      <c r="BL377" s="76"/>
      <c r="BM377" s="76"/>
      <c r="BN377" s="53">
        <v>2</v>
      </c>
      <c r="BO377" s="58"/>
      <c r="BP377" s="58"/>
      <c r="BQ377" s="53">
        <v>6</v>
      </c>
      <c r="BR377" s="53">
        <v>4</v>
      </c>
      <c r="BS377" s="53">
        <v>6</v>
      </c>
      <c r="BT377" s="53">
        <v>6</v>
      </c>
      <c r="BU377" s="53">
        <v>2</v>
      </c>
      <c r="BV377" s="76"/>
      <c r="BW377" s="76"/>
      <c r="BZ377" s="53">
        <v>6</v>
      </c>
      <c r="CA377" s="53">
        <v>6</v>
      </c>
      <c r="CB377" s="53">
        <v>4</v>
      </c>
      <c r="CC377" s="53">
        <v>6</v>
      </c>
      <c r="CD377" s="53">
        <v>0</v>
      </c>
      <c r="CE377" s="53">
        <v>4</v>
      </c>
      <c r="CF377" s="53">
        <v>6</v>
      </c>
      <c r="CG377" s="53">
        <v>4</v>
      </c>
      <c r="CH377" s="53">
        <v>6</v>
      </c>
      <c r="CI377" s="58"/>
      <c r="CJ377" s="53">
        <v>4</v>
      </c>
      <c r="CK377" s="53">
        <v>4</v>
      </c>
      <c r="CN377" s="53">
        <v>6</v>
      </c>
      <c r="CO377" s="53">
        <v>4</v>
      </c>
      <c r="CP377" s="53">
        <v>2</v>
      </c>
      <c r="CQ377" s="53">
        <v>6</v>
      </c>
      <c r="CR377" s="53">
        <v>4</v>
      </c>
      <c r="CS377" s="58"/>
      <c r="CT377" s="53">
        <v>4</v>
      </c>
      <c r="CU377" s="58"/>
      <c r="CV377" s="53">
        <v>4</v>
      </c>
      <c r="CW377" s="53">
        <v>4</v>
      </c>
      <c r="CX377" s="53">
        <v>6</v>
      </c>
      <c r="CY377" s="53">
        <v>6</v>
      </c>
      <c r="DB377" s="53">
        <v>2</v>
      </c>
      <c r="DC377" s="53">
        <v>2</v>
      </c>
      <c r="DD377" s="58"/>
      <c r="DE377" s="53">
        <v>2</v>
      </c>
      <c r="DF377" s="53">
        <v>4</v>
      </c>
      <c r="DG377" s="53">
        <v>2</v>
      </c>
      <c r="DH377" s="58"/>
      <c r="DI377" s="58"/>
      <c r="DJ377" s="58"/>
      <c r="DK377" s="53">
        <v>2</v>
      </c>
      <c r="DL377" s="53">
        <v>6</v>
      </c>
      <c r="DM377" s="53">
        <v>2</v>
      </c>
      <c r="DP377" s="58"/>
      <c r="DQ377" s="53">
        <v>2</v>
      </c>
      <c r="DR377" s="58"/>
      <c r="DS377" s="53">
        <v>0</v>
      </c>
      <c r="DT377" s="53">
        <v>2</v>
      </c>
      <c r="DU377" s="53">
        <v>2</v>
      </c>
      <c r="DV377" s="58"/>
      <c r="DW377" s="76"/>
      <c r="DX377" s="58"/>
      <c r="DY377" s="53">
        <v>4</v>
      </c>
      <c r="DZ377" s="58"/>
      <c r="EA377" s="53">
        <v>2</v>
      </c>
      <c r="ED377" s="76"/>
      <c r="EE377" s="58"/>
      <c r="EF377" s="76"/>
      <c r="EG377" s="53">
        <v>2</v>
      </c>
      <c r="EH377" s="53">
        <v>2</v>
      </c>
      <c r="EI377" s="53">
        <v>4</v>
      </c>
      <c r="EJ377" s="58"/>
      <c r="EK377" s="58"/>
      <c r="EL377" s="53">
        <v>4</v>
      </c>
      <c r="EM377" s="58"/>
      <c r="EN377" s="58"/>
      <c r="EO377" s="53">
        <v>4</v>
      </c>
    </row>
    <row r="378" spans="2:146" x14ac:dyDescent="0.4">
      <c r="B378" s="129" t="s">
        <v>7</v>
      </c>
      <c r="C378" s="132">
        <f>C376/C377</f>
        <v>0.4750403513515441</v>
      </c>
      <c r="D378" s="129"/>
      <c r="E378" s="129" t="s">
        <v>6</v>
      </c>
      <c r="F378" s="132">
        <f>AVERAGE(H378:EQ378)*10</f>
        <v>45.384615384615387</v>
      </c>
      <c r="G378" s="70"/>
      <c r="H378" s="53">
        <v>4</v>
      </c>
      <c r="I378" s="53">
        <v>8</v>
      </c>
      <c r="J378" s="53">
        <v>4</v>
      </c>
      <c r="K378" s="53">
        <v>8</v>
      </c>
      <c r="L378" s="53">
        <v>6</v>
      </c>
      <c r="M378" s="58"/>
      <c r="N378" s="58"/>
      <c r="O378" s="58"/>
      <c r="P378" s="58"/>
      <c r="Q378" s="53">
        <v>10</v>
      </c>
      <c r="R378" s="58"/>
      <c r="S378" s="58"/>
      <c r="V378" s="53">
        <v>8</v>
      </c>
      <c r="W378" s="53">
        <v>2</v>
      </c>
      <c r="X378" s="53">
        <v>2</v>
      </c>
      <c r="Y378" s="53">
        <v>8</v>
      </c>
      <c r="Z378" s="53">
        <v>10</v>
      </c>
      <c r="AA378" s="53">
        <v>2</v>
      </c>
      <c r="AB378" s="58"/>
      <c r="AC378" s="53">
        <v>4</v>
      </c>
      <c r="AD378" s="58"/>
      <c r="AE378" s="53">
        <v>6</v>
      </c>
      <c r="AF378" s="58"/>
      <c r="AG378" s="53">
        <v>0</v>
      </c>
      <c r="AJ378" s="53">
        <v>4</v>
      </c>
      <c r="AK378" s="53">
        <v>4</v>
      </c>
      <c r="AL378" s="53">
        <v>2</v>
      </c>
      <c r="AM378" s="53">
        <v>2</v>
      </c>
      <c r="AN378" s="53">
        <v>4</v>
      </c>
      <c r="AO378" s="53">
        <v>10</v>
      </c>
      <c r="AP378" s="58"/>
      <c r="AQ378" s="53">
        <v>4</v>
      </c>
      <c r="AR378" s="58"/>
      <c r="AS378" s="53">
        <v>4</v>
      </c>
      <c r="AT378" s="53">
        <v>6</v>
      </c>
      <c r="AU378" s="53">
        <v>2</v>
      </c>
      <c r="AX378" s="76"/>
      <c r="AY378" s="76"/>
      <c r="AZ378" s="53">
        <v>2</v>
      </c>
      <c r="BA378" s="53">
        <v>0</v>
      </c>
      <c r="BB378" s="53">
        <v>2</v>
      </c>
      <c r="BC378" s="53">
        <v>6</v>
      </c>
      <c r="BD378" s="58"/>
      <c r="BE378" s="58"/>
      <c r="BF378" s="76"/>
      <c r="BG378" s="53">
        <v>4</v>
      </c>
      <c r="BH378" s="53">
        <v>4</v>
      </c>
      <c r="BI378" s="53">
        <v>4</v>
      </c>
      <c r="BL378" s="76"/>
      <c r="BM378" s="76"/>
      <c r="BN378" s="53">
        <v>4</v>
      </c>
      <c r="BO378" s="76"/>
      <c r="BP378" s="76"/>
      <c r="BQ378" s="53">
        <v>6</v>
      </c>
      <c r="BR378" s="53">
        <v>10</v>
      </c>
      <c r="BS378" s="53">
        <v>4</v>
      </c>
      <c r="BT378" s="53">
        <v>4</v>
      </c>
      <c r="BU378" s="53">
        <v>4</v>
      </c>
      <c r="BV378" s="76"/>
      <c r="BW378" s="76"/>
      <c r="BZ378" s="53">
        <v>10</v>
      </c>
      <c r="CA378" s="53">
        <v>10</v>
      </c>
      <c r="CB378" s="53">
        <v>6</v>
      </c>
      <c r="CC378" s="53">
        <v>10</v>
      </c>
      <c r="CD378" s="53">
        <v>4</v>
      </c>
      <c r="CE378" s="53">
        <v>8</v>
      </c>
      <c r="CF378" s="53">
        <v>8</v>
      </c>
      <c r="CG378" s="53">
        <v>10</v>
      </c>
      <c r="CH378" s="53">
        <v>10</v>
      </c>
      <c r="CI378" s="58"/>
      <c r="CJ378" s="53">
        <v>6</v>
      </c>
      <c r="CK378" s="53">
        <v>10</v>
      </c>
      <c r="CN378" s="53">
        <v>0</v>
      </c>
      <c r="CO378" s="53">
        <v>4</v>
      </c>
      <c r="CP378" s="53">
        <v>6</v>
      </c>
      <c r="CQ378" s="53">
        <v>6</v>
      </c>
      <c r="CR378" s="53">
        <v>4</v>
      </c>
      <c r="CS378" s="58"/>
      <c r="CT378" s="53">
        <v>6</v>
      </c>
      <c r="CU378" s="76"/>
      <c r="CV378" s="53">
        <v>2</v>
      </c>
      <c r="CW378" s="53">
        <v>2</v>
      </c>
      <c r="CX378" s="53">
        <v>2</v>
      </c>
      <c r="CY378" s="53">
        <v>2</v>
      </c>
      <c r="DB378" s="53">
        <v>2</v>
      </c>
      <c r="DC378" s="53">
        <v>2</v>
      </c>
      <c r="DD378" s="76"/>
      <c r="DE378" s="53">
        <v>4</v>
      </c>
      <c r="DF378" s="53">
        <v>2</v>
      </c>
      <c r="DG378" s="53">
        <v>2</v>
      </c>
      <c r="DH378" s="58"/>
      <c r="DI378" s="76"/>
      <c r="DJ378" s="58"/>
      <c r="DK378" s="53">
        <v>4</v>
      </c>
      <c r="DL378" s="53">
        <v>10</v>
      </c>
      <c r="DM378" s="53">
        <v>4</v>
      </c>
      <c r="DP378" s="76"/>
      <c r="DQ378" s="53">
        <v>2</v>
      </c>
      <c r="DR378" s="76"/>
      <c r="DS378" s="53">
        <v>4</v>
      </c>
      <c r="DT378" s="53">
        <v>0</v>
      </c>
      <c r="DU378" s="53">
        <v>4</v>
      </c>
      <c r="DV378" s="58"/>
      <c r="DW378" s="76"/>
      <c r="DX378" s="58"/>
      <c r="DY378" s="53">
        <v>0</v>
      </c>
      <c r="DZ378" s="58"/>
      <c r="EA378" s="53">
        <v>2</v>
      </c>
      <c r="ED378" s="76"/>
      <c r="EE378" s="76"/>
      <c r="EF378" s="76"/>
      <c r="EG378" s="53">
        <v>2</v>
      </c>
      <c r="EH378" s="53">
        <v>2</v>
      </c>
      <c r="EI378" s="53">
        <v>2</v>
      </c>
      <c r="EJ378" s="58"/>
      <c r="EK378" s="58"/>
      <c r="EL378" s="53">
        <v>0</v>
      </c>
      <c r="EM378" s="58"/>
      <c r="EN378" s="76"/>
      <c r="EO378" s="53">
        <v>2</v>
      </c>
    </row>
    <row r="379" spans="2:146" x14ac:dyDescent="0.4">
      <c r="B379" s="129" t="s">
        <v>4</v>
      </c>
      <c r="C379" s="130">
        <f>_xlfn.T.TEST(H377:EQ377,H378:EQ378,1,2)</f>
        <v>1.5055171664296397E-2</v>
      </c>
      <c r="D379" s="129"/>
      <c r="E379" s="131" t="s">
        <v>3</v>
      </c>
      <c r="F379" s="132">
        <f>AVERAGE(H379:EQ379)*10</f>
        <v>8.717948717948719</v>
      </c>
      <c r="G379" s="70"/>
      <c r="H379" s="54">
        <f>H378-H377</f>
        <v>2</v>
      </c>
      <c r="I379" s="54">
        <f>I378-I377</f>
        <v>2</v>
      </c>
      <c r="J379" s="54">
        <f>J378-J377</f>
        <v>2</v>
      </c>
      <c r="K379" s="54">
        <f>K378-K377</f>
        <v>4</v>
      </c>
      <c r="L379" s="54">
        <f>L378-L377</f>
        <v>0</v>
      </c>
      <c r="M379" s="54"/>
      <c r="N379" s="54"/>
      <c r="O379" s="54"/>
      <c r="P379" s="54"/>
      <c r="Q379" s="54">
        <f>Q378-Q377</f>
        <v>8</v>
      </c>
      <c r="R379" s="54"/>
      <c r="S379" s="54"/>
      <c r="V379" s="110">
        <f t="shared" ref="V379:AA379" si="39">V378-V377</f>
        <v>8</v>
      </c>
      <c r="W379" s="110">
        <f t="shared" si="39"/>
        <v>0</v>
      </c>
      <c r="X379" s="110">
        <f t="shared" si="39"/>
        <v>-2</v>
      </c>
      <c r="Y379" s="110">
        <f t="shared" si="39"/>
        <v>4</v>
      </c>
      <c r="Z379" s="110">
        <f t="shared" si="39"/>
        <v>6</v>
      </c>
      <c r="AA379" s="110">
        <f t="shared" si="39"/>
        <v>-4</v>
      </c>
      <c r="AB379" s="110"/>
      <c r="AC379" s="110">
        <f>AC378-AC377</f>
        <v>-2</v>
      </c>
      <c r="AD379" s="110"/>
      <c r="AE379" s="110">
        <f>AE378-AE377</f>
        <v>4</v>
      </c>
      <c r="AF379" s="110"/>
      <c r="AG379" s="110">
        <f>AG378-AG377</f>
        <v>-2</v>
      </c>
      <c r="AJ379" s="110">
        <f t="shared" ref="AJ379:AO379" si="40">AJ378-AJ377</f>
        <v>0</v>
      </c>
      <c r="AK379" s="110">
        <f t="shared" si="40"/>
        <v>2</v>
      </c>
      <c r="AL379" s="110">
        <f t="shared" si="40"/>
        <v>2</v>
      </c>
      <c r="AM379" s="110">
        <f t="shared" si="40"/>
        <v>0</v>
      </c>
      <c r="AN379" s="110">
        <f t="shared" si="40"/>
        <v>0</v>
      </c>
      <c r="AO379" s="110">
        <f t="shared" si="40"/>
        <v>6</v>
      </c>
      <c r="AP379" s="110"/>
      <c r="AQ379" s="110">
        <f>AQ378-AQ377</f>
        <v>2</v>
      </c>
      <c r="AR379" s="110"/>
      <c r="AS379" s="110">
        <f>AS378-AS377</f>
        <v>2</v>
      </c>
      <c r="AT379" s="110">
        <f>AT378-AT377</f>
        <v>0</v>
      </c>
      <c r="AU379" s="110">
        <f>AU378-AU377</f>
        <v>2</v>
      </c>
      <c r="AX379" s="110"/>
      <c r="AY379" s="110"/>
      <c r="AZ379" s="110">
        <f>AZ378-AZ377</f>
        <v>-2</v>
      </c>
      <c r="BA379" s="110">
        <f>BA378-BA377</f>
        <v>-6</v>
      </c>
      <c r="BB379" s="110">
        <f>BB378-BB377</f>
        <v>-2</v>
      </c>
      <c r="BC379" s="110">
        <f>BC378-BC377</f>
        <v>0</v>
      </c>
      <c r="BD379" s="110"/>
      <c r="BE379" s="110"/>
      <c r="BF379" s="110"/>
      <c r="BG379" s="110">
        <f>BG378-BG377</f>
        <v>-2</v>
      </c>
      <c r="BH379" s="110">
        <f>BH378-BH377</f>
        <v>-2</v>
      </c>
      <c r="BI379" s="110">
        <f>BI378-BI377</f>
        <v>0</v>
      </c>
      <c r="BL379" s="110"/>
      <c r="BM379" s="110"/>
      <c r="BN379" s="110">
        <f>BN378-BN377</f>
        <v>2</v>
      </c>
      <c r="BO379" s="110"/>
      <c r="BP379" s="110"/>
      <c r="BQ379" s="110">
        <f>BQ378-BQ377</f>
        <v>0</v>
      </c>
      <c r="BR379" s="110">
        <f>BR378-BR377</f>
        <v>6</v>
      </c>
      <c r="BS379" s="110">
        <f>BS378-BS377</f>
        <v>-2</v>
      </c>
      <c r="BT379" s="110">
        <f>BT378-BT377</f>
        <v>-2</v>
      </c>
      <c r="BU379" s="110">
        <f>BU378-BU377</f>
        <v>2</v>
      </c>
      <c r="BV379" s="110"/>
      <c r="BW379" s="110"/>
      <c r="BZ379" s="110">
        <f t="shared" ref="BZ379:CH379" si="41">BZ378-BZ377</f>
        <v>4</v>
      </c>
      <c r="CA379" s="110">
        <f t="shared" si="41"/>
        <v>4</v>
      </c>
      <c r="CB379" s="110">
        <f t="shared" si="41"/>
        <v>2</v>
      </c>
      <c r="CC379" s="110">
        <f t="shared" si="41"/>
        <v>4</v>
      </c>
      <c r="CD379" s="110">
        <f t="shared" si="41"/>
        <v>4</v>
      </c>
      <c r="CE379" s="110">
        <f t="shared" si="41"/>
        <v>4</v>
      </c>
      <c r="CF379" s="110">
        <f t="shared" si="41"/>
        <v>2</v>
      </c>
      <c r="CG379" s="110">
        <f t="shared" si="41"/>
        <v>6</v>
      </c>
      <c r="CH379" s="110">
        <f t="shared" si="41"/>
        <v>4</v>
      </c>
      <c r="CI379" s="110"/>
      <c r="CJ379" s="110">
        <f>CJ378-CJ377</f>
        <v>2</v>
      </c>
      <c r="CK379" s="110">
        <f>CK378-CK377</f>
        <v>6</v>
      </c>
      <c r="CN379" s="110">
        <f>CN378-CN377</f>
        <v>-6</v>
      </c>
      <c r="CO379" s="110">
        <f>CO378-CO377</f>
        <v>0</v>
      </c>
      <c r="CP379" s="110">
        <f>CP378-CP377</f>
        <v>4</v>
      </c>
      <c r="CQ379" s="110">
        <f>CQ378-CQ377</f>
        <v>0</v>
      </c>
      <c r="CR379" s="110">
        <f>CR378-CR377</f>
        <v>0</v>
      </c>
      <c r="CS379" s="110"/>
      <c r="CT379" s="110">
        <f>CT378-CT377</f>
        <v>2</v>
      </c>
      <c r="CU379" s="110"/>
      <c r="CV379" s="110">
        <f>CV378-CV377</f>
        <v>-2</v>
      </c>
      <c r="CW379" s="110">
        <f>CW378-CW377</f>
        <v>-2</v>
      </c>
      <c r="CX379" s="110">
        <f>CX378-CX377</f>
        <v>-4</v>
      </c>
      <c r="CY379" s="110">
        <f>CY378-CY377</f>
        <v>-4</v>
      </c>
      <c r="DB379" s="110">
        <f>DB378-DB377</f>
        <v>0</v>
      </c>
      <c r="DC379" s="110">
        <f>DC378-DC377</f>
        <v>0</v>
      </c>
      <c r="DD379" s="110"/>
      <c r="DE379" s="110">
        <f>DE378-DE377</f>
        <v>2</v>
      </c>
      <c r="DF379" s="110">
        <f>DF378-DF377</f>
        <v>-2</v>
      </c>
      <c r="DG379" s="110">
        <f>DG378-DG377</f>
        <v>0</v>
      </c>
      <c r="DH379" s="110"/>
      <c r="DI379" s="110"/>
      <c r="DJ379" s="110"/>
      <c r="DK379" s="110">
        <f>DK378-DK377</f>
        <v>2</v>
      </c>
      <c r="DL379" s="110">
        <f>DL378-DL377</f>
        <v>4</v>
      </c>
      <c r="DM379" s="110">
        <f>DM378-DM377</f>
        <v>2</v>
      </c>
      <c r="DP379" s="110"/>
      <c r="DQ379" s="110">
        <f>DQ378-DQ377</f>
        <v>0</v>
      </c>
      <c r="DR379" s="110"/>
      <c r="DS379" s="110">
        <f>DS378-DS377</f>
        <v>4</v>
      </c>
      <c r="DT379" s="110">
        <f>DT378-DT377</f>
        <v>-2</v>
      </c>
      <c r="DU379" s="110">
        <f>DU378-DU377</f>
        <v>2</v>
      </c>
      <c r="DV379" s="110"/>
      <c r="DW379" s="110"/>
      <c r="DX379" s="110"/>
      <c r="DY379" s="110">
        <f>DY378-DY377</f>
        <v>-4</v>
      </c>
      <c r="DZ379" s="110"/>
      <c r="EA379" s="110">
        <f>EA378-EA377</f>
        <v>0</v>
      </c>
      <c r="ED379" s="110"/>
      <c r="EE379" s="110"/>
      <c r="EF379" s="110"/>
      <c r="EG379" s="110">
        <f>EG378-EG377</f>
        <v>0</v>
      </c>
      <c r="EH379" s="110">
        <f>EH378-EH377</f>
        <v>0</v>
      </c>
      <c r="EI379" s="110">
        <f>EI378-EI377</f>
        <v>-2</v>
      </c>
      <c r="EJ379" s="110"/>
      <c r="EK379" s="110"/>
      <c r="EL379" s="110">
        <f>EL378-EL377</f>
        <v>-4</v>
      </c>
      <c r="EM379" s="110"/>
      <c r="EN379" s="110"/>
      <c r="EO379" s="110">
        <f>EO378-EO377</f>
        <v>-2</v>
      </c>
    </row>
    <row r="380" spans="2:146" x14ac:dyDescent="0.4">
      <c r="B380" s="131" t="s">
        <v>2</v>
      </c>
      <c r="C380" s="136">
        <f>(F378-F377)/(100-F377)</f>
        <v>0.13765182186234826</v>
      </c>
      <c r="D380" s="129"/>
      <c r="E380" s="131" t="s">
        <v>1</v>
      </c>
      <c r="F380" s="132">
        <f>_xlfn.STDEV.S(H378:EQ378)*10</f>
        <v>30.008323853549378</v>
      </c>
      <c r="G380" s="70"/>
    </row>
    <row r="382" spans="2:146" x14ac:dyDescent="0.4">
      <c r="B382" s="127" t="s">
        <v>377</v>
      </c>
      <c r="C382" s="128" t="s">
        <v>357</v>
      </c>
      <c r="D382" s="129"/>
      <c r="E382" s="127" t="s">
        <v>377</v>
      </c>
      <c r="F382" s="128" t="s">
        <v>357</v>
      </c>
      <c r="G382" s="67"/>
    </row>
    <row r="383" spans="2:146" x14ac:dyDescent="0.4">
      <c r="B383" s="129" t="s">
        <v>44</v>
      </c>
      <c r="C383" s="130">
        <f>_xlfn.T.TEST(H391:EQ391,H397:EQ397,1,2)</f>
        <v>0.41281255631578023</v>
      </c>
      <c r="D383" s="129"/>
      <c r="E383" s="131" t="s">
        <v>39</v>
      </c>
      <c r="F383" s="132">
        <f>SUM(H390:EQ390)</f>
        <v>42</v>
      </c>
      <c r="G383" s="70"/>
    </row>
    <row r="384" spans="2:146" x14ac:dyDescent="0.4">
      <c r="B384" s="129" t="s">
        <v>43</v>
      </c>
      <c r="C384" s="130">
        <f>_xlfn.T.TEST(H392:EQ392,H398:EQ398,1,2)</f>
        <v>0.33121040722338679</v>
      </c>
      <c r="D384" s="129"/>
      <c r="E384" s="129" t="s">
        <v>36</v>
      </c>
      <c r="F384" s="132">
        <f>SUM(H396:EQ396)</f>
        <v>48</v>
      </c>
      <c r="G384" s="70"/>
    </row>
    <row r="385" spans="2:147" x14ac:dyDescent="0.4">
      <c r="B385" s="129" t="s">
        <v>42</v>
      </c>
      <c r="C385" s="130">
        <f>_xlfn.T.TEST(H393:EQ393,H399:EQ399,1,2)</f>
        <v>0.37729613366744569</v>
      </c>
      <c r="D385" s="129"/>
      <c r="E385" s="131" t="s">
        <v>14</v>
      </c>
      <c r="F385" s="132">
        <f>_xlfn.STDEV.S(H393:EQ393)*10</f>
        <v>28.809115862768593</v>
      </c>
      <c r="G385" s="70"/>
    </row>
    <row r="386" spans="2:147" x14ac:dyDescent="0.4">
      <c r="B386" s="131" t="s">
        <v>358</v>
      </c>
      <c r="C386" s="133">
        <f>COUNT(H392:EQ392)</f>
        <v>42</v>
      </c>
      <c r="D386" s="129"/>
      <c r="E386" s="131" t="s">
        <v>11</v>
      </c>
      <c r="F386" s="132">
        <f>_xlfn.STDEV.S(H399:EQ399)*10</f>
        <v>30.361299554503557</v>
      </c>
      <c r="G386" s="70"/>
    </row>
    <row r="387" spans="2:147" x14ac:dyDescent="0.4">
      <c r="B387" s="131" t="s">
        <v>359</v>
      </c>
      <c r="C387" s="133">
        <f>COUNT(H398:EQ398)</f>
        <v>48</v>
      </c>
      <c r="D387" s="129"/>
      <c r="E387" s="131" t="s">
        <v>8</v>
      </c>
      <c r="F387" s="132">
        <f>SQRT((((C386-1)*F385^2)+((C387-1)*F386^2))/(C386+C387-2))</f>
        <v>29.648235312457587</v>
      </c>
      <c r="G387" s="70"/>
    </row>
    <row r="388" spans="2:147" x14ac:dyDescent="0.4">
      <c r="B388" s="129"/>
      <c r="C388" s="132"/>
      <c r="D388" s="129"/>
      <c r="E388" s="131" t="s">
        <v>5</v>
      </c>
      <c r="F388" s="132">
        <f>(F399-F393)/F386</f>
        <v>-6.4697023615853319E-2</v>
      </c>
      <c r="G388" s="70"/>
      <c r="H388" s="54"/>
      <c r="I388" s="54"/>
      <c r="J388" s="54"/>
      <c r="K388" s="54"/>
      <c r="L388" s="54"/>
      <c r="M388" s="54"/>
      <c r="N388" s="54"/>
      <c r="O388" s="54"/>
      <c r="P388" s="54"/>
      <c r="Q388" s="54"/>
    </row>
    <row r="389" spans="2:147" x14ac:dyDescent="0.4">
      <c r="B389" s="134" t="s">
        <v>227</v>
      </c>
      <c r="C389" s="128" t="s">
        <v>357</v>
      </c>
      <c r="D389" s="129"/>
      <c r="E389" s="134" t="s">
        <v>226</v>
      </c>
      <c r="F389" s="135" t="s">
        <v>360</v>
      </c>
      <c r="G389" s="75"/>
      <c r="H389" s="191"/>
      <c r="I389" s="191"/>
      <c r="J389" s="191"/>
      <c r="K389" s="191"/>
      <c r="L389" s="191"/>
      <c r="M389" s="191"/>
      <c r="N389" s="191"/>
      <c r="O389" s="191"/>
      <c r="P389" s="191"/>
      <c r="Q389" s="191"/>
      <c r="R389" s="191"/>
      <c r="S389" s="191"/>
      <c r="T389" s="191"/>
      <c r="V389" s="51" t="s">
        <v>225</v>
      </c>
      <c r="W389" s="51" t="s">
        <v>224</v>
      </c>
      <c r="X389" s="51" t="s">
        <v>223</v>
      </c>
      <c r="Y389" s="51" t="s">
        <v>222</v>
      </c>
      <c r="Z389" s="51" t="s">
        <v>221</v>
      </c>
      <c r="AA389" s="51" t="s">
        <v>220</v>
      </c>
      <c r="AB389" s="51" t="s">
        <v>219</v>
      </c>
      <c r="AC389" s="51" t="s">
        <v>218</v>
      </c>
      <c r="AD389" s="51" t="s">
        <v>217</v>
      </c>
      <c r="AE389" s="51" t="s">
        <v>216</v>
      </c>
      <c r="AF389" s="51" t="s">
        <v>215</v>
      </c>
      <c r="AG389" s="51" t="s">
        <v>214</v>
      </c>
      <c r="AH389" s="51" t="s">
        <v>213</v>
      </c>
      <c r="AJ389" s="51" t="s">
        <v>225</v>
      </c>
      <c r="AK389" s="51" t="s">
        <v>224</v>
      </c>
      <c r="AL389" s="51" t="s">
        <v>223</v>
      </c>
      <c r="AM389" s="51" t="s">
        <v>222</v>
      </c>
      <c r="AN389" s="51" t="s">
        <v>221</v>
      </c>
      <c r="AO389" s="51" t="s">
        <v>220</v>
      </c>
      <c r="AP389" s="51" t="s">
        <v>219</v>
      </c>
      <c r="AQ389" s="51" t="s">
        <v>218</v>
      </c>
      <c r="AR389" s="51" t="s">
        <v>217</v>
      </c>
      <c r="AS389" s="51" t="s">
        <v>216</v>
      </c>
      <c r="AT389" s="51" t="s">
        <v>215</v>
      </c>
      <c r="AU389" s="51" t="s">
        <v>214</v>
      </c>
      <c r="AV389" s="51" t="s">
        <v>213</v>
      </c>
      <c r="AX389" s="51"/>
      <c r="AY389" s="51"/>
      <c r="AZ389" s="51"/>
      <c r="BA389" s="51"/>
      <c r="BB389" s="51"/>
      <c r="BC389" s="51"/>
      <c r="BD389" s="51"/>
      <c r="BE389" s="51"/>
      <c r="BF389" s="51"/>
      <c r="BG389" s="51"/>
      <c r="BH389" s="51"/>
      <c r="BI389" s="51"/>
      <c r="BJ389" s="51"/>
      <c r="BL389" s="51"/>
      <c r="BM389" s="51"/>
      <c r="BN389" s="51"/>
      <c r="BO389" s="51"/>
      <c r="BP389" s="51"/>
      <c r="BQ389" s="51"/>
      <c r="BR389" s="51"/>
      <c r="BS389" s="51"/>
      <c r="BT389" s="51"/>
      <c r="BU389" s="51"/>
      <c r="BV389" s="51"/>
      <c r="BW389" s="51"/>
      <c r="BX389" s="51"/>
      <c r="BZ389" s="51" t="s">
        <v>225</v>
      </c>
      <c r="CA389" s="51" t="s">
        <v>224</v>
      </c>
      <c r="CB389" s="51" t="s">
        <v>223</v>
      </c>
      <c r="CC389" s="51" t="s">
        <v>222</v>
      </c>
      <c r="CD389" s="51" t="s">
        <v>221</v>
      </c>
      <c r="CE389" s="51" t="s">
        <v>220</v>
      </c>
      <c r="CF389" s="51" t="s">
        <v>219</v>
      </c>
      <c r="CG389" s="51" t="s">
        <v>218</v>
      </c>
      <c r="CH389" s="51" t="s">
        <v>217</v>
      </c>
      <c r="CI389" s="51" t="s">
        <v>216</v>
      </c>
      <c r="CJ389" s="51" t="s">
        <v>215</v>
      </c>
      <c r="CK389" s="51" t="s">
        <v>214</v>
      </c>
      <c r="CL389" s="51" t="s">
        <v>213</v>
      </c>
      <c r="CN389" s="51" t="s">
        <v>225</v>
      </c>
      <c r="CO389" s="51" t="s">
        <v>224</v>
      </c>
      <c r="CP389" s="51" t="s">
        <v>223</v>
      </c>
      <c r="CQ389" s="51" t="s">
        <v>222</v>
      </c>
      <c r="CR389" s="51" t="s">
        <v>221</v>
      </c>
      <c r="CS389" s="51" t="s">
        <v>220</v>
      </c>
      <c r="CT389" s="51" t="s">
        <v>219</v>
      </c>
      <c r="CU389" s="51" t="s">
        <v>218</v>
      </c>
      <c r="CV389" s="51" t="s">
        <v>217</v>
      </c>
      <c r="CW389" s="51" t="s">
        <v>216</v>
      </c>
      <c r="CX389" s="51" t="s">
        <v>215</v>
      </c>
      <c r="CY389" s="51" t="s">
        <v>214</v>
      </c>
      <c r="CZ389" s="51" t="s">
        <v>213</v>
      </c>
      <c r="DB389" s="51" t="s">
        <v>225</v>
      </c>
      <c r="DC389" s="51" t="s">
        <v>224</v>
      </c>
      <c r="DD389" s="51" t="s">
        <v>223</v>
      </c>
      <c r="DE389" s="51" t="s">
        <v>222</v>
      </c>
      <c r="DF389" s="51" t="s">
        <v>221</v>
      </c>
      <c r="DG389" s="51" t="s">
        <v>220</v>
      </c>
      <c r="DH389" s="51" t="s">
        <v>219</v>
      </c>
      <c r="DI389" s="51" t="s">
        <v>218</v>
      </c>
      <c r="DJ389" s="51" t="s">
        <v>217</v>
      </c>
      <c r="DK389" s="51" t="s">
        <v>216</v>
      </c>
      <c r="DL389" s="51" t="s">
        <v>215</v>
      </c>
      <c r="DM389" s="51" t="s">
        <v>214</v>
      </c>
      <c r="DN389" s="51" t="s">
        <v>213</v>
      </c>
      <c r="DP389" s="51"/>
      <c r="DQ389" s="191"/>
      <c r="DR389" s="191"/>
      <c r="DS389" s="191"/>
      <c r="DT389" s="191"/>
      <c r="DU389" s="191"/>
      <c r="DV389" s="191"/>
      <c r="DW389" s="191"/>
      <c r="DX389" s="191"/>
      <c r="DY389" s="191"/>
      <c r="DZ389" s="191"/>
      <c r="EA389" s="191"/>
      <c r="EB389" s="191"/>
      <c r="EC389" s="193"/>
      <c r="ED389" s="191"/>
      <c r="EE389" s="191"/>
      <c r="EF389" s="191"/>
      <c r="EG389" s="191"/>
      <c r="EH389" s="191"/>
      <c r="EI389" s="191"/>
      <c r="EJ389" s="191"/>
      <c r="EK389" s="191"/>
      <c r="EL389" s="191"/>
      <c r="EM389" s="191"/>
      <c r="EN389" s="191"/>
      <c r="EO389" s="191"/>
      <c r="EP389" s="191"/>
      <c r="EQ389" s="193"/>
    </row>
    <row r="390" spans="2:147" x14ac:dyDescent="0.4">
      <c r="B390" s="131" t="s">
        <v>13</v>
      </c>
      <c r="C390" s="132">
        <f>AVERAGE(H393:EQ393)*10</f>
        <v>15.714285714285714</v>
      </c>
      <c r="D390" s="129"/>
      <c r="E390" s="131" t="s">
        <v>361</v>
      </c>
      <c r="F390" s="132">
        <f>AVERAGE(H390:EQ390)</f>
        <v>1</v>
      </c>
      <c r="G390" s="70"/>
      <c r="H390" s="109"/>
      <c r="I390" s="109"/>
      <c r="J390" s="109"/>
      <c r="K390" s="109"/>
      <c r="L390" s="109"/>
      <c r="M390" s="109"/>
      <c r="N390" s="109"/>
      <c r="O390" s="109"/>
      <c r="P390" s="109"/>
      <c r="Q390" s="109"/>
      <c r="R390" s="109"/>
      <c r="S390" s="109"/>
      <c r="T390" s="109"/>
      <c r="V390" s="109">
        <v>1</v>
      </c>
      <c r="W390" s="109"/>
      <c r="X390" s="109"/>
      <c r="Y390" s="109">
        <v>1</v>
      </c>
      <c r="Z390" s="109">
        <v>1</v>
      </c>
      <c r="AA390" s="109">
        <v>1</v>
      </c>
      <c r="AB390" s="109">
        <v>1</v>
      </c>
      <c r="AC390" s="109"/>
      <c r="AD390" s="109"/>
      <c r="AE390" s="109">
        <v>1</v>
      </c>
      <c r="AF390" s="109">
        <v>1</v>
      </c>
      <c r="AG390" s="109">
        <v>1</v>
      </c>
      <c r="AH390" s="109">
        <v>1</v>
      </c>
      <c r="AJ390" s="109">
        <v>1</v>
      </c>
      <c r="AK390" s="109"/>
      <c r="AL390" s="109">
        <v>1</v>
      </c>
      <c r="AM390" s="109">
        <v>1</v>
      </c>
      <c r="AN390" s="109">
        <v>1</v>
      </c>
      <c r="AO390" s="109"/>
      <c r="AP390" s="109">
        <v>1</v>
      </c>
      <c r="AQ390" s="109"/>
      <c r="AR390" s="109"/>
      <c r="AS390" s="109">
        <v>1</v>
      </c>
      <c r="AT390" s="109"/>
      <c r="AU390" s="109">
        <v>1</v>
      </c>
      <c r="AV390" s="109">
        <v>1</v>
      </c>
      <c r="AX390" s="109"/>
      <c r="AY390" s="109"/>
      <c r="AZ390" s="109"/>
      <c r="BA390" s="109"/>
      <c r="BB390" s="109"/>
      <c r="BC390" s="109"/>
      <c r="BD390" s="109"/>
      <c r="BE390" s="109"/>
      <c r="BF390" s="109"/>
      <c r="BG390" s="109"/>
      <c r="BH390" s="109"/>
      <c r="BI390" s="109"/>
      <c r="BJ390" s="109"/>
      <c r="BK390" s="193"/>
      <c r="BL390" s="109"/>
      <c r="BM390" s="109"/>
      <c r="BN390" s="109"/>
      <c r="BO390" s="109"/>
      <c r="BP390" s="109"/>
      <c r="BQ390" s="109"/>
      <c r="BR390" s="109"/>
      <c r="BS390" s="109"/>
      <c r="BT390" s="109"/>
      <c r="BU390" s="109"/>
      <c r="BV390" s="109"/>
      <c r="BW390" s="109"/>
      <c r="BX390" s="109"/>
      <c r="BZ390" s="109"/>
      <c r="CA390" s="109">
        <v>1</v>
      </c>
      <c r="CB390" s="109">
        <v>1</v>
      </c>
      <c r="CC390" s="109">
        <v>1</v>
      </c>
      <c r="CD390" s="109"/>
      <c r="CE390" s="109">
        <v>1</v>
      </c>
      <c r="CF390" s="109"/>
      <c r="CG390" s="109">
        <v>1</v>
      </c>
      <c r="CH390" s="109">
        <v>1</v>
      </c>
      <c r="CI390" s="109"/>
      <c r="CJ390" s="109">
        <v>1</v>
      </c>
      <c r="CK390" s="109">
        <v>1</v>
      </c>
      <c r="CL390" s="109">
        <v>1</v>
      </c>
      <c r="CN390" s="109"/>
      <c r="CO390" s="109">
        <v>1</v>
      </c>
      <c r="CP390" s="109">
        <v>1</v>
      </c>
      <c r="CQ390" s="109">
        <v>1</v>
      </c>
      <c r="CR390" s="109"/>
      <c r="CS390" s="109">
        <v>1</v>
      </c>
      <c r="CT390" s="109"/>
      <c r="CU390" s="109">
        <v>1</v>
      </c>
      <c r="CV390" s="109">
        <v>1</v>
      </c>
      <c r="CW390" s="109">
        <v>1</v>
      </c>
      <c r="CX390" s="109">
        <v>1</v>
      </c>
      <c r="CY390" s="109">
        <v>1</v>
      </c>
      <c r="CZ390" s="109"/>
      <c r="DB390" s="109"/>
      <c r="DC390" s="109">
        <v>1</v>
      </c>
      <c r="DD390" s="109">
        <v>1</v>
      </c>
      <c r="DE390" s="109"/>
      <c r="DF390" s="109">
        <v>1</v>
      </c>
      <c r="DG390" s="109">
        <v>1</v>
      </c>
      <c r="DH390" s="109"/>
      <c r="DI390" s="109"/>
      <c r="DJ390" s="109">
        <v>1</v>
      </c>
      <c r="DK390" s="109"/>
      <c r="DL390" s="109">
        <v>1</v>
      </c>
      <c r="DM390" s="109">
        <v>1</v>
      </c>
      <c r="DN390" s="109"/>
      <c r="DP390" s="109"/>
      <c r="DQ390" s="109"/>
      <c r="DR390" s="109"/>
      <c r="DS390" s="109"/>
      <c r="DT390" s="109"/>
      <c r="DU390" s="109"/>
      <c r="DV390" s="109"/>
      <c r="DW390" s="109"/>
      <c r="DX390" s="109"/>
      <c r="DY390" s="109"/>
      <c r="DZ390" s="109"/>
      <c r="EA390" s="109"/>
      <c r="EB390" s="109"/>
      <c r="EC390" s="193"/>
      <c r="ED390" s="109"/>
      <c r="EE390" s="109"/>
      <c r="EF390" s="109"/>
      <c r="EG390" s="109"/>
      <c r="EH390" s="109"/>
      <c r="EI390" s="109"/>
      <c r="EJ390" s="109"/>
      <c r="EK390" s="109"/>
      <c r="EL390" s="109"/>
      <c r="EM390" s="109"/>
      <c r="EN390" s="109"/>
      <c r="EO390" s="109"/>
      <c r="EP390" s="109"/>
      <c r="EQ390" s="193"/>
    </row>
    <row r="391" spans="2:147" x14ac:dyDescent="0.4">
      <c r="B391" s="131" t="s">
        <v>10</v>
      </c>
      <c r="C391" s="132">
        <f>_xlfn.STDEV.S(H391:EQ391)*10</f>
        <v>19.541789403763548</v>
      </c>
      <c r="D391" s="129"/>
      <c r="E391" s="129" t="s">
        <v>9</v>
      </c>
      <c r="F391" s="132">
        <f>AVERAGE(H391:EQ391)*10</f>
        <v>37.142857142857146</v>
      </c>
      <c r="G391" s="70"/>
      <c r="H391" s="192"/>
      <c r="I391" s="192"/>
      <c r="J391" s="192"/>
      <c r="K391" s="192"/>
      <c r="L391" s="192"/>
      <c r="M391" s="192"/>
      <c r="N391" s="192"/>
      <c r="O391" s="192"/>
      <c r="P391" s="192"/>
      <c r="Q391" s="192"/>
      <c r="R391" s="192"/>
      <c r="S391" s="192"/>
      <c r="T391" s="192"/>
      <c r="V391" s="53">
        <v>0</v>
      </c>
      <c r="W391" s="76"/>
      <c r="X391" s="58"/>
      <c r="Y391" s="53">
        <v>4</v>
      </c>
      <c r="Z391" s="53">
        <v>2</v>
      </c>
      <c r="AA391" s="53">
        <v>4</v>
      </c>
      <c r="AB391" s="53">
        <v>4</v>
      </c>
      <c r="AC391" s="58"/>
      <c r="AD391" s="58"/>
      <c r="AE391" s="53">
        <v>4</v>
      </c>
      <c r="AF391" s="53">
        <v>6</v>
      </c>
      <c r="AG391" s="53">
        <v>0</v>
      </c>
      <c r="AH391" s="53">
        <v>2</v>
      </c>
      <c r="AJ391" s="53">
        <v>2</v>
      </c>
      <c r="AK391" s="76"/>
      <c r="AL391" s="53">
        <v>6</v>
      </c>
      <c r="AM391" s="53">
        <v>4</v>
      </c>
      <c r="AN391" s="53">
        <v>2</v>
      </c>
      <c r="AO391" s="58"/>
      <c r="AP391" s="53">
        <v>6</v>
      </c>
      <c r="AQ391" s="58"/>
      <c r="AR391" s="58"/>
      <c r="AS391" s="53">
        <v>6</v>
      </c>
      <c r="AT391" s="58"/>
      <c r="AU391" s="53">
        <v>2</v>
      </c>
      <c r="AV391" s="53">
        <v>4</v>
      </c>
      <c r="AX391" s="192"/>
      <c r="AY391" s="195"/>
      <c r="AZ391" s="192"/>
      <c r="BA391" s="195"/>
      <c r="BB391" s="195"/>
      <c r="BC391" s="192"/>
      <c r="BD391" s="192"/>
      <c r="BE391" s="192"/>
      <c r="BF391" s="192"/>
      <c r="BG391" s="192"/>
      <c r="BH391" s="192"/>
      <c r="BI391" s="192"/>
      <c r="BJ391" s="192"/>
      <c r="BK391" s="193"/>
      <c r="BL391" s="192"/>
      <c r="BM391" s="195"/>
      <c r="BN391" s="192"/>
      <c r="BO391" s="192"/>
      <c r="BP391" s="195"/>
      <c r="BQ391" s="195"/>
      <c r="BR391" s="192"/>
      <c r="BS391" s="192"/>
      <c r="BT391" s="192"/>
      <c r="BU391" s="195"/>
      <c r="BV391" s="192"/>
      <c r="BW391" s="192"/>
      <c r="BX391" s="58"/>
      <c r="BZ391" s="58"/>
      <c r="CA391" s="53">
        <v>6</v>
      </c>
      <c r="CB391" s="53">
        <v>6</v>
      </c>
      <c r="CC391" s="53">
        <v>0</v>
      </c>
      <c r="CD391" s="58"/>
      <c r="CE391" s="53">
        <v>6</v>
      </c>
      <c r="CF391" s="58"/>
      <c r="CG391" s="53">
        <v>4</v>
      </c>
      <c r="CH391" s="53">
        <v>6</v>
      </c>
      <c r="CI391" s="58"/>
      <c r="CJ391" s="53">
        <v>6</v>
      </c>
      <c r="CK391" s="53">
        <v>6</v>
      </c>
      <c r="CL391" s="53">
        <v>6</v>
      </c>
      <c r="CN391" s="76"/>
      <c r="CO391" s="53">
        <v>2</v>
      </c>
      <c r="CP391" s="53">
        <v>6</v>
      </c>
      <c r="CQ391" s="53">
        <v>2</v>
      </c>
      <c r="CR391" s="58"/>
      <c r="CS391" s="53">
        <v>2</v>
      </c>
      <c r="CT391" s="58"/>
      <c r="CU391" s="53">
        <v>4</v>
      </c>
      <c r="CV391" s="53">
        <v>4</v>
      </c>
      <c r="CW391" s="53">
        <v>4</v>
      </c>
      <c r="CX391" s="53">
        <v>2</v>
      </c>
      <c r="CY391" s="53">
        <v>6</v>
      </c>
      <c r="CZ391" s="76"/>
      <c r="DB391" s="76"/>
      <c r="DC391" s="53">
        <v>0</v>
      </c>
      <c r="DD391" s="53">
        <v>4</v>
      </c>
      <c r="DE391" s="58"/>
      <c r="DF391" s="53">
        <v>4</v>
      </c>
      <c r="DG391" s="53">
        <v>4</v>
      </c>
      <c r="DH391" s="76"/>
      <c r="DI391" s="58"/>
      <c r="DJ391" s="53">
        <v>4</v>
      </c>
      <c r="DK391" s="76"/>
      <c r="DL391" s="53">
        <v>2</v>
      </c>
      <c r="DM391" s="53">
        <v>2</v>
      </c>
      <c r="DN391" s="76"/>
      <c r="DP391" s="58"/>
      <c r="DQ391" s="192"/>
      <c r="DR391" s="192"/>
      <c r="DS391" s="192"/>
      <c r="DT391" s="192"/>
      <c r="DU391" s="192"/>
      <c r="DV391" s="195"/>
      <c r="DW391" s="192"/>
      <c r="DX391" s="192"/>
      <c r="DY391" s="195"/>
      <c r="DZ391" s="192"/>
      <c r="EA391" s="192"/>
      <c r="EB391" s="195"/>
      <c r="EC391" s="193"/>
      <c r="ED391" s="195"/>
      <c r="EE391" s="195"/>
      <c r="EF391" s="192"/>
      <c r="EG391" s="192"/>
      <c r="EH391" s="195"/>
      <c r="EI391" s="192"/>
      <c r="EJ391" s="195"/>
      <c r="EK391" s="192"/>
      <c r="EL391" s="192"/>
      <c r="EM391" s="192"/>
      <c r="EN391" s="195"/>
      <c r="EO391" s="192"/>
      <c r="EP391" s="195"/>
      <c r="EQ391" s="193"/>
    </row>
    <row r="392" spans="2:147" x14ac:dyDescent="0.4">
      <c r="B392" s="129" t="s">
        <v>41</v>
      </c>
      <c r="C392" s="132">
        <f>C390/C391</f>
        <v>0.8041375019249416</v>
      </c>
      <c r="D392" s="129"/>
      <c r="E392" s="129" t="s">
        <v>6</v>
      </c>
      <c r="F392" s="132">
        <f>AVERAGE(H392:EQ392)*10</f>
        <v>52.857142857142854</v>
      </c>
      <c r="G392" s="70"/>
      <c r="H392" s="192"/>
      <c r="I392" s="192"/>
      <c r="J392" s="192"/>
      <c r="K392" s="192"/>
      <c r="L392" s="192"/>
      <c r="M392" s="192"/>
      <c r="N392" s="192"/>
      <c r="O392" s="192"/>
      <c r="P392" s="192"/>
      <c r="Q392" s="192"/>
      <c r="R392" s="192"/>
      <c r="S392" s="192"/>
      <c r="T392" s="192"/>
      <c r="V392" s="53">
        <v>4</v>
      </c>
      <c r="W392" s="76"/>
      <c r="X392" s="58"/>
      <c r="Y392" s="53">
        <v>4</v>
      </c>
      <c r="Z392" s="53">
        <v>2</v>
      </c>
      <c r="AA392" s="53">
        <v>6</v>
      </c>
      <c r="AB392" s="53">
        <v>6</v>
      </c>
      <c r="AC392" s="58"/>
      <c r="AD392" s="58"/>
      <c r="AE392" s="53">
        <v>0</v>
      </c>
      <c r="AF392" s="53">
        <v>6</v>
      </c>
      <c r="AG392" s="53">
        <v>10</v>
      </c>
      <c r="AH392" s="53">
        <v>8</v>
      </c>
      <c r="AJ392" s="53">
        <v>4</v>
      </c>
      <c r="AK392" s="76"/>
      <c r="AL392" s="53">
        <v>6</v>
      </c>
      <c r="AM392" s="53">
        <v>2</v>
      </c>
      <c r="AN392" s="53">
        <v>6</v>
      </c>
      <c r="AO392" s="58"/>
      <c r="AP392" s="53">
        <v>2</v>
      </c>
      <c r="AQ392" s="58"/>
      <c r="AR392" s="58"/>
      <c r="AS392" s="53">
        <v>4</v>
      </c>
      <c r="AT392" s="58"/>
      <c r="AU392" s="53">
        <v>2</v>
      </c>
      <c r="AV392" s="53">
        <v>6</v>
      </c>
      <c r="AX392" s="192"/>
      <c r="AY392" s="195"/>
      <c r="AZ392" s="192"/>
      <c r="BA392" s="195"/>
      <c r="BB392" s="195"/>
      <c r="BC392" s="192"/>
      <c r="BD392" s="192"/>
      <c r="BE392" s="192"/>
      <c r="BF392" s="192"/>
      <c r="BG392" s="192"/>
      <c r="BH392" s="192"/>
      <c r="BI392" s="192"/>
      <c r="BJ392" s="192"/>
      <c r="BK392" s="193"/>
      <c r="BL392" s="192"/>
      <c r="BM392" s="195"/>
      <c r="BN392" s="192"/>
      <c r="BO392" s="192"/>
      <c r="BP392" s="195"/>
      <c r="BQ392" s="195"/>
      <c r="BR392" s="195"/>
      <c r="BS392" s="192"/>
      <c r="BT392" s="195"/>
      <c r="BU392" s="195"/>
      <c r="BV392" s="192"/>
      <c r="BW392" s="195"/>
      <c r="BX392" s="76"/>
      <c r="BZ392" s="58"/>
      <c r="CA392" s="53">
        <v>8</v>
      </c>
      <c r="CB392" s="53">
        <v>8</v>
      </c>
      <c r="CC392" s="53">
        <v>2</v>
      </c>
      <c r="CD392" s="58"/>
      <c r="CE392" s="53">
        <v>8</v>
      </c>
      <c r="CF392" s="58"/>
      <c r="CG392" s="53">
        <v>10</v>
      </c>
      <c r="CH392" s="53">
        <v>10</v>
      </c>
      <c r="CI392" s="58"/>
      <c r="CJ392" s="53">
        <v>8</v>
      </c>
      <c r="CK392" s="53">
        <v>10</v>
      </c>
      <c r="CL392" s="53">
        <v>8</v>
      </c>
      <c r="CN392" s="76"/>
      <c r="CO392" s="53">
        <v>2</v>
      </c>
      <c r="CP392" s="53">
        <v>10</v>
      </c>
      <c r="CQ392" s="53">
        <v>4</v>
      </c>
      <c r="CR392" s="58"/>
      <c r="CS392" s="53">
        <v>0</v>
      </c>
      <c r="CT392" s="76"/>
      <c r="CU392" s="53">
        <v>8</v>
      </c>
      <c r="CV392" s="53">
        <v>4</v>
      </c>
      <c r="CW392" s="53">
        <v>2</v>
      </c>
      <c r="CX392" s="53">
        <v>8</v>
      </c>
      <c r="CY392" s="53">
        <v>6</v>
      </c>
      <c r="CZ392" s="76"/>
      <c r="DB392" s="76"/>
      <c r="DC392" s="53">
        <v>0</v>
      </c>
      <c r="DD392" s="53">
        <v>10</v>
      </c>
      <c r="DE392" s="76"/>
      <c r="DF392" s="53">
        <v>2</v>
      </c>
      <c r="DG392" s="53">
        <v>4</v>
      </c>
      <c r="DH392" s="76"/>
      <c r="DI392" s="58"/>
      <c r="DJ392" s="53">
        <v>4</v>
      </c>
      <c r="DK392" s="76"/>
      <c r="DL392" s="53">
        <v>4</v>
      </c>
      <c r="DM392" s="53">
        <v>4</v>
      </c>
      <c r="DN392" s="76"/>
      <c r="DP392" s="76"/>
      <c r="DQ392" s="192"/>
      <c r="DR392" s="192"/>
      <c r="DS392" s="192"/>
      <c r="DT392" s="192"/>
      <c r="DU392" s="192"/>
      <c r="DV392" s="195"/>
      <c r="DW392" s="192"/>
      <c r="DX392" s="192"/>
      <c r="DY392" s="195"/>
      <c r="DZ392" s="192"/>
      <c r="EA392" s="192"/>
      <c r="EB392" s="195"/>
      <c r="EC392" s="193"/>
      <c r="ED392" s="195"/>
      <c r="EE392" s="195"/>
      <c r="EF392" s="192"/>
      <c r="EG392" s="192"/>
      <c r="EH392" s="195"/>
      <c r="EI392" s="192"/>
      <c r="EJ392" s="195"/>
      <c r="EK392" s="192"/>
      <c r="EL392" s="192"/>
      <c r="EM392" s="195"/>
      <c r="EN392" s="195"/>
      <c r="EO392" s="192"/>
      <c r="EP392" s="195"/>
      <c r="EQ392" s="193"/>
    </row>
    <row r="393" spans="2:147" x14ac:dyDescent="0.4">
      <c r="B393" s="131" t="s">
        <v>4</v>
      </c>
      <c r="C393" s="130">
        <f>_xlfn.T.TEST(H391:EQ391,H392:EQ392,1,2)</f>
        <v>3.1106142533812264E-3</v>
      </c>
      <c r="D393" s="129"/>
      <c r="E393" s="131" t="s">
        <v>3</v>
      </c>
      <c r="F393" s="132">
        <f>AVERAGE(H393:EQ393)*10</f>
        <v>15.714285714285714</v>
      </c>
      <c r="G393" s="70"/>
      <c r="H393" s="110"/>
      <c r="I393" s="110"/>
      <c r="J393" s="110"/>
      <c r="K393" s="110"/>
      <c r="L393" s="110"/>
      <c r="M393" s="110"/>
      <c r="N393" s="110"/>
      <c r="O393" s="110"/>
      <c r="P393" s="110"/>
      <c r="Q393" s="110"/>
      <c r="R393" s="110"/>
      <c r="S393" s="110"/>
      <c r="T393" s="110"/>
      <c r="V393" s="110">
        <f>V392-V391</f>
        <v>4</v>
      </c>
      <c r="W393" s="110"/>
      <c r="X393" s="110"/>
      <c r="Y393" s="110">
        <f>Y392-Y391</f>
        <v>0</v>
      </c>
      <c r="Z393" s="110">
        <f>Z392-Z391</f>
        <v>0</v>
      </c>
      <c r="AA393" s="110">
        <f>AA392-AA391</f>
        <v>2</v>
      </c>
      <c r="AB393" s="110">
        <f>AB392-AB391</f>
        <v>2</v>
      </c>
      <c r="AC393" s="110"/>
      <c r="AD393" s="110"/>
      <c r="AE393" s="110">
        <f>AE392-AE391</f>
        <v>-4</v>
      </c>
      <c r="AF393" s="110">
        <f>AF392-AF391</f>
        <v>0</v>
      </c>
      <c r="AG393" s="110">
        <f>AG392-AG391</f>
        <v>10</v>
      </c>
      <c r="AH393" s="110">
        <f>AH392-AH391</f>
        <v>6</v>
      </c>
      <c r="AJ393" s="110">
        <f>AJ392-AJ391</f>
        <v>2</v>
      </c>
      <c r="AK393" s="110"/>
      <c r="AL393" s="110">
        <f>AL392-AL391</f>
        <v>0</v>
      </c>
      <c r="AM393" s="110">
        <f>AM392-AM391</f>
        <v>-2</v>
      </c>
      <c r="AN393" s="110">
        <f>AN392-AN391</f>
        <v>4</v>
      </c>
      <c r="AO393" s="110"/>
      <c r="AP393" s="110">
        <f>AP392-AP391</f>
        <v>-4</v>
      </c>
      <c r="AQ393" s="110"/>
      <c r="AR393" s="110"/>
      <c r="AS393" s="110">
        <f>AS392-AS391</f>
        <v>-2</v>
      </c>
      <c r="AT393" s="110"/>
      <c r="AU393" s="110">
        <f>AU392-AU391</f>
        <v>0</v>
      </c>
      <c r="AV393" s="110">
        <f>AV392-AV391</f>
        <v>2</v>
      </c>
      <c r="AX393" s="110"/>
      <c r="AY393" s="110"/>
      <c r="AZ393" s="110"/>
      <c r="BA393" s="110"/>
      <c r="BB393" s="110"/>
      <c r="BC393" s="110"/>
      <c r="BD393" s="110"/>
      <c r="BE393" s="110"/>
      <c r="BF393" s="110"/>
      <c r="BG393" s="110"/>
      <c r="BH393" s="110"/>
      <c r="BI393" s="110"/>
      <c r="BJ393" s="110"/>
      <c r="BK393" s="193"/>
      <c r="BL393" s="110"/>
      <c r="BM393" s="110"/>
      <c r="BN393" s="110"/>
      <c r="BO393" s="110"/>
      <c r="BP393" s="110"/>
      <c r="BQ393" s="110"/>
      <c r="BR393" s="110"/>
      <c r="BS393" s="110"/>
      <c r="BT393" s="110"/>
      <c r="BU393" s="110"/>
      <c r="BV393" s="110"/>
      <c r="BW393" s="110"/>
      <c r="BX393" s="110"/>
      <c r="BZ393" s="110"/>
      <c r="CA393" s="110">
        <f>CA392-CA391</f>
        <v>2</v>
      </c>
      <c r="CB393" s="110">
        <f>CB392-CB391</f>
        <v>2</v>
      </c>
      <c r="CC393" s="110">
        <f>CC392-CC391</f>
        <v>2</v>
      </c>
      <c r="CD393" s="110"/>
      <c r="CE393" s="110">
        <f>CE392-CE391</f>
        <v>2</v>
      </c>
      <c r="CF393" s="110"/>
      <c r="CG393" s="110">
        <f>CG392-CG391</f>
        <v>6</v>
      </c>
      <c r="CH393" s="110">
        <f>CH392-CH391</f>
        <v>4</v>
      </c>
      <c r="CI393" s="110"/>
      <c r="CJ393" s="110">
        <f>CJ392-CJ391</f>
        <v>2</v>
      </c>
      <c r="CK393" s="110">
        <f>CK392-CK391</f>
        <v>4</v>
      </c>
      <c r="CL393" s="110">
        <f>CL392-CL391</f>
        <v>2</v>
      </c>
      <c r="CN393" s="110"/>
      <c r="CO393" s="110">
        <f>CO392-CO391</f>
        <v>0</v>
      </c>
      <c r="CP393" s="110">
        <f>CP392-CP391</f>
        <v>4</v>
      </c>
      <c r="CQ393" s="110">
        <f>CQ392-CQ391</f>
        <v>2</v>
      </c>
      <c r="CR393" s="110"/>
      <c r="CS393" s="110">
        <f>CS392-CS391</f>
        <v>-2</v>
      </c>
      <c r="CT393" s="110"/>
      <c r="CU393" s="110">
        <f>CU392-CU391</f>
        <v>4</v>
      </c>
      <c r="CV393" s="110">
        <f>CV392-CV391</f>
        <v>0</v>
      </c>
      <c r="CW393" s="110">
        <f>CW392-CW391</f>
        <v>-2</v>
      </c>
      <c r="CX393" s="110">
        <f>CX392-CX391</f>
        <v>6</v>
      </c>
      <c r="CY393" s="110">
        <f>CY392-CY391</f>
        <v>0</v>
      </c>
      <c r="CZ393" s="110"/>
      <c r="DB393" s="110"/>
      <c r="DC393" s="110">
        <f>DC392-DC391</f>
        <v>0</v>
      </c>
      <c r="DD393" s="110">
        <f>DD392-DD391</f>
        <v>6</v>
      </c>
      <c r="DE393" s="110"/>
      <c r="DF393" s="110">
        <f>DF392-DF391</f>
        <v>-2</v>
      </c>
      <c r="DG393" s="110">
        <f>DG392-DG391</f>
        <v>0</v>
      </c>
      <c r="DH393" s="110"/>
      <c r="DI393" s="110"/>
      <c r="DJ393" s="110">
        <f>DJ392-DJ391</f>
        <v>0</v>
      </c>
      <c r="DK393" s="110"/>
      <c r="DL393" s="110">
        <f>DL392-DL391</f>
        <v>2</v>
      </c>
      <c r="DM393" s="110">
        <f>DM392-DM391</f>
        <v>2</v>
      </c>
      <c r="DN393" s="110"/>
      <c r="DP393" s="110"/>
      <c r="DQ393" s="110"/>
      <c r="DR393" s="110"/>
      <c r="DS393" s="110"/>
      <c r="DT393" s="110"/>
      <c r="DU393" s="110"/>
      <c r="DV393" s="110"/>
      <c r="DW393" s="110"/>
      <c r="DX393" s="110"/>
      <c r="DY393" s="110"/>
      <c r="DZ393" s="110"/>
      <c r="EA393" s="110"/>
      <c r="EB393" s="110"/>
      <c r="EC393" s="193"/>
      <c r="ED393" s="110"/>
      <c r="EE393" s="110"/>
      <c r="EF393" s="110"/>
      <c r="EG393" s="110"/>
      <c r="EH393" s="110"/>
      <c r="EI393" s="110"/>
      <c r="EJ393" s="110"/>
      <c r="EK393" s="110"/>
      <c r="EL393" s="110"/>
      <c r="EM393" s="110"/>
      <c r="EN393" s="110"/>
      <c r="EO393" s="110"/>
      <c r="EP393" s="110"/>
      <c r="EQ393" s="193"/>
    </row>
    <row r="394" spans="2:147" x14ac:dyDescent="0.4">
      <c r="B394" s="131" t="s">
        <v>2</v>
      </c>
      <c r="C394" s="136">
        <f>(F392-F391)/(100-F391)</f>
        <v>0.24999999999999992</v>
      </c>
      <c r="D394" s="129"/>
      <c r="E394" s="131" t="s">
        <v>1</v>
      </c>
      <c r="F394" s="132">
        <f>_xlfn.STDEV.S(H392:EQ392)*10</f>
        <v>30.546702691062539</v>
      </c>
      <c r="G394" s="70"/>
      <c r="H394" s="110"/>
      <c r="I394" s="110"/>
      <c r="J394" s="110"/>
      <c r="K394" s="110"/>
      <c r="L394" s="110"/>
      <c r="M394" s="110"/>
      <c r="N394" s="110"/>
      <c r="O394" s="110"/>
      <c r="P394" s="110"/>
      <c r="Q394" s="110"/>
      <c r="R394" s="193"/>
      <c r="S394" s="193"/>
      <c r="T394" s="193"/>
      <c r="V394" s="110"/>
      <c r="W394" s="110"/>
      <c r="X394" s="110"/>
      <c r="Y394" s="110"/>
      <c r="Z394" s="110"/>
      <c r="AA394" s="110"/>
      <c r="AB394" s="110"/>
      <c r="AC394" s="110"/>
      <c r="AD394" s="110"/>
      <c r="AE394" s="110"/>
      <c r="AJ394" s="110"/>
      <c r="AK394" s="110"/>
      <c r="AL394" s="110"/>
      <c r="AM394" s="110"/>
      <c r="AN394" s="110"/>
      <c r="AO394" s="110"/>
      <c r="AP394" s="110"/>
      <c r="AQ394" s="110"/>
      <c r="AR394" s="110"/>
      <c r="AS394" s="110"/>
      <c r="AX394" s="110"/>
      <c r="AY394" s="110"/>
      <c r="AZ394" s="110"/>
      <c r="BA394" s="110"/>
      <c r="BB394" s="110"/>
      <c r="BC394" s="110"/>
      <c r="BD394" s="110"/>
      <c r="BE394" s="110"/>
      <c r="BF394" s="110"/>
      <c r="BG394" s="110"/>
      <c r="BH394" s="193"/>
      <c r="BI394" s="193"/>
      <c r="BJ394" s="193"/>
      <c r="BK394" s="193"/>
      <c r="BL394" s="110"/>
      <c r="BM394" s="110"/>
      <c r="BN394" s="110"/>
      <c r="BO394" s="110"/>
      <c r="BP394" s="110"/>
      <c r="BQ394" s="110"/>
      <c r="BR394" s="110"/>
      <c r="BS394" s="110"/>
      <c r="BT394" s="110"/>
      <c r="BU394" s="110"/>
      <c r="BV394" s="193"/>
      <c r="BW394" s="193"/>
      <c r="BZ394" s="110"/>
      <c r="CA394" s="110"/>
      <c r="CB394" s="110"/>
      <c r="CC394" s="110"/>
      <c r="CD394" s="110"/>
      <c r="CE394" s="110"/>
      <c r="CF394" s="110"/>
      <c r="CG394" s="110"/>
      <c r="CH394" s="110"/>
      <c r="CI394" s="110"/>
      <c r="CN394" s="110"/>
      <c r="CO394" s="110"/>
      <c r="CP394" s="110"/>
      <c r="CQ394" s="110"/>
      <c r="CR394" s="110"/>
      <c r="CS394" s="110"/>
      <c r="CT394" s="110"/>
      <c r="CU394" s="110"/>
      <c r="CV394" s="110"/>
      <c r="CW394" s="110"/>
      <c r="DB394" s="110"/>
      <c r="DC394" s="110"/>
      <c r="DD394" s="110"/>
      <c r="DE394" s="110"/>
      <c r="DF394" s="110"/>
      <c r="DG394" s="110"/>
      <c r="DH394" s="110"/>
      <c r="DI394" s="110"/>
      <c r="DJ394" s="110"/>
      <c r="DK394" s="110"/>
      <c r="DP394" s="110"/>
      <c r="DQ394" s="110"/>
      <c r="DR394" s="110"/>
      <c r="DS394" s="110"/>
      <c r="DT394" s="110"/>
      <c r="DU394" s="110"/>
      <c r="DV394" s="110"/>
      <c r="DW394" s="110"/>
      <c r="DX394" s="110"/>
      <c r="DY394" s="110"/>
      <c r="DZ394" s="193"/>
      <c r="EA394" s="193"/>
      <c r="EB394" s="193"/>
      <c r="EC394" s="193"/>
      <c r="ED394" s="110"/>
      <c r="EE394" s="110"/>
      <c r="EF394" s="110"/>
      <c r="EG394" s="110"/>
      <c r="EH394" s="110"/>
      <c r="EI394" s="110"/>
      <c r="EJ394" s="110"/>
      <c r="EK394" s="110"/>
      <c r="EL394" s="110"/>
      <c r="EM394" s="110"/>
      <c r="EN394" s="193"/>
      <c r="EO394" s="193"/>
      <c r="EP394" s="193"/>
      <c r="EQ394" s="193"/>
    </row>
    <row r="395" spans="2:147" x14ac:dyDescent="0.4">
      <c r="B395" s="134" t="s">
        <v>211</v>
      </c>
      <c r="C395" s="128" t="s">
        <v>357</v>
      </c>
      <c r="D395" s="129"/>
      <c r="E395" s="134" t="s">
        <v>210</v>
      </c>
      <c r="F395" s="135" t="s">
        <v>360</v>
      </c>
      <c r="G395" s="75"/>
      <c r="H395" s="191"/>
      <c r="I395" s="191"/>
      <c r="J395" s="191"/>
      <c r="K395" s="191"/>
      <c r="L395" s="191"/>
      <c r="M395" s="191"/>
      <c r="N395" s="191"/>
      <c r="O395" s="191"/>
      <c r="P395" s="191"/>
      <c r="Q395" s="191"/>
      <c r="R395" s="191"/>
      <c r="S395" s="191"/>
      <c r="T395" s="194"/>
      <c r="V395" s="51" t="s">
        <v>209</v>
      </c>
      <c r="W395" s="51" t="s">
        <v>208</v>
      </c>
      <c r="X395" s="51" t="s">
        <v>207</v>
      </c>
      <c r="Y395" s="51" t="s">
        <v>206</v>
      </c>
      <c r="Z395" s="51" t="s">
        <v>205</v>
      </c>
      <c r="AA395" s="51" t="s">
        <v>204</v>
      </c>
      <c r="AB395" s="51" t="s">
        <v>203</v>
      </c>
      <c r="AC395" s="51" t="s">
        <v>202</v>
      </c>
      <c r="AD395" s="51" t="s">
        <v>201</v>
      </c>
      <c r="AE395" s="51" t="s">
        <v>200</v>
      </c>
      <c r="AF395" s="51" t="s">
        <v>199</v>
      </c>
      <c r="AG395" s="51" t="s">
        <v>198</v>
      </c>
      <c r="AH395" s="120"/>
      <c r="AJ395" s="51" t="s">
        <v>209</v>
      </c>
      <c r="AK395" s="51" t="s">
        <v>208</v>
      </c>
      <c r="AL395" s="51" t="s">
        <v>207</v>
      </c>
      <c r="AM395" s="51" t="s">
        <v>206</v>
      </c>
      <c r="AN395" s="51" t="s">
        <v>205</v>
      </c>
      <c r="AO395" s="51" t="s">
        <v>204</v>
      </c>
      <c r="AP395" s="51" t="s">
        <v>203</v>
      </c>
      <c r="AQ395" s="51" t="s">
        <v>202</v>
      </c>
      <c r="AR395" s="51" t="s">
        <v>201</v>
      </c>
      <c r="AS395" s="51" t="s">
        <v>200</v>
      </c>
      <c r="AT395" s="51" t="s">
        <v>199</v>
      </c>
      <c r="AU395" s="51" t="s">
        <v>198</v>
      </c>
      <c r="AV395" s="120"/>
      <c r="AX395" s="191"/>
      <c r="AY395" s="191"/>
      <c r="AZ395" s="191"/>
      <c r="BA395" s="191"/>
      <c r="BB395" s="191"/>
      <c r="BC395" s="191"/>
      <c r="BD395" s="191"/>
      <c r="BE395" s="191"/>
      <c r="BF395" s="191"/>
      <c r="BG395" s="191"/>
      <c r="BH395" s="191"/>
      <c r="BI395" s="191"/>
      <c r="BJ395" s="194"/>
      <c r="BK395" s="193"/>
      <c r="BL395" s="191"/>
      <c r="BM395" s="191"/>
      <c r="BN395" s="191"/>
      <c r="BO395" s="191"/>
      <c r="BP395" s="191"/>
      <c r="BQ395" s="191"/>
      <c r="BR395" s="191"/>
      <c r="BS395" s="191"/>
      <c r="BT395" s="191"/>
      <c r="BU395" s="191"/>
      <c r="BV395" s="191"/>
      <c r="BW395" s="191"/>
      <c r="BX395" s="120"/>
      <c r="BZ395" s="51" t="s">
        <v>209</v>
      </c>
      <c r="CA395" s="51" t="s">
        <v>208</v>
      </c>
      <c r="CB395" s="51" t="s">
        <v>207</v>
      </c>
      <c r="CC395" s="51" t="s">
        <v>206</v>
      </c>
      <c r="CD395" s="51" t="s">
        <v>205</v>
      </c>
      <c r="CE395" s="51" t="s">
        <v>204</v>
      </c>
      <c r="CF395" s="51" t="s">
        <v>203</v>
      </c>
      <c r="CG395" s="51" t="s">
        <v>202</v>
      </c>
      <c r="CH395" s="51" t="s">
        <v>201</v>
      </c>
      <c r="CI395" s="51" t="s">
        <v>200</v>
      </c>
      <c r="CJ395" s="51" t="s">
        <v>199</v>
      </c>
      <c r="CK395" s="51" t="s">
        <v>198</v>
      </c>
      <c r="CL395" s="120"/>
      <c r="CN395" s="51" t="s">
        <v>209</v>
      </c>
      <c r="CO395" s="51" t="s">
        <v>208</v>
      </c>
      <c r="CP395" s="51" t="s">
        <v>207</v>
      </c>
      <c r="CQ395" s="51" t="s">
        <v>206</v>
      </c>
      <c r="CR395" s="51" t="s">
        <v>205</v>
      </c>
      <c r="CS395" s="51" t="s">
        <v>204</v>
      </c>
      <c r="CT395" s="51" t="s">
        <v>203</v>
      </c>
      <c r="CU395" s="51" t="s">
        <v>202</v>
      </c>
      <c r="CV395" s="51" t="s">
        <v>201</v>
      </c>
      <c r="CW395" s="51" t="s">
        <v>200</v>
      </c>
      <c r="CX395" s="51" t="s">
        <v>199</v>
      </c>
      <c r="CY395" s="51" t="s">
        <v>198</v>
      </c>
      <c r="CZ395" s="120"/>
      <c r="DB395" s="51" t="s">
        <v>209</v>
      </c>
      <c r="DC395" s="51" t="s">
        <v>208</v>
      </c>
      <c r="DD395" s="51" t="s">
        <v>207</v>
      </c>
      <c r="DE395" s="51" t="s">
        <v>206</v>
      </c>
      <c r="DF395" s="51" t="s">
        <v>205</v>
      </c>
      <c r="DG395" s="51" t="s">
        <v>204</v>
      </c>
      <c r="DH395" s="51" t="s">
        <v>203</v>
      </c>
      <c r="DI395" s="51" t="s">
        <v>202</v>
      </c>
      <c r="DJ395" s="51" t="s">
        <v>201</v>
      </c>
      <c r="DK395" s="51" t="s">
        <v>200</v>
      </c>
      <c r="DL395" s="51" t="s">
        <v>199</v>
      </c>
      <c r="DM395" s="51" t="s">
        <v>198</v>
      </c>
      <c r="DN395" s="120"/>
      <c r="DP395" s="51"/>
      <c r="DQ395" s="191"/>
      <c r="DR395" s="191"/>
      <c r="DS395" s="191"/>
      <c r="DT395" s="191"/>
      <c r="DU395" s="191"/>
      <c r="DV395" s="191"/>
      <c r="DW395" s="191"/>
      <c r="DX395" s="191"/>
      <c r="DY395" s="191"/>
      <c r="DZ395" s="191"/>
      <c r="EA395" s="191"/>
      <c r="EB395" s="194"/>
      <c r="EC395" s="193"/>
      <c r="ED395" s="191"/>
      <c r="EE395" s="191"/>
      <c r="EF395" s="191"/>
      <c r="EG395" s="191"/>
      <c r="EH395" s="191"/>
      <c r="EI395" s="191"/>
      <c r="EJ395" s="191"/>
      <c r="EK395" s="191"/>
      <c r="EL395" s="191"/>
      <c r="EM395" s="191"/>
      <c r="EN395" s="191"/>
      <c r="EO395" s="191"/>
      <c r="EP395" s="194"/>
      <c r="EQ395" s="193"/>
    </row>
    <row r="396" spans="2:147" x14ac:dyDescent="0.4">
      <c r="B396" s="131" t="s">
        <v>13</v>
      </c>
      <c r="C396" s="132">
        <f>AVERAGE(H399:EQ399)*10</f>
        <v>13.75</v>
      </c>
      <c r="D396" s="129"/>
      <c r="E396" s="131" t="s">
        <v>361</v>
      </c>
      <c r="F396" s="132">
        <f>AVERAGE(H396:EQ396)</f>
        <v>1</v>
      </c>
      <c r="G396" s="70"/>
      <c r="H396" s="109"/>
      <c r="I396" s="109"/>
      <c r="J396" s="109"/>
      <c r="K396" s="109"/>
      <c r="L396" s="109"/>
      <c r="M396" s="109"/>
      <c r="N396" s="109"/>
      <c r="O396" s="109"/>
      <c r="P396" s="109"/>
      <c r="Q396" s="109"/>
      <c r="R396" s="109"/>
      <c r="S396" s="109"/>
      <c r="T396" s="193"/>
      <c r="V396" s="109">
        <v>1</v>
      </c>
      <c r="W396" s="109">
        <v>1</v>
      </c>
      <c r="X396" s="109">
        <v>1</v>
      </c>
      <c r="Y396" s="109">
        <v>1</v>
      </c>
      <c r="Z396" s="109">
        <v>1</v>
      </c>
      <c r="AA396" s="109">
        <v>1</v>
      </c>
      <c r="AB396" s="109"/>
      <c r="AC396" s="109">
        <v>1</v>
      </c>
      <c r="AD396" s="109"/>
      <c r="AE396" s="109">
        <v>1</v>
      </c>
      <c r="AF396" s="109"/>
      <c r="AG396" s="109">
        <v>1</v>
      </c>
      <c r="AJ396" s="109">
        <v>1</v>
      </c>
      <c r="AK396" s="109">
        <v>1</v>
      </c>
      <c r="AL396" s="109">
        <v>1</v>
      </c>
      <c r="AM396" s="109">
        <v>1</v>
      </c>
      <c r="AN396" s="109">
        <v>1</v>
      </c>
      <c r="AO396" s="109">
        <v>1</v>
      </c>
      <c r="AP396" s="109"/>
      <c r="AQ396" s="109">
        <v>1</v>
      </c>
      <c r="AR396" s="109"/>
      <c r="AS396" s="109">
        <v>1</v>
      </c>
      <c r="AT396" s="109">
        <v>1</v>
      </c>
      <c r="AU396" s="109">
        <v>1</v>
      </c>
      <c r="AX396" s="109"/>
      <c r="AY396" s="109"/>
      <c r="AZ396" s="109"/>
      <c r="BA396" s="109"/>
      <c r="BB396" s="109"/>
      <c r="BC396" s="109"/>
      <c r="BD396" s="109"/>
      <c r="BE396" s="109"/>
      <c r="BF396" s="109"/>
      <c r="BG396" s="109"/>
      <c r="BH396" s="109"/>
      <c r="BI396" s="109"/>
      <c r="BJ396" s="193"/>
      <c r="BK396" s="193"/>
      <c r="BL396" s="109"/>
      <c r="BM396" s="109"/>
      <c r="BN396" s="109"/>
      <c r="BO396" s="109"/>
      <c r="BP396" s="109"/>
      <c r="BQ396" s="109"/>
      <c r="BR396" s="109"/>
      <c r="BS396" s="109"/>
      <c r="BT396" s="109"/>
      <c r="BU396" s="109"/>
      <c r="BV396" s="109"/>
      <c r="BW396" s="109"/>
      <c r="BZ396" s="109">
        <v>1</v>
      </c>
      <c r="CA396" s="109">
        <v>1</v>
      </c>
      <c r="CB396" s="109">
        <v>1</v>
      </c>
      <c r="CC396" s="109">
        <v>1</v>
      </c>
      <c r="CD396" s="109">
        <v>1</v>
      </c>
      <c r="CE396" s="109">
        <v>1</v>
      </c>
      <c r="CF396" s="109">
        <v>1</v>
      </c>
      <c r="CG396" s="109">
        <v>1</v>
      </c>
      <c r="CH396" s="109">
        <v>1</v>
      </c>
      <c r="CI396" s="109"/>
      <c r="CJ396" s="109">
        <v>1</v>
      </c>
      <c r="CK396" s="109">
        <v>1</v>
      </c>
      <c r="CN396" s="109">
        <v>1</v>
      </c>
      <c r="CO396" s="109">
        <v>1</v>
      </c>
      <c r="CP396" s="109">
        <v>1</v>
      </c>
      <c r="CQ396" s="109">
        <v>1</v>
      </c>
      <c r="CR396" s="109">
        <v>1</v>
      </c>
      <c r="CS396" s="109"/>
      <c r="CT396" s="109">
        <v>1</v>
      </c>
      <c r="CU396" s="109"/>
      <c r="CV396" s="109">
        <v>1</v>
      </c>
      <c r="CW396" s="109">
        <v>1</v>
      </c>
      <c r="CX396" s="109">
        <v>1</v>
      </c>
      <c r="CY396" s="109">
        <v>1</v>
      </c>
      <c r="DB396" s="109">
        <v>1</v>
      </c>
      <c r="DC396" s="109">
        <v>1</v>
      </c>
      <c r="DD396" s="109"/>
      <c r="DE396" s="109">
        <v>1</v>
      </c>
      <c r="DF396" s="109">
        <v>1</v>
      </c>
      <c r="DG396" s="109">
        <v>1</v>
      </c>
      <c r="DH396" s="109"/>
      <c r="DI396" s="109"/>
      <c r="DJ396" s="109"/>
      <c r="DK396" s="109">
        <v>1</v>
      </c>
      <c r="DL396" s="109">
        <v>1</v>
      </c>
      <c r="DM396" s="109">
        <v>1</v>
      </c>
      <c r="DP396" s="109"/>
      <c r="DQ396" s="109"/>
      <c r="DR396" s="109"/>
      <c r="DS396" s="109"/>
      <c r="DT396" s="109"/>
      <c r="DU396" s="109"/>
      <c r="DV396" s="109"/>
      <c r="DW396" s="109"/>
      <c r="DX396" s="109"/>
      <c r="DY396" s="109"/>
      <c r="DZ396" s="109"/>
      <c r="EA396" s="109"/>
      <c r="EB396" s="193"/>
      <c r="EC396" s="193"/>
      <c r="ED396" s="109"/>
      <c r="EE396" s="109"/>
      <c r="EF396" s="109"/>
      <c r="EG396" s="109"/>
      <c r="EH396" s="109"/>
      <c r="EI396" s="109"/>
      <c r="EJ396" s="109"/>
      <c r="EK396" s="109"/>
      <c r="EL396" s="109"/>
      <c r="EM396" s="109"/>
      <c r="EN396" s="109"/>
      <c r="EO396" s="109"/>
      <c r="EP396" s="193"/>
      <c r="EQ396" s="193"/>
    </row>
    <row r="397" spans="2:147" x14ac:dyDescent="0.4">
      <c r="B397" s="131" t="s">
        <v>10</v>
      </c>
      <c r="C397" s="132">
        <f>_xlfn.STDEV.S(H397:EQ397)*10</f>
        <v>18.750886503865654</v>
      </c>
      <c r="D397" s="129"/>
      <c r="E397" s="129" t="s">
        <v>9</v>
      </c>
      <c r="F397" s="132">
        <f>AVERAGE(H397:EQ397)*10</f>
        <v>36.25</v>
      </c>
      <c r="G397" s="70"/>
      <c r="H397" s="192"/>
      <c r="I397" s="192"/>
      <c r="J397" s="192"/>
      <c r="K397" s="192"/>
      <c r="L397" s="192"/>
      <c r="M397" s="192"/>
      <c r="N397" s="192"/>
      <c r="O397" s="192"/>
      <c r="P397" s="192"/>
      <c r="Q397" s="192"/>
      <c r="R397" s="192"/>
      <c r="S397" s="192"/>
      <c r="T397" s="193"/>
      <c r="V397" s="53">
        <v>0</v>
      </c>
      <c r="W397" s="53">
        <v>2</v>
      </c>
      <c r="X397" s="53">
        <v>4</v>
      </c>
      <c r="Y397" s="53">
        <v>4</v>
      </c>
      <c r="Z397" s="53">
        <v>4</v>
      </c>
      <c r="AA397" s="53">
        <v>6</v>
      </c>
      <c r="AB397" s="58"/>
      <c r="AC397" s="53">
        <v>6</v>
      </c>
      <c r="AD397" s="58"/>
      <c r="AE397" s="53">
        <v>2</v>
      </c>
      <c r="AF397" s="58"/>
      <c r="AG397" s="53">
        <v>2</v>
      </c>
      <c r="AJ397" s="53">
        <v>4</v>
      </c>
      <c r="AK397" s="53">
        <v>2</v>
      </c>
      <c r="AL397" s="53">
        <v>0</v>
      </c>
      <c r="AM397" s="53">
        <v>2</v>
      </c>
      <c r="AN397" s="53">
        <v>4</v>
      </c>
      <c r="AO397" s="53">
        <v>4</v>
      </c>
      <c r="AP397" s="58"/>
      <c r="AQ397" s="53">
        <v>2</v>
      </c>
      <c r="AR397" s="58"/>
      <c r="AS397" s="53">
        <v>2</v>
      </c>
      <c r="AT397" s="53">
        <v>6</v>
      </c>
      <c r="AU397" s="53">
        <v>0</v>
      </c>
      <c r="AX397" s="195"/>
      <c r="AY397" s="192"/>
      <c r="AZ397" s="192"/>
      <c r="BA397" s="192"/>
      <c r="BB397" s="192"/>
      <c r="BC397" s="192"/>
      <c r="BD397" s="192"/>
      <c r="BE397" s="192"/>
      <c r="BF397" s="192"/>
      <c r="BG397" s="192"/>
      <c r="BH397" s="192"/>
      <c r="BI397" s="192"/>
      <c r="BJ397" s="193"/>
      <c r="BK397" s="193"/>
      <c r="BL397" s="195"/>
      <c r="BM397" s="195"/>
      <c r="BN397" s="192"/>
      <c r="BO397" s="192"/>
      <c r="BP397" s="192"/>
      <c r="BQ397" s="192"/>
      <c r="BR397" s="192"/>
      <c r="BS397" s="192"/>
      <c r="BT397" s="192"/>
      <c r="BU397" s="192"/>
      <c r="BV397" s="195"/>
      <c r="BW397" s="195"/>
      <c r="BZ397" s="53">
        <v>6</v>
      </c>
      <c r="CA397" s="53">
        <v>6</v>
      </c>
      <c r="CB397" s="53">
        <v>4</v>
      </c>
      <c r="CC397" s="53">
        <v>6</v>
      </c>
      <c r="CD397" s="53">
        <v>0</v>
      </c>
      <c r="CE397" s="53">
        <v>4</v>
      </c>
      <c r="CF397" s="53">
        <v>6</v>
      </c>
      <c r="CG397" s="53">
        <v>4</v>
      </c>
      <c r="CH397" s="53">
        <v>6</v>
      </c>
      <c r="CI397" s="58"/>
      <c r="CJ397" s="53">
        <v>4</v>
      </c>
      <c r="CK397" s="53">
        <v>4</v>
      </c>
      <c r="CN397" s="53">
        <v>6</v>
      </c>
      <c r="CO397" s="53">
        <v>4</v>
      </c>
      <c r="CP397" s="53">
        <v>2</v>
      </c>
      <c r="CQ397" s="53">
        <v>6</v>
      </c>
      <c r="CR397" s="53">
        <v>4</v>
      </c>
      <c r="CS397" s="58"/>
      <c r="CT397" s="53">
        <v>4</v>
      </c>
      <c r="CU397" s="58"/>
      <c r="CV397" s="53">
        <v>4</v>
      </c>
      <c r="CW397" s="53">
        <v>4</v>
      </c>
      <c r="CX397" s="53">
        <v>6</v>
      </c>
      <c r="CY397" s="53">
        <v>6</v>
      </c>
      <c r="DB397" s="53">
        <v>2</v>
      </c>
      <c r="DC397" s="53">
        <v>2</v>
      </c>
      <c r="DD397" s="58"/>
      <c r="DE397" s="53">
        <v>2</v>
      </c>
      <c r="DF397" s="53">
        <v>4</v>
      </c>
      <c r="DG397" s="53">
        <v>2</v>
      </c>
      <c r="DH397" s="58"/>
      <c r="DI397" s="58"/>
      <c r="DJ397" s="58"/>
      <c r="DK397" s="53">
        <v>2</v>
      </c>
      <c r="DL397" s="53">
        <v>6</v>
      </c>
      <c r="DM397" s="53">
        <v>2</v>
      </c>
      <c r="DP397" s="58"/>
      <c r="DQ397" s="192"/>
      <c r="DR397" s="192"/>
      <c r="DS397" s="192"/>
      <c r="DT397" s="192"/>
      <c r="DU397" s="192"/>
      <c r="DV397" s="192"/>
      <c r="DW397" s="195"/>
      <c r="DX397" s="192"/>
      <c r="DY397" s="192"/>
      <c r="DZ397" s="192"/>
      <c r="EA397" s="192"/>
      <c r="EB397" s="193"/>
      <c r="EC397" s="193"/>
      <c r="ED397" s="195"/>
      <c r="EE397" s="192"/>
      <c r="EF397" s="195"/>
      <c r="EG397" s="192"/>
      <c r="EH397" s="192"/>
      <c r="EI397" s="192"/>
      <c r="EJ397" s="192"/>
      <c r="EK397" s="192"/>
      <c r="EL397" s="192"/>
      <c r="EM397" s="192"/>
      <c r="EN397" s="192"/>
      <c r="EO397" s="192"/>
      <c r="EP397" s="193"/>
      <c r="EQ397" s="193"/>
    </row>
    <row r="398" spans="2:147" x14ac:dyDescent="0.4">
      <c r="B398" s="129" t="s">
        <v>7</v>
      </c>
      <c r="C398" s="132">
        <f>C396/C397</f>
        <v>0.73329866282137224</v>
      </c>
      <c r="D398" s="129"/>
      <c r="E398" s="129" t="s">
        <v>6</v>
      </c>
      <c r="F398" s="132">
        <f>AVERAGE(H398:EQ398)*10</f>
        <v>50</v>
      </c>
      <c r="G398" s="70"/>
      <c r="H398" s="192"/>
      <c r="I398" s="192"/>
      <c r="J398" s="192"/>
      <c r="K398" s="192"/>
      <c r="L398" s="192"/>
      <c r="M398" s="192"/>
      <c r="N398" s="192"/>
      <c r="O398" s="192"/>
      <c r="P398" s="192"/>
      <c r="Q398" s="192"/>
      <c r="R398" s="192"/>
      <c r="S398" s="192"/>
      <c r="T398" s="193"/>
      <c r="V398" s="53">
        <v>8</v>
      </c>
      <c r="W398" s="53">
        <v>2</v>
      </c>
      <c r="X398" s="53">
        <v>2</v>
      </c>
      <c r="Y398" s="53">
        <v>8</v>
      </c>
      <c r="Z398" s="53">
        <v>10</v>
      </c>
      <c r="AA398" s="53">
        <v>2</v>
      </c>
      <c r="AB398" s="58"/>
      <c r="AC398" s="53">
        <v>4</v>
      </c>
      <c r="AD398" s="58"/>
      <c r="AE398" s="53">
        <v>6</v>
      </c>
      <c r="AF398" s="58"/>
      <c r="AG398" s="53">
        <v>0</v>
      </c>
      <c r="AJ398" s="53">
        <v>4</v>
      </c>
      <c r="AK398" s="53">
        <v>4</v>
      </c>
      <c r="AL398" s="53">
        <v>2</v>
      </c>
      <c r="AM398" s="53">
        <v>2</v>
      </c>
      <c r="AN398" s="53">
        <v>4</v>
      </c>
      <c r="AO398" s="53">
        <v>10</v>
      </c>
      <c r="AP398" s="58"/>
      <c r="AQ398" s="53">
        <v>4</v>
      </c>
      <c r="AR398" s="58"/>
      <c r="AS398" s="53">
        <v>4</v>
      </c>
      <c r="AT398" s="53">
        <v>6</v>
      </c>
      <c r="AU398" s="53">
        <v>2</v>
      </c>
      <c r="AX398" s="195"/>
      <c r="AY398" s="195"/>
      <c r="AZ398" s="192"/>
      <c r="BA398" s="192"/>
      <c r="BB398" s="192"/>
      <c r="BC398" s="192"/>
      <c r="BD398" s="192"/>
      <c r="BE398" s="192"/>
      <c r="BF398" s="195"/>
      <c r="BG398" s="192"/>
      <c r="BH398" s="192"/>
      <c r="BI398" s="192"/>
      <c r="BJ398" s="193"/>
      <c r="BK398" s="193"/>
      <c r="BL398" s="195"/>
      <c r="BM398" s="195"/>
      <c r="BN398" s="192"/>
      <c r="BO398" s="195"/>
      <c r="BP398" s="195"/>
      <c r="BQ398" s="192"/>
      <c r="BR398" s="192"/>
      <c r="BS398" s="192"/>
      <c r="BT398" s="192"/>
      <c r="BU398" s="192"/>
      <c r="BV398" s="195"/>
      <c r="BW398" s="195"/>
      <c r="BZ398" s="53">
        <v>10</v>
      </c>
      <c r="CA398" s="53">
        <v>10</v>
      </c>
      <c r="CB398" s="53">
        <v>6</v>
      </c>
      <c r="CC398" s="53">
        <v>10</v>
      </c>
      <c r="CD398" s="53">
        <v>4</v>
      </c>
      <c r="CE398" s="53">
        <v>8</v>
      </c>
      <c r="CF398" s="53">
        <v>8</v>
      </c>
      <c r="CG398" s="53">
        <v>10</v>
      </c>
      <c r="CH398" s="53">
        <v>10</v>
      </c>
      <c r="CI398" s="58"/>
      <c r="CJ398" s="53">
        <v>6</v>
      </c>
      <c r="CK398" s="53">
        <v>10</v>
      </c>
      <c r="CN398" s="53">
        <v>0</v>
      </c>
      <c r="CO398" s="53">
        <v>4</v>
      </c>
      <c r="CP398" s="53">
        <v>6</v>
      </c>
      <c r="CQ398" s="53">
        <v>6</v>
      </c>
      <c r="CR398" s="53">
        <v>4</v>
      </c>
      <c r="CS398" s="58"/>
      <c r="CT398" s="53">
        <v>6</v>
      </c>
      <c r="CU398" s="76"/>
      <c r="CV398" s="53">
        <v>2</v>
      </c>
      <c r="CW398" s="53">
        <v>2</v>
      </c>
      <c r="CX398" s="53">
        <v>2</v>
      </c>
      <c r="CY398" s="53">
        <v>2</v>
      </c>
      <c r="DB398" s="53">
        <v>2</v>
      </c>
      <c r="DC398" s="53">
        <v>2</v>
      </c>
      <c r="DD398" s="76"/>
      <c r="DE398" s="53">
        <v>4</v>
      </c>
      <c r="DF398" s="53">
        <v>2</v>
      </c>
      <c r="DG398" s="53">
        <v>2</v>
      </c>
      <c r="DH398" s="58"/>
      <c r="DI398" s="76"/>
      <c r="DJ398" s="58"/>
      <c r="DK398" s="53">
        <v>4</v>
      </c>
      <c r="DL398" s="53">
        <v>10</v>
      </c>
      <c r="DM398" s="53">
        <v>4</v>
      </c>
      <c r="DP398" s="76"/>
      <c r="DQ398" s="192"/>
      <c r="DR398" s="195"/>
      <c r="DS398" s="192"/>
      <c r="DT398" s="192"/>
      <c r="DU398" s="192"/>
      <c r="DV398" s="192"/>
      <c r="DW398" s="195"/>
      <c r="DX398" s="192"/>
      <c r="DY398" s="192"/>
      <c r="DZ398" s="192"/>
      <c r="EA398" s="192"/>
      <c r="EB398" s="193"/>
      <c r="EC398" s="193"/>
      <c r="ED398" s="195"/>
      <c r="EE398" s="195"/>
      <c r="EF398" s="195"/>
      <c r="EG398" s="192"/>
      <c r="EH398" s="192"/>
      <c r="EI398" s="192"/>
      <c r="EJ398" s="192"/>
      <c r="EK398" s="192"/>
      <c r="EL398" s="192"/>
      <c r="EM398" s="192"/>
      <c r="EN398" s="195"/>
      <c r="EO398" s="192"/>
      <c r="EP398" s="193"/>
      <c r="EQ398" s="193"/>
    </row>
    <row r="399" spans="2:147" x14ac:dyDescent="0.4">
      <c r="B399" s="129" t="s">
        <v>4</v>
      </c>
      <c r="C399" s="130">
        <f>_xlfn.T.TEST(H397:EQ397,H398:EQ398,1,2)</f>
        <v>5.1233433782911352E-3</v>
      </c>
      <c r="D399" s="129"/>
      <c r="E399" s="131" t="s">
        <v>3</v>
      </c>
      <c r="F399" s="132">
        <f>AVERAGE(H399:EQ399)*10</f>
        <v>13.75</v>
      </c>
      <c r="G399" s="70"/>
      <c r="H399" s="110"/>
      <c r="I399" s="110"/>
      <c r="J399" s="110"/>
      <c r="K399" s="110"/>
      <c r="L399" s="110"/>
      <c r="M399" s="110"/>
      <c r="N399" s="110"/>
      <c r="O399" s="110"/>
      <c r="P399" s="110"/>
      <c r="Q399" s="110"/>
      <c r="R399" s="110"/>
      <c r="S399" s="110"/>
      <c r="T399" s="193"/>
      <c r="V399" s="110">
        <f t="shared" ref="V399:AA399" si="42">V398-V397</f>
        <v>8</v>
      </c>
      <c r="W399" s="110">
        <f t="shared" si="42"/>
        <v>0</v>
      </c>
      <c r="X399" s="110">
        <f t="shared" si="42"/>
        <v>-2</v>
      </c>
      <c r="Y399" s="110">
        <f t="shared" si="42"/>
        <v>4</v>
      </c>
      <c r="Z399" s="110">
        <f t="shared" si="42"/>
        <v>6</v>
      </c>
      <c r="AA399" s="110">
        <f t="shared" si="42"/>
        <v>-4</v>
      </c>
      <c r="AB399" s="110"/>
      <c r="AC399" s="110">
        <f>AC398-AC397</f>
        <v>-2</v>
      </c>
      <c r="AD399" s="110"/>
      <c r="AE399" s="110">
        <f>AE398-AE397</f>
        <v>4</v>
      </c>
      <c r="AF399" s="110"/>
      <c r="AG399" s="110">
        <f>AG398-AG397</f>
        <v>-2</v>
      </c>
      <c r="AJ399" s="110">
        <f t="shared" ref="AJ399:AO399" si="43">AJ398-AJ397</f>
        <v>0</v>
      </c>
      <c r="AK399" s="110">
        <f t="shared" si="43"/>
        <v>2</v>
      </c>
      <c r="AL399" s="110">
        <f t="shared" si="43"/>
        <v>2</v>
      </c>
      <c r="AM399" s="110">
        <f t="shared" si="43"/>
        <v>0</v>
      </c>
      <c r="AN399" s="110">
        <f t="shared" si="43"/>
        <v>0</v>
      </c>
      <c r="AO399" s="110">
        <f t="shared" si="43"/>
        <v>6</v>
      </c>
      <c r="AP399" s="110"/>
      <c r="AQ399" s="110">
        <f>AQ398-AQ397</f>
        <v>2</v>
      </c>
      <c r="AR399" s="110"/>
      <c r="AS399" s="110">
        <f>AS398-AS397</f>
        <v>2</v>
      </c>
      <c r="AT399" s="110">
        <f>AT398-AT397</f>
        <v>0</v>
      </c>
      <c r="AU399" s="110">
        <f>AU398-AU397</f>
        <v>2</v>
      </c>
      <c r="AX399" s="110"/>
      <c r="AY399" s="110"/>
      <c r="AZ399" s="110"/>
      <c r="BA399" s="110"/>
      <c r="BB399" s="110"/>
      <c r="BC399" s="110"/>
      <c r="BD399" s="110"/>
      <c r="BE399" s="110"/>
      <c r="BF399" s="110"/>
      <c r="BG399" s="110"/>
      <c r="BH399" s="110"/>
      <c r="BI399" s="110"/>
      <c r="BJ399" s="193"/>
      <c r="BK399" s="193"/>
      <c r="BL399" s="110"/>
      <c r="BM399" s="110"/>
      <c r="BN399" s="110"/>
      <c r="BO399" s="110"/>
      <c r="BP399" s="110"/>
      <c r="BQ399" s="110"/>
      <c r="BR399" s="110"/>
      <c r="BS399" s="110"/>
      <c r="BT399" s="110"/>
      <c r="BU399" s="110"/>
      <c r="BV399" s="110"/>
      <c r="BW399" s="110"/>
      <c r="BZ399" s="110">
        <f t="shared" ref="BZ399:CH399" si="44">BZ398-BZ397</f>
        <v>4</v>
      </c>
      <c r="CA399" s="110">
        <f t="shared" si="44"/>
        <v>4</v>
      </c>
      <c r="CB399" s="110">
        <f t="shared" si="44"/>
        <v>2</v>
      </c>
      <c r="CC399" s="110">
        <f t="shared" si="44"/>
        <v>4</v>
      </c>
      <c r="CD399" s="110">
        <f t="shared" si="44"/>
        <v>4</v>
      </c>
      <c r="CE399" s="110">
        <f t="shared" si="44"/>
        <v>4</v>
      </c>
      <c r="CF399" s="110">
        <f t="shared" si="44"/>
        <v>2</v>
      </c>
      <c r="CG399" s="110">
        <f t="shared" si="44"/>
        <v>6</v>
      </c>
      <c r="CH399" s="110">
        <f t="shared" si="44"/>
        <v>4</v>
      </c>
      <c r="CI399" s="110"/>
      <c r="CJ399" s="110">
        <f>CJ398-CJ397</f>
        <v>2</v>
      </c>
      <c r="CK399" s="110">
        <f>CK398-CK397</f>
        <v>6</v>
      </c>
      <c r="CN399" s="110">
        <f>CN398-CN397</f>
        <v>-6</v>
      </c>
      <c r="CO399" s="110">
        <f>CO398-CO397</f>
        <v>0</v>
      </c>
      <c r="CP399" s="110">
        <f>CP398-CP397</f>
        <v>4</v>
      </c>
      <c r="CQ399" s="110">
        <f>CQ398-CQ397</f>
        <v>0</v>
      </c>
      <c r="CR399" s="110">
        <f>CR398-CR397</f>
        <v>0</v>
      </c>
      <c r="CS399" s="110"/>
      <c r="CT399" s="110">
        <f>CT398-CT397</f>
        <v>2</v>
      </c>
      <c r="CU399" s="110"/>
      <c r="CV399" s="110">
        <f>CV398-CV397</f>
        <v>-2</v>
      </c>
      <c r="CW399" s="110">
        <f>CW398-CW397</f>
        <v>-2</v>
      </c>
      <c r="CX399" s="110">
        <f>CX398-CX397</f>
        <v>-4</v>
      </c>
      <c r="CY399" s="110">
        <f>CY398-CY397</f>
        <v>-4</v>
      </c>
      <c r="DB399" s="110">
        <f>DB398-DB397</f>
        <v>0</v>
      </c>
      <c r="DC399" s="110">
        <f>DC398-DC397</f>
        <v>0</v>
      </c>
      <c r="DD399" s="110"/>
      <c r="DE399" s="110">
        <f>DE398-DE397</f>
        <v>2</v>
      </c>
      <c r="DF399" s="110">
        <f>DF398-DF397</f>
        <v>-2</v>
      </c>
      <c r="DG399" s="110">
        <f>DG398-DG397</f>
        <v>0</v>
      </c>
      <c r="DH399" s="110"/>
      <c r="DI399" s="110"/>
      <c r="DJ399" s="110"/>
      <c r="DK399" s="110">
        <f>DK398-DK397</f>
        <v>2</v>
      </c>
      <c r="DL399" s="110">
        <f>DL398-DL397</f>
        <v>4</v>
      </c>
      <c r="DM399" s="110">
        <f>DM398-DM397</f>
        <v>2</v>
      </c>
      <c r="DP399" s="110"/>
      <c r="DQ399" s="110"/>
      <c r="DR399" s="110"/>
      <c r="DS399" s="110"/>
      <c r="DT399" s="110"/>
      <c r="DU399" s="110"/>
      <c r="DV399" s="110"/>
      <c r="DW399" s="110"/>
      <c r="DX399" s="110"/>
      <c r="DY399" s="110"/>
      <c r="DZ399" s="110"/>
      <c r="EA399" s="110"/>
      <c r="EB399" s="193"/>
      <c r="EC399" s="193"/>
      <c r="ED399" s="110"/>
      <c r="EE399" s="110"/>
      <c r="EF399" s="110"/>
      <c r="EG399" s="110"/>
      <c r="EH399" s="110"/>
      <c r="EI399" s="110"/>
      <c r="EJ399" s="110"/>
      <c r="EK399" s="110"/>
      <c r="EL399" s="110"/>
      <c r="EM399" s="110"/>
      <c r="EN399" s="110"/>
      <c r="EO399" s="110"/>
      <c r="EP399" s="193"/>
      <c r="EQ399" s="193"/>
    </row>
    <row r="400" spans="2:147" x14ac:dyDescent="0.4">
      <c r="B400" s="131" t="s">
        <v>2</v>
      </c>
      <c r="C400" s="136">
        <f>(F398-F397)/(100-F397)</f>
        <v>0.21568627450980393</v>
      </c>
      <c r="D400" s="129"/>
      <c r="E400" s="131" t="s">
        <v>1</v>
      </c>
      <c r="F400" s="132">
        <f>_xlfn.STDEV.S(H398:EQ398)*10</f>
        <v>31.148238569098044</v>
      </c>
      <c r="G400" s="70"/>
      <c r="H400" s="193"/>
      <c r="I400" s="193"/>
      <c r="J400" s="193"/>
      <c r="K400" s="193"/>
      <c r="L400" s="193"/>
      <c r="M400" s="193"/>
      <c r="N400" s="193"/>
      <c r="O400" s="193"/>
      <c r="P400" s="193"/>
      <c r="Q400" s="193"/>
      <c r="R400" s="193"/>
      <c r="S400" s="193"/>
      <c r="T400" s="193"/>
      <c r="AX400" s="193"/>
      <c r="AY400" s="193"/>
      <c r="AZ400" s="193"/>
      <c r="BA400" s="193"/>
      <c r="BB400" s="193"/>
      <c r="BC400" s="193"/>
      <c r="BD400" s="193"/>
      <c r="BE400" s="193"/>
      <c r="BF400" s="193"/>
      <c r="BG400" s="193"/>
      <c r="BH400" s="193"/>
      <c r="BI400" s="193"/>
      <c r="BJ400" s="193"/>
      <c r="BK400" s="193"/>
      <c r="BL400" s="193"/>
      <c r="BM400" s="193"/>
      <c r="BN400" s="193"/>
      <c r="BO400" s="193"/>
      <c r="BP400" s="193"/>
      <c r="BQ400" s="193"/>
      <c r="BR400" s="193"/>
      <c r="BS400" s="193"/>
      <c r="BT400" s="193"/>
      <c r="BU400" s="193"/>
      <c r="BV400" s="193"/>
      <c r="BW400" s="193"/>
      <c r="DQ400" s="193"/>
      <c r="DR400" s="193"/>
      <c r="DS400" s="193"/>
      <c r="DT400" s="193"/>
      <c r="DU400" s="193"/>
      <c r="DV400" s="193"/>
      <c r="DW400" s="193"/>
      <c r="DX400" s="193"/>
      <c r="DY400" s="193"/>
      <c r="DZ400" s="193"/>
      <c r="EA400" s="193"/>
      <c r="EB400" s="193"/>
      <c r="EC400" s="193"/>
      <c r="ED400" s="193"/>
      <c r="EE400" s="193"/>
      <c r="EF400" s="193"/>
      <c r="EG400" s="193"/>
      <c r="EH400" s="193"/>
      <c r="EI400" s="193"/>
      <c r="EJ400" s="193"/>
      <c r="EK400" s="193"/>
      <c r="EL400" s="193"/>
      <c r="EM400" s="193"/>
      <c r="EN400" s="193"/>
      <c r="EO400" s="193"/>
      <c r="EP400" s="193"/>
      <c r="EQ400" s="193"/>
    </row>
    <row r="401" spans="2:20" x14ac:dyDescent="0.4">
      <c r="H401" s="193"/>
      <c r="I401" s="193"/>
      <c r="J401" s="193"/>
      <c r="K401" s="193"/>
      <c r="L401" s="193"/>
      <c r="M401" s="193"/>
      <c r="N401" s="193"/>
      <c r="O401" s="193"/>
      <c r="P401" s="193"/>
      <c r="Q401" s="193"/>
      <c r="R401" s="193"/>
      <c r="S401" s="193"/>
      <c r="T401" s="193"/>
    </row>
    <row r="403" spans="2:20" x14ac:dyDescent="0.4">
      <c r="B403" s="137" t="s">
        <v>378</v>
      </c>
      <c r="C403" s="138" t="s">
        <v>357</v>
      </c>
      <c r="D403" s="139"/>
      <c r="E403" s="137" t="s">
        <v>378</v>
      </c>
      <c r="F403" s="138" t="s">
        <v>357</v>
      </c>
      <c r="G403" s="67"/>
    </row>
    <row r="404" spans="2:20" x14ac:dyDescent="0.4">
      <c r="B404" s="139" t="s">
        <v>44</v>
      </c>
      <c r="C404" s="140">
        <f>AVERAGE(C154,C175,C196,C217,C238,C259,C280,C301,C322,C343)</f>
        <v>0.22632933167027428</v>
      </c>
      <c r="D404" s="139"/>
      <c r="E404" s="103" t="s">
        <v>39</v>
      </c>
      <c r="F404" s="140">
        <f t="shared" ref="F404:F421" si="45">AVERAGE(F154,F175,F196,F217,F238,F259,F280,F301,F322,F343)</f>
        <v>7.8</v>
      </c>
      <c r="G404" s="141"/>
    </row>
    <row r="405" spans="2:20" x14ac:dyDescent="0.4">
      <c r="B405" s="139" t="s">
        <v>43</v>
      </c>
      <c r="C405" s="140">
        <f>AVERAGE(C155,C176,C197,C218,C239,C260,C281,C302,C323,C344)</f>
        <v>0.31510488391395564</v>
      </c>
      <c r="D405" s="139"/>
      <c r="E405" s="139" t="s">
        <v>36</v>
      </c>
      <c r="F405" s="140">
        <f t="shared" si="45"/>
        <v>7.8</v>
      </c>
      <c r="G405" s="141"/>
    </row>
    <row r="406" spans="2:20" x14ac:dyDescent="0.4">
      <c r="B406" s="139" t="s">
        <v>42</v>
      </c>
      <c r="C406" s="140">
        <f>AVERAGE(C156,C177,C198,C219,C240,C261,C282,C303,C324,C345)</f>
        <v>0.28081648794289554</v>
      </c>
      <c r="D406" s="139"/>
      <c r="E406" s="103" t="s">
        <v>14</v>
      </c>
      <c r="F406" s="140">
        <f t="shared" si="45"/>
        <v>25.530077809528258</v>
      </c>
      <c r="G406" s="141"/>
    </row>
    <row r="407" spans="2:20" x14ac:dyDescent="0.4">
      <c r="B407" s="103" t="s">
        <v>358</v>
      </c>
      <c r="C407" s="140">
        <f>AVERAGE(C157,C178,C199,C220,C241,C262,C283,C304,C325,C346)</f>
        <v>7.8</v>
      </c>
      <c r="D407" s="139"/>
      <c r="E407" s="103" t="s">
        <v>11</v>
      </c>
      <c r="F407" s="140">
        <f t="shared" si="45"/>
        <v>24.636249869789818</v>
      </c>
      <c r="G407" s="141"/>
    </row>
    <row r="408" spans="2:20" x14ac:dyDescent="0.4">
      <c r="B408" s="103" t="s">
        <v>359</v>
      </c>
      <c r="C408" s="140">
        <f>AVERAGE(C158,C179,C200,C221,C242,C263,C284,C305,C326,C347)</f>
        <v>7.8</v>
      </c>
      <c r="D408" s="139"/>
      <c r="E408" s="103" t="s">
        <v>8</v>
      </c>
      <c r="F408" s="140">
        <f t="shared" si="45"/>
        <v>25.588918971064285</v>
      </c>
      <c r="G408" s="141"/>
    </row>
    <row r="409" spans="2:20" x14ac:dyDescent="0.4">
      <c r="B409" s="139"/>
      <c r="C409" s="142"/>
      <c r="D409" s="139"/>
      <c r="E409" s="103" t="s">
        <v>5</v>
      </c>
      <c r="F409" s="140">
        <f t="shared" si="45"/>
        <v>2.7192155993285762E-2</v>
      </c>
      <c r="G409" s="141"/>
    </row>
    <row r="410" spans="2:20" x14ac:dyDescent="0.4">
      <c r="B410" s="143" t="s">
        <v>227</v>
      </c>
      <c r="C410" s="138" t="s">
        <v>357</v>
      </c>
      <c r="D410" s="139"/>
      <c r="E410" s="143" t="s">
        <v>226</v>
      </c>
      <c r="F410" s="144" t="s">
        <v>360</v>
      </c>
      <c r="G410" s="75"/>
    </row>
    <row r="411" spans="2:20" x14ac:dyDescent="0.4">
      <c r="B411" s="103" t="s">
        <v>13</v>
      </c>
      <c r="C411" s="140">
        <f>AVERAGE(C161,C182,C203,C224,C245,C266,C287,C308,C329,C350)</f>
        <v>8.7357864357864354</v>
      </c>
      <c r="D411" s="139"/>
      <c r="E411" s="103" t="s">
        <v>361</v>
      </c>
      <c r="F411" s="140">
        <f t="shared" si="45"/>
        <v>1</v>
      </c>
      <c r="G411" s="141"/>
    </row>
    <row r="412" spans="2:20" x14ac:dyDescent="0.4">
      <c r="B412" s="103" t="s">
        <v>10</v>
      </c>
      <c r="C412" s="140">
        <f>AVERAGE(C162,C183,C204,C225,C246,C267,C288,C309,C330,C351)</f>
        <v>17.390179667990239</v>
      </c>
      <c r="D412" s="139"/>
      <c r="E412" s="139" t="s">
        <v>9</v>
      </c>
      <c r="F412" s="140">
        <f t="shared" si="45"/>
        <v>36.405122655122653</v>
      </c>
      <c r="G412" s="141"/>
    </row>
    <row r="413" spans="2:20" x14ac:dyDescent="0.4">
      <c r="B413" s="139" t="s">
        <v>41</v>
      </c>
      <c r="C413" s="140">
        <f>AVERAGE(C163,C184,C205,C226,C247,C268,C289,C310,C331,C352)</f>
        <v>0.41382498593920597</v>
      </c>
      <c r="D413" s="139"/>
      <c r="E413" s="139" t="s">
        <v>6</v>
      </c>
      <c r="F413" s="140">
        <f t="shared" si="45"/>
        <v>45.140909090909091</v>
      </c>
      <c r="G413" s="141"/>
    </row>
    <row r="414" spans="2:20" x14ac:dyDescent="0.4">
      <c r="B414" s="103" t="s">
        <v>4</v>
      </c>
      <c r="C414" s="140">
        <f>AVERAGE(C164,C185,C206,C227,C248,C269,C290,C311,C332,C353)</f>
        <v>0.15494023982886884</v>
      </c>
      <c r="D414" s="139"/>
      <c r="E414" s="103" t="s">
        <v>3</v>
      </c>
      <c r="F414" s="140">
        <f t="shared" si="45"/>
        <v>8.7357864357864354</v>
      </c>
      <c r="G414" s="141"/>
    </row>
    <row r="415" spans="2:20" x14ac:dyDescent="0.4">
      <c r="B415" s="103" t="s">
        <v>2</v>
      </c>
      <c r="C415" s="145">
        <f>AVERAGE(C165,C186,C207,C228,C249,C270,C291,C312,C333,C354)</f>
        <v>0.1317250043735845</v>
      </c>
      <c r="D415" s="139"/>
      <c r="E415" s="103" t="s">
        <v>1</v>
      </c>
      <c r="F415" s="140">
        <f t="shared" si="45"/>
        <v>25.356115397771301</v>
      </c>
      <c r="G415" s="141"/>
    </row>
    <row r="416" spans="2:20" x14ac:dyDescent="0.4">
      <c r="B416" s="143" t="s">
        <v>211</v>
      </c>
      <c r="C416" s="138" t="s">
        <v>357</v>
      </c>
      <c r="D416" s="139"/>
      <c r="E416" s="143" t="s">
        <v>210</v>
      </c>
      <c r="F416" s="144" t="s">
        <v>360</v>
      </c>
      <c r="G416" s="75"/>
    </row>
    <row r="417" spans="2:7" x14ac:dyDescent="0.4">
      <c r="B417" s="103" t="s">
        <v>13</v>
      </c>
      <c r="C417" s="140">
        <f>AVERAGE(C167,C188,C209,C230,C251,C272,C293,C314,C335,C356)</f>
        <v>6.9515151515151512</v>
      </c>
      <c r="D417" s="139"/>
      <c r="E417" s="103" t="s">
        <v>361</v>
      </c>
      <c r="F417" s="140">
        <f t="shared" si="45"/>
        <v>1</v>
      </c>
      <c r="G417" s="141"/>
    </row>
    <row r="418" spans="2:7" x14ac:dyDescent="0.4">
      <c r="B418" s="103" t="s">
        <v>10</v>
      </c>
      <c r="C418" s="140">
        <f>AVERAGE(C168,C189,C210,C231,C252,C273,C294,C315,C336,C357)</f>
        <v>15.906548865002486</v>
      </c>
      <c r="D418" s="139"/>
      <c r="E418" s="139" t="s">
        <v>9</v>
      </c>
      <c r="F418" s="140">
        <f t="shared" si="45"/>
        <v>36.17164502164502</v>
      </c>
      <c r="G418" s="141"/>
    </row>
    <row r="419" spans="2:7" x14ac:dyDescent="0.4">
      <c r="B419" s="139" t="s">
        <v>7</v>
      </c>
      <c r="C419" s="140">
        <f>AVERAGE(C169,C190,C211,C232,C253,C274,C295,C316,C337,C358)</f>
        <v>0.21063533202652138</v>
      </c>
      <c r="D419" s="139"/>
      <c r="E419" s="139" t="s">
        <v>6</v>
      </c>
      <c r="F419" s="140">
        <f t="shared" si="45"/>
        <v>43.123160173160173</v>
      </c>
      <c r="G419" s="141"/>
    </row>
    <row r="420" spans="2:7" x14ac:dyDescent="0.4">
      <c r="B420" s="139" t="s">
        <v>4</v>
      </c>
      <c r="C420" s="140">
        <f>AVERAGE(C170,C191,C212,C233,C254,C275,C296,C317,C338,C359)</f>
        <v>0.12663904939087317</v>
      </c>
      <c r="D420" s="139"/>
      <c r="E420" s="103" t="s">
        <v>3</v>
      </c>
      <c r="F420" s="140">
        <f t="shared" si="45"/>
        <v>6.9515151515151512</v>
      </c>
      <c r="G420" s="141"/>
    </row>
    <row r="421" spans="2:7" x14ac:dyDescent="0.4">
      <c r="B421" s="103" t="s">
        <v>2</v>
      </c>
      <c r="C421" s="145">
        <f>AVERAGE(C171,C192,C213,C234,C255,C276,C297,C318,C339,C360)</f>
        <v>0.10350210037089506</v>
      </c>
      <c r="D421" s="139"/>
      <c r="E421" s="103" t="s">
        <v>1</v>
      </c>
      <c r="F421" s="140">
        <f t="shared" si="45"/>
        <v>22.326406634612493</v>
      </c>
      <c r="G421" s="141"/>
    </row>
    <row r="423" spans="2:7" x14ac:dyDescent="0.4">
      <c r="B423" s="146" t="s">
        <v>378</v>
      </c>
      <c r="C423" s="147" t="s">
        <v>357</v>
      </c>
      <c r="D423" s="148"/>
      <c r="E423" s="146" t="s">
        <v>378</v>
      </c>
      <c r="F423" s="147" t="s">
        <v>357</v>
      </c>
      <c r="G423" s="67"/>
    </row>
    <row r="424" spans="2:7" x14ac:dyDescent="0.4">
      <c r="B424" s="148" t="s">
        <v>44</v>
      </c>
      <c r="C424" s="149">
        <f>AVERAGE(C175,C196,C259,C280,C301)</f>
        <v>0.23438296405277673</v>
      </c>
      <c r="D424" s="148"/>
      <c r="E424" s="150" t="s">
        <v>39</v>
      </c>
      <c r="F424" s="149">
        <f t="shared" ref="F424:F429" si="46">AVERAGE(F175,F196,F259,F280,F301)</f>
        <v>8.4</v>
      </c>
      <c r="G424" s="141"/>
    </row>
    <row r="425" spans="2:7" x14ac:dyDescent="0.4">
      <c r="B425" s="148" t="s">
        <v>43</v>
      </c>
      <c r="C425" s="149">
        <f>AVERAGE(C176,C197,C260,C281,C302)</f>
        <v>0.34775810272499169</v>
      </c>
      <c r="D425" s="148"/>
      <c r="E425" s="148" t="s">
        <v>36</v>
      </c>
      <c r="F425" s="149">
        <f t="shared" si="46"/>
        <v>9.6</v>
      </c>
      <c r="G425" s="141"/>
    </row>
    <row r="426" spans="2:7" x14ac:dyDescent="0.4">
      <c r="B426" s="148" t="s">
        <v>42</v>
      </c>
      <c r="C426" s="149">
        <f>AVERAGE(C177,C198,C261,C282,C303)</f>
        <v>0.19454205591545898</v>
      </c>
      <c r="D426" s="148"/>
      <c r="E426" s="150" t="s">
        <v>14</v>
      </c>
      <c r="F426" s="149">
        <f t="shared" si="46"/>
        <v>27.000038366823752</v>
      </c>
      <c r="G426" s="141"/>
    </row>
    <row r="427" spans="2:7" x14ac:dyDescent="0.4">
      <c r="B427" s="150" t="s">
        <v>358</v>
      </c>
      <c r="C427" s="149">
        <f>AVERAGE(C178,C199,C262,C283,C304)</f>
        <v>8.4</v>
      </c>
      <c r="D427" s="148"/>
      <c r="E427" s="150" t="s">
        <v>11</v>
      </c>
      <c r="F427" s="149">
        <f t="shared" si="46"/>
        <v>24.68908552787363</v>
      </c>
      <c r="G427" s="141"/>
    </row>
    <row r="428" spans="2:7" x14ac:dyDescent="0.4">
      <c r="B428" s="150" t="s">
        <v>359</v>
      </c>
      <c r="C428" s="149">
        <f>AVERAGE(C179,C200,C263,C284,C305)</f>
        <v>9.6</v>
      </c>
      <c r="D428" s="148"/>
      <c r="E428" s="150" t="s">
        <v>8</v>
      </c>
      <c r="F428" s="149">
        <f t="shared" si="46"/>
        <v>25.827013462932342</v>
      </c>
      <c r="G428" s="141"/>
    </row>
    <row r="429" spans="2:7" x14ac:dyDescent="0.4">
      <c r="B429" s="148"/>
      <c r="C429" s="151"/>
      <c r="D429" s="148"/>
      <c r="E429" s="150" t="s">
        <v>5</v>
      </c>
      <c r="F429" s="149">
        <f t="shared" si="46"/>
        <v>8.1147666157002682E-2</v>
      </c>
      <c r="G429" s="141"/>
    </row>
    <row r="430" spans="2:7" x14ac:dyDescent="0.4">
      <c r="B430" s="152" t="s">
        <v>227</v>
      </c>
      <c r="C430" s="147" t="s">
        <v>357</v>
      </c>
      <c r="D430" s="148"/>
      <c r="E430" s="152" t="s">
        <v>226</v>
      </c>
      <c r="F430" s="153" t="s">
        <v>360</v>
      </c>
      <c r="G430" s="75"/>
    </row>
    <row r="431" spans="2:7" x14ac:dyDescent="0.4">
      <c r="B431" s="150" t="s">
        <v>13</v>
      </c>
      <c r="C431" s="149">
        <f>AVERAGE(C182,C203,C266,C287,C308)</f>
        <v>15.174603174603174</v>
      </c>
      <c r="D431" s="148"/>
      <c r="E431" s="150" t="s">
        <v>361</v>
      </c>
      <c r="F431" s="149">
        <f>AVERAGE(F182,F203,F266,F287,F308)</f>
        <v>1</v>
      </c>
      <c r="G431" s="141"/>
    </row>
    <row r="432" spans="2:7" x14ac:dyDescent="0.4">
      <c r="B432" s="150" t="s">
        <v>10</v>
      </c>
      <c r="C432" s="149">
        <f>AVERAGE(C183,C204,C267,C288,C309)</f>
        <v>18.294146942698937</v>
      </c>
      <c r="D432" s="148"/>
      <c r="E432" s="148" t="s">
        <v>9</v>
      </c>
      <c r="F432" s="149">
        <f>AVERAGE(F183,F204,F267,F288,F309)</f>
        <v>36.825396825396822</v>
      </c>
      <c r="G432" s="141"/>
    </row>
    <row r="433" spans="2:7" x14ac:dyDescent="0.4">
      <c r="B433" s="148" t="s">
        <v>41</v>
      </c>
      <c r="C433" s="149">
        <f>AVERAGE(C184,C205,C268,C289,C310)</f>
        <v>0.80941150224360814</v>
      </c>
      <c r="D433" s="148"/>
      <c r="E433" s="148" t="s">
        <v>6</v>
      </c>
      <c r="F433" s="149">
        <f>AVERAGE(F184,F205,F268,F289,F310)</f>
        <v>52</v>
      </c>
      <c r="G433" s="141"/>
    </row>
    <row r="434" spans="2:7" x14ac:dyDescent="0.4">
      <c r="B434" s="150" t="s">
        <v>4</v>
      </c>
      <c r="C434" s="149">
        <f>AVERAGE(C185,C206,C269,C290,C311)</f>
        <v>0.17956365361081125</v>
      </c>
      <c r="D434" s="148"/>
      <c r="E434" s="150" t="s">
        <v>3</v>
      </c>
      <c r="F434" s="149">
        <f>AVERAGE(F185,F206,F269,F290,F311)</f>
        <v>15.174603174603174</v>
      </c>
      <c r="G434" s="141"/>
    </row>
    <row r="435" spans="2:7" x14ac:dyDescent="0.4">
      <c r="B435" s="150" t="s">
        <v>2</v>
      </c>
      <c r="C435" s="154">
        <f>AVERAGE(C186,C207,C270,C291,C312)</f>
        <v>0.25406112852664575</v>
      </c>
      <c r="D435" s="148"/>
      <c r="E435" s="150" t="s">
        <v>1</v>
      </c>
      <c r="F435" s="149">
        <f>AVERAGE(F186,F207,F270,F291,F312)</f>
        <v>27.415950903355963</v>
      </c>
      <c r="G435" s="141"/>
    </row>
    <row r="436" spans="2:7" x14ac:dyDescent="0.4">
      <c r="B436" s="152" t="s">
        <v>211</v>
      </c>
      <c r="C436" s="147" t="s">
        <v>357</v>
      </c>
      <c r="D436" s="148"/>
      <c r="E436" s="152" t="s">
        <v>210</v>
      </c>
      <c r="F436" s="153" t="s">
        <v>360</v>
      </c>
      <c r="G436" s="75"/>
    </row>
    <row r="437" spans="2:7" x14ac:dyDescent="0.4">
      <c r="B437" s="150" t="s">
        <v>13</v>
      </c>
      <c r="C437" s="149">
        <f>AVERAGE(C188,C209,C272,C293,C314)</f>
        <v>13.103030303030303</v>
      </c>
      <c r="D437" s="148"/>
      <c r="E437" s="150" t="s">
        <v>361</v>
      </c>
      <c r="F437" s="149">
        <f>AVERAGE(F188,F209,F272,F293,F314)</f>
        <v>1</v>
      </c>
      <c r="G437" s="141"/>
    </row>
    <row r="438" spans="2:7" x14ac:dyDescent="0.4">
      <c r="B438" s="150" t="s">
        <v>10</v>
      </c>
      <c r="C438" s="149">
        <f>AVERAGE(C189,C210,C273,C294,C315)</f>
        <v>17.088758794548809</v>
      </c>
      <c r="D438" s="148"/>
      <c r="E438" s="148" t="s">
        <v>9</v>
      </c>
      <c r="F438" s="149">
        <f>AVERAGE(F189,F210,F273,F294,F315)</f>
        <v>35.657575757575763</v>
      </c>
      <c r="G438" s="141"/>
    </row>
    <row r="439" spans="2:7" x14ac:dyDescent="0.4">
      <c r="B439" s="148" t="s">
        <v>7</v>
      </c>
      <c r="C439" s="149">
        <f>AVERAGE(C190,C211,C274,C295,C316)</f>
        <v>0.68071699789403939</v>
      </c>
      <c r="D439" s="148"/>
      <c r="E439" s="148" t="s">
        <v>6</v>
      </c>
      <c r="F439" s="149">
        <f>AVERAGE(F190,F211,F274,F295,F316)</f>
        <v>48.760606060606065</v>
      </c>
      <c r="G439" s="141"/>
    </row>
    <row r="440" spans="2:7" x14ac:dyDescent="0.4">
      <c r="B440" s="148" t="s">
        <v>4</v>
      </c>
      <c r="C440" s="149">
        <f>AVERAGE(C191,C212,C275,C296,C317)</f>
        <v>9.717703026130875E-2</v>
      </c>
      <c r="D440" s="148"/>
      <c r="E440" s="150" t="s">
        <v>3</v>
      </c>
      <c r="F440" s="149">
        <f>AVERAGE(F191,F212,F275,F296,F317)</f>
        <v>13.103030303030303</v>
      </c>
      <c r="G440" s="141"/>
    </row>
    <row r="441" spans="2:7" x14ac:dyDescent="0.4">
      <c r="B441" s="150" t="s">
        <v>2</v>
      </c>
      <c r="C441" s="154">
        <f>AVERAGE(C192,C213,C276,C297,C318)</f>
        <v>0.20638500569535051</v>
      </c>
      <c r="D441" s="148"/>
      <c r="E441" s="150" t="s">
        <v>1</v>
      </c>
      <c r="F441" s="149">
        <f>AVERAGE(F192,F213,F276,F297,F318)</f>
        <v>25.694168698319384</v>
      </c>
      <c r="G441" s="141"/>
    </row>
    <row r="445" spans="2:7" x14ac:dyDescent="0.4">
      <c r="B445" s="64" t="s">
        <v>379</v>
      </c>
      <c r="C445" s="65" t="s">
        <v>357</v>
      </c>
      <c r="D445" s="66"/>
      <c r="E445" s="64" t="s">
        <v>379</v>
      </c>
      <c r="F445" s="65" t="s">
        <v>357</v>
      </c>
      <c r="G445" s="67"/>
    </row>
    <row r="446" spans="2:7" x14ac:dyDescent="0.4">
      <c r="B446" s="66" t="s">
        <v>44</v>
      </c>
      <c r="C446" s="68">
        <f>_xlfn.T.TEST(H454:EN454,H460:EN460,1,2)</f>
        <v>4.9445240327660768E-2</v>
      </c>
      <c r="D446" s="66"/>
      <c r="E446" s="42" t="s">
        <v>39</v>
      </c>
      <c r="F446" s="69">
        <f>SUM(H453:EN453)</f>
        <v>7</v>
      </c>
      <c r="G446" s="70"/>
    </row>
    <row r="447" spans="2:7" x14ac:dyDescent="0.4">
      <c r="B447" s="66" t="s">
        <v>43</v>
      </c>
      <c r="C447" s="68">
        <f>_xlfn.T.TEST(H455:EN455,H461:EN461,1,2)</f>
        <v>0.34514092944321795</v>
      </c>
      <c r="D447" s="66"/>
      <c r="E447" s="66" t="s">
        <v>36</v>
      </c>
      <c r="F447" s="69">
        <f>SUM(H459:EN459)</f>
        <v>7</v>
      </c>
      <c r="G447" s="70"/>
    </row>
    <row r="448" spans="2:7" x14ac:dyDescent="0.4">
      <c r="B448" s="66" t="s">
        <v>42</v>
      </c>
      <c r="C448" s="68">
        <f>_xlfn.T.TEST(H456:EN456,H462:EN462,1,2)</f>
        <v>0.19518793505771215</v>
      </c>
      <c r="D448" s="66"/>
      <c r="E448" s="42" t="s">
        <v>14</v>
      </c>
      <c r="F448" s="69">
        <f>_xlfn.STDEV.S(H456:EN456)*10</f>
        <v>22.677868380553633</v>
      </c>
      <c r="G448" s="70"/>
    </row>
    <row r="449" spans="2:20" x14ac:dyDescent="0.4">
      <c r="B449" s="42" t="s">
        <v>358</v>
      </c>
      <c r="C449" s="44">
        <f>COUNT(H455:EN455)</f>
        <v>7</v>
      </c>
      <c r="D449" s="66"/>
      <c r="E449" s="42" t="s">
        <v>11</v>
      </c>
      <c r="F449" s="69">
        <f>_xlfn.STDEV.S(H462:EN462)*10</f>
        <v>11.547005383792515</v>
      </c>
      <c r="G449" s="70"/>
    </row>
    <row r="450" spans="2:20" x14ac:dyDescent="0.4">
      <c r="B450" s="42" t="s">
        <v>359</v>
      </c>
      <c r="C450" s="44">
        <f>COUNT(H461:EN461)</f>
        <v>7</v>
      </c>
      <c r="D450" s="66"/>
      <c r="E450" s="42" t="s">
        <v>8</v>
      </c>
      <c r="F450" s="69">
        <f>SQRT((((C449-1)*F448^2)+((C450-1)*F449^2))/(C449+C450-2))</f>
        <v>17.994708216848746</v>
      </c>
      <c r="G450" s="70"/>
    </row>
    <row r="451" spans="2:20" x14ac:dyDescent="0.4">
      <c r="B451" s="66"/>
      <c r="C451" s="71"/>
      <c r="D451" s="66"/>
      <c r="E451" s="42" t="s">
        <v>5</v>
      </c>
      <c r="F451" s="118">
        <f>(F462-F456)/F449</f>
        <v>-0.7423074889580904</v>
      </c>
      <c r="G451" s="70"/>
      <c r="H451" s="110"/>
      <c r="I451" s="110"/>
      <c r="J451" s="110"/>
      <c r="K451" s="110"/>
      <c r="L451" s="110"/>
      <c r="M451" s="110"/>
      <c r="N451" s="110"/>
      <c r="O451" s="110"/>
      <c r="P451" s="110"/>
      <c r="Q451" s="110"/>
    </row>
    <row r="452" spans="2:20" x14ac:dyDescent="0.4">
      <c r="B452" s="73" t="s">
        <v>196</v>
      </c>
      <c r="C452" s="65" t="s">
        <v>357</v>
      </c>
      <c r="D452" s="66"/>
      <c r="E452" s="73" t="s">
        <v>195</v>
      </c>
      <c r="F452" s="74" t="s">
        <v>360</v>
      </c>
      <c r="G452" s="75"/>
      <c r="H452" s="155" t="s">
        <v>194</v>
      </c>
      <c r="I452" s="155" t="s">
        <v>193</v>
      </c>
      <c r="J452" s="155" t="s">
        <v>192</v>
      </c>
      <c r="K452" s="155" t="s">
        <v>191</v>
      </c>
      <c r="L452" s="155" t="s">
        <v>190</v>
      </c>
      <c r="M452" s="155" t="s">
        <v>189</v>
      </c>
      <c r="N452" s="155" t="s">
        <v>188</v>
      </c>
      <c r="O452" s="155" t="s">
        <v>187</v>
      </c>
      <c r="P452" s="155" t="s">
        <v>186</v>
      </c>
      <c r="Q452" s="155" t="s">
        <v>185</v>
      </c>
      <c r="R452" s="155" t="s">
        <v>184</v>
      </c>
      <c r="S452" s="155" t="s">
        <v>183</v>
      </c>
      <c r="T452" s="51"/>
    </row>
    <row r="453" spans="2:20" x14ac:dyDescent="0.4">
      <c r="B453" s="42" t="s">
        <v>13</v>
      </c>
      <c r="C453" s="69">
        <f>AVERAGE(H456:EN456)*10</f>
        <v>28.571428571428573</v>
      </c>
      <c r="D453" s="66"/>
      <c r="E453" s="42" t="s">
        <v>361</v>
      </c>
      <c r="F453" s="69">
        <f>AVERAGE(H453:EN453)</f>
        <v>1</v>
      </c>
      <c r="G453" s="70"/>
      <c r="H453" s="109">
        <v>1</v>
      </c>
      <c r="I453" s="109"/>
      <c r="J453" s="109">
        <v>1</v>
      </c>
      <c r="K453" s="109"/>
      <c r="L453" s="109">
        <v>1</v>
      </c>
      <c r="M453" s="109"/>
      <c r="N453" s="109"/>
      <c r="O453" s="109">
        <v>1</v>
      </c>
      <c r="P453" s="109">
        <v>1</v>
      </c>
      <c r="Q453" s="109">
        <v>1</v>
      </c>
      <c r="R453" s="109"/>
      <c r="S453" s="109">
        <v>1</v>
      </c>
      <c r="T453" s="109"/>
    </row>
    <row r="454" spans="2:20" x14ac:dyDescent="0.4">
      <c r="B454" s="42" t="s">
        <v>10</v>
      </c>
      <c r="C454" s="69">
        <f>_xlfn.STDEV.S(H454:EN454)*10</f>
        <v>13.801311186847077</v>
      </c>
      <c r="D454" s="66"/>
      <c r="E454" s="66" t="s">
        <v>9</v>
      </c>
      <c r="F454" s="69">
        <f>AVERAGE(H454:EN454)*10</f>
        <v>42.857142857142854</v>
      </c>
      <c r="G454" s="70"/>
      <c r="H454" s="53">
        <v>6</v>
      </c>
      <c r="I454" s="58"/>
      <c r="J454" s="53">
        <v>4</v>
      </c>
      <c r="K454" s="76"/>
      <c r="L454" s="53">
        <v>4</v>
      </c>
      <c r="M454" s="76"/>
      <c r="N454" s="58"/>
      <c r="O454" s="53">
        <v>4</v>
      </c>
      <c r="P454" s="53">
        <v>4</v>
      </c>
      <c r="Q454" s="53">
        <v>6</v>
      </c>
      <c r="R454" s="76"/>
      <c r="S454" s="53">
        <v>2</v>
      </c>
      <c r="T454" s="58"/>
    </row>
    <row r="455" spans="2:20" x14ac:dyDescent="0.4">
      <c r="B455" s="66" t="s">
        <v>41</v>
      </c>
      <c r="C455" s="69">
        <f>C453/C454</f>
        <v>2.070196678027064</v>
      </c>
      <c r="D455" s="66"/>
      <c r="E455" s="66" t="s">
        <v>6</v>
      </c>
      <c r="F455" s="69">
        <f>AVERAGE(H455:EN455)*10</f>
        <v>71.428571428571431</v>
      </c>
      <c r="G455" s="70"/>
      <c r="H455" s="53">
        <v>6</v>
      </c>
      <c r="I455" s="76"/>
      <c r="J455" s="53">
        <v>8</v>
      </c>
      <c r="K455" s="76"/>
      <c r="L455" s="53">
        <v>6</v>
      </c>
      <c r="M455" s="76"/>
      <c r="N455" s="58"/>
      <c r="O455" s="53">
        <v>10</v>
      </c>
      <c r="P455" s="53">
        <v>8</v>
      </c>
      <c r="Q455" s="53">
        <v>6</v>
      </c>
      <c r="R455" s="76"/>
      <c r="S455" s="53">
        <v>6</v>
      </c>
      <c r="T455" s="58"/>
    </row>
    <row r="456" spans="2:20" x14ac:dyDescent="0.4">
      <c r="B456" s="42" t="s">
        <v>4</v>
      </c>
      <c r="C456" s="68">
        <f>_xlfn.T.TEST(H454:EPA454,H455:EN455,1,2)</f>
        <v>1.7846455109248828E-3</v>
      </c>
      <c r="D456" s="66"/>
      <c r="E456" s="42" t="s">
        <v>3</v>
      </c>
      <c r="F456" s="69">
        <f>AVERAGE(H456:EN456)*10</f>
        <v>28.571428571428573</v>
      </c>
      <c r="G456" s="70"/>
      <c r="H456" s="110">
        <f t="shared" ref="H456:S456" si="47">H455-H454</f>
        <v>0</v>
      </c>
      <c r="I456" s="110"/>
      <c r="J456" s="110">
        <f t="shared" si="47"/>
        <v>4</v>
      </c>
      <c r="K456" s="110"/>
      <c r="L456" s="110">
        <f t="shared" si="47"/>
        <v>2</v>
      </c>
      <c r="M456" s="110"/>
      <c r="N456" s="110"/>
      <c r="O456" s="110">
        <f t="shared" si="47"/>
        <v>6</v>
      </c>
      <c r="P456" s="110">
        <f t="shared" si="47"/>
        <v>4</v>
      </c>
      <c r="Q456" s="110">
        <f t="shared" si="47"/>
        <v>0</v>
      </c>
      <c r="R456" s="110"/>
      <c r="S456" s="110">
        <f t="shared" si="47"/>
        <v>4</v>
      </c>
      <c r="T456" s="110"/>
    </row>
    <row r="457" spans="2:20" x14ac:dyDescent="0.4">
      <c r="B457" s="42" t="s">
        <v>2</v>
      </c>
      <c r="C457" s="77">
        <f>(F455-F454)/(100-F454)</f>
        <v>0.50000000000000011</v>
      </c>
      <c r="D457" s="66"/>
      <c r="E457" s="42" t="s">
        <v>1</v>
      </c>
      <c r="F457" s="69">
        <f>_xlfn.STDEV.S(H455:EN455)*10</f>
        <v>15.735915849388851</v>
      </c>
      <c r="G457" s="70"/>
      <c r="H457" s="110"/>
      <c r="I457" s="110"/>
      <c r="J457" s="110"/>
      <c r="K457" s="110"/>
      <c r="L457" s="110"/>
      <c r="M457" s="110"/>
      <c r="N457" s="110"/>
      <c r="O457" s="110"/>
      <c r="P457" s="110"/>
      <c r="Q457" s="110"/>
    </row>
    <row r="458" spans="2:20" x14ac:dyDescent="0.4">
      <c r="B458" s="73" t="s">
        <v>181</v>
      </c>
      <c r="C458" s="65" t="s">
        <v>357</v>
      </c>
      <c r="D458" s="66"/>
      <c r="E458" s="73" t="s">
        <v>180</v>
      </c>
      <c r="F458" s="74" t="s">
        <v>360</v>
      </c>
      <c r="G458" s="75"/>
      <c r="H458" s="156" t="s">
        <v>179</v>
      </c>
      <c r="I458" s="156" t="s">
        <v>178</v>
      </c>
      <c r="J458" s="156" t="s">
        <v>177</v>
      </c>
      <c r="K458" s="156" t="s">
        <v>176</v>
      </c>
      <c r="L458" s="156" t="s">
        <v>175</v>
      </c>
      <c r="M458" s="156" t="s">
        <v>174</v>
      </c>
      <c r="N458" s="156" t="s">
        <v>173</v>
      </c>
      <c r="O458" s="156" t="s">
        <v>172</v>
      </c>
      <c r="P458" s="156" t="s">
        <v>171</v>
      </c>
      <c r="Q458" s="156" t="s">
        <v>170</v>
      </c>
      <c r="R458" s="156" t="s">
        <v>169</v>
      </c>
      <c r="S458" s="156" t="s">
        <v>168</v>
      </c>
      <c r="T458" s="120"/>
    </row>
    <row r="459" spans="2:20" x14ac:dyDescent="0.4">
      <c r="B459" s="42" t="s">
        <v>13</v>
      </c>
      <c r="C459" s="118">
        <f>AVERAGE(H462:EN462)*10</f>
        <v>20</v>
      </c>
      <c r="D459" s="66"/>
      <c r="E459" s="42" t="s">
        <v>361</v>
      </c>
      <c r="F459" s="69">
        <f>AVERAGE(H459:EN459)</f>
        <v>1</v>
      </c>
      <c r="G459" s="70"/>
      <c r="H459" s="109"/>
      <c r="I459" s="109">
        <v>1</v>
      </c>
      <c r="J459" s="109">
        <v>1</v>
      </c>
      <c r="K459" s="109">
        <v>1</v>
      </c>
      <c r="L459" s="109">
        <v>1</v>
      </c>
      <c r="M459" s="109">
        <v>1</v>
      </c>
      <c r="N459" s="109">
        <v>1</v>
      </c>
      <c r="O459" s="109">
        <v>1</v>
      </c>
      <c r="P459" s="109"/>
      <c r="Q459" s="109"/>
      <c r="R459" s="109"/>
      <c r="S459" s="109"/>
    </row>
    <row r="460" spans="2:20" x14ac:dyDescent="0.4">
      <c r="B460" s="42" t="s">
        <v>10</v>
      </c>
      <c r="C460" s="69">
        <f>_xlfn.STDEV.S(H460:EN460)*10</f>
        <v>9.7590007294853383</v>
      </c>
      <c r="D460" s="66"/>
      <c r="E460" s="66" t="s">
        <v>9</v>
      </c>
      <c r="F460" s="69">
        <f>AVERAGE(H460:EN460)*10</f>
        <v>54.285714285714292</v>
      </c>
      <c r="G460" s="70"/>
      <c r="H460" s="58"/>
      <c r="I460" s="53">
        <v>6</v>
      </c>
      <c r="J460" s="53">
        <v>4</v>
      </c>
      <c r="K460" s="53">
        <v>6</v>
      </c>
      <c r="L460" s="53">
        <v>4</v>
      </c>
      <c r="M460" s="53">
        <v>6</v>
      </c>
      <c r="N460" s="53">
        <v>6</v>
      </c>
      <c r="O460" s="53">
        <v>6</v>
      </c>
      <c r="P460" s="76"/>
      <c r="Q460" s="76"/>
      <c r="R460" s="58"/>
      <c r="S460" s="76"/>
    </row>
    <row r="461" spans="2:20" x14ac:dyDescent="0.4">
      <c r="B461" s="66" t="s">
        <v>7</v>
      </c>
      <c r="C461" s="118">
        <f>C459/C460</f>
        <v>2.0493901531919185</v>
      </c>
      <c r="D461" s="66"/>
      <c r="E461" s="66" t="s">
        <v>6</v>
      </c>
      <c r="F461" s="69">
        <f>AVERAGE(H461:EN461)*10</f>
        <v>74.285714285714292</v>
      </c>
      <c r="G461" s="70"/>
      <c r="H461" s="76"/>
      <c r="I461" s="53">
        <v>8</v>
      </c>
      <c r="J461" s="53">
        <v>6</v>
      </c>
      <c r="K461" s="53">
        <v>8</v>
      </c>
      <c r="L461" s="53">
        <v>8</v>
      </c>
      <c r="M461" s="53">
        <v>6</v>
      </c>
      <c r="N461" s="53">
        <v>8</v>
      </c>
      <c r="O461" s="53">
        <v>8</v>
      </c>
      <c r="P461" s="76"/>
      <c r="Q461" s="76"/>
      <c r="R461" s="58"/>
      <c r="S461" s="76"/>
    </row>
    <row r="462" spans="2:20" x14ac:dyDescent="0.4">
      <c r="B462" s="66" t="s">
        <v>4</v>
      </c>
      <c r="C462" s="68">
        <f>_xlfn.T.TEST(H460:EPA460,H461:EN461,1,2)</f>
        <v>1.188990220597143E-3</v>
      </c>
      <c r="D462" s="66"/>
      <c r="E462" s="42" t="s">
        <v>3</v>
      </c>
      <c r="F462" s="69">
        <f>AVERAGE(H462:EN462)*10</f>
        <v>20</v>
      </c>
      <c r="G462" s="70"/>
      <c r="H462" s="110"/>
      <c r="I462" s="110">
        <f t="shared" ref="I462:O462" si="48">I461-I460</f>
        <v>2</v>
      </c>
      <c r="J462" s="110">
        <f t="shared" si="48"/>
        <v>2</v>
      </c>
      <c r="K462" s="110">
        <f t="shared" si="48"/>
        <v>2</v>
      </c>
      <c r="L462" s="110">
        <f t="shared" si="48"/>
        <v>4</v>
      </c>
      <c r="M462" s="110">
        <f t="shared" si="48"/>
        <v>0</v>
      </c>
      <c r="N462" s="110">
        <f t="shared" si="48"/>
        <v>2</v>
      </c>
      <c r="O462" s="110">
        <f t="shared" si="48"/>
        <v>2</v>
      </c>
      <c r="P462" s="110"/>
      <c r="Q462" s="110"/>
      <c r="R462" s="110"/>
      <c r="S462" s="110"/>
    </row>
    <row r="463" spans="2:20" x14ac:dyDescent="0.4">
      <c r="B463" s="42" t="s">
        <v>2</v>
      </c>
      <c r="C463" s="126">
        <f>(F461-F460)/(100-F460)</f>
        <v>0.43750000000000006</v>
      </c>
      <c r="D463" s="66"/>
      <c r="E463" s="42" t="s">
        <v>1</v>
      </c>
      <c r="F463" s="69">
        <f>_xlfn.STDEV.S(H461:EN461)*10</f>
        <v>9.7590007294853383</v>
      </c>
      <c r="G463" s="70"/>
    </row>
    <row r="466" spans="2:20" x14ac:dyDescent="0.4">
      <c r="B466" s="64" t="s">
        <v>380</v>
      </c>
      <c r="C466" s="65" t="s">
        <v>357</v>
      </c>
      <c r="D466" s="66"/>
      <c r="E466" s="64" t="s">
        <v>380</v>
      </c>
      <c r="F466" s="65" t="s">
        <v>357</v>
      </c>
      <c r="G466" s="67"/>
    </row>
    <row r="467" spans="2:20" x14ac:dyDescent="0.4">
      <c r="B467" s="66" t="s">
        <v>44</v>
      </c>
      <c r="C467" s="68">
        <f>_xlfn.T.TEST(H475:EN475,H481:EN481,1,2)</f>
        <v>0.13001669531459853</v>
      </c>
      <c r="D467" s="66"/>
      <c r="E467" s="42" t="s">
        <v>39</v>
      </c>
      <c r="F467" s="69">
        <f>SUM(H474:EN474)</f>
        <v>8</v>
      </c>
      <c r="G467" s="70"/>
    </row>
    <row r="468" spans="2:20" x14ac:dyDescent="0.4">
      <c r="B468" s="66" t="s">
        <v>43</v>
      </c>
      <c r="C468" s="68">
        <f>_xlfn.T.TEST(H476:EN476,H482:EN482,1,2)</f>
        <v>2.6261272674061885E-2</v>
      </c>
      <c r="D468" s="66"/>
      <c r="E468" s="66" t="s">
        <v>36</v>
      </c>
      <c r="F468" s="69">
        <f>SUM(H480:EN480)</f>
        <v>8</v>
      </c>
      <c r="G468" s="70"/>
    </row>
    <row r="469" spans="2:20" x14ac:dyDescent="0.4">
      <c r="B469" s="66" t="s">
        <v>42</v>
      </c>
      <c r="C469" s="68">
        <f>_xlfn.T.TEST(H477:EN477,H483:EN483,1,2)</f>
        <v>0.21416050122401492</v>
      </c>
      <c r="D469" s="66"/>
      <c r="E469" s="42" t="s">
        <v>14</v>
      </c>
      <c r="F469" s="69">
        <f>_xlfn.STDEV.S(H477:EN477)*10</f>
        <v>34.53776401067595</v>
      </c>
      <c r="G469" s="70"/>
    </row>
    <row r="470" spans="2:20" x14ac:dyDescent="0.4">
      <c r="B470" s="42" t="s">
        <v>358</v>
      </c>
      <c r="C470" s="44">
        <f>COUNT(H476:EN476)</f>
        <v>8</v>
      </c>
      <c r="D470" s="66"/>
      <c r="E470" s="42" t="s">
        <v>11</v>
      </c>
      <c r="F470" s="69">
        <f>_xlfn.STDEV.S(H483:EN483)*10</f>
        <v>26.186146828319082</v>
      </c>
      <c r="G470" s="70"/>
    </row>
    <row r="471" spans="2:20" x14ac:dyDescent="0.4">
      <c r="B471" s="42" t="s">
        <v>359</v>
      </c>
      <c r="C471" s="44">
        <f>COUNT(H482:EN482)</f>
        <v>8</v>
      </c>
      <c r="D471" s="66"/>
      <c r="E471" s="42" t="s">
        <v>8</v>
      </c>
      <c r="F471" s="69">
        <f>SQRT((((C470-1)*F469^2)+((C471-1)*F470^2))/(C470+C471-2))</f>
        <v>30.64776850417848</v>
      </c>
      <c r="G471" s="70"/>
    </row>
    <row r="472" spans="2:20" x14ac:dyDescent="0.4">
      <c r="B472" s="66"/>
      <c r="C472" s="71"/>
      <c r="D472" s="66"/>
      <c r="E472" s="42" t="s">
        <v>5</v>
      </c>
      <c r="F472" s="78">
        <f>(F483-F477)/F470</f>
        <v>0.47735163489123339</v>
      </c>
      <c r="G472" s="70"/>
      <c r="H472" s="110"/>
      <c r="I472" s="110"/>
      <c r="J472" s="110"/>
      <c r="K472" s="110"/>
      <c r="L472" s="110"/>
      <c r="M472" s="110"/>
      <c r="N472" s="110"/>
      <c r="O472" s="110"/>
      <c r="P472" s="110"/>
      <c r="Q472" s="110"/>
    </row>
    <row r="473" spans="2:20" x14ac:dyDescent="0.4">
      <c r="B473" s="73" t="s">
        <v>196</v>
      </c>
      <c r="C473" s="65" t="s">
        <v>357</v>
      </c>
      <c r="D473" s="66"/>
      <c r="E473" s="73" t="s">
        <v>195</v>
      </c>
      <c r="F473" s="74" t="s">
        <v>360</v>
      </c>
      <c r="G473" s="75"/>
      <c r="H473" s="155" t="s">
        <v>194</v>
      </c>
      <c r="I473" s="155" t="s">
        <v>193</v>
      </c>
      <c r="J473" s="155" t="s">
        <v>192</v>
      </c>
      <c r="K473" s="155" t="s">
        <v>191</v>
      </c>
      <c r="L473" s="155" t="s">
        <v>190</v>
      </c>
      <c r="M473" s="155" t="s">
        <v>189</v>
      </c>
      <c r="N473" s="155" t="s">
        <v>188</v>
      </c>
      <c r="O473" s="155" t="s">
        <v>187</v>
      </c>
      <c r="P473" s="155" t="s">
        <v>186</v>
      </c>
      <c r="Q473" s="155" t="s">
        <v>185</v>
      </c>
      <c r="R473" s="155" t="s">
        <v>184</v>
      </c>
      <c r="S473" s="155" t="s">
        <v>183</v>
      </c>
      <c r="T473" s="51"/>
    </row>
    <row r="474" spans="2:20" x14ac:dyDescent="0.4">
      <c r="B474" s="42" t="s">
        <v>13</v>
      </c>
      <c r="C474" s="69">
        <f>AVERAGE(H477:EN477)*10</f>
        <v>-2.5</v>
      </c>
      <c r="D474" s="66"/>
      <c r="E474" s="42" t="s">
        <v>361</v>
      </c>
      <c r="F474" s="69">
        <f>AVERAGE(H474:EN474)</f>
        <v>1</v>
      </c>
      <c r="G474" s="70"/>
      <c r="H474" s="109">
        <v>1</v>
      </c>
      <c r="I474" s="109">
        <v>1</v>
      </c>
      <c r="J474" s="109"/>
      <c r="K474" s="109"/>
      <c r="L474" s="109"/>
      <c r="M474" s="109">
        <v>1</v>
      </c>
      <c r="N474" s="109">
        <v>1</v>
      </c>
      <c r="O474" s="109"/>
      <c r="P474" s="109">
        <v>1</v>
      </c>
      <c r="Q474" s="109">
        <v>1</v>
      </c>
      <c r="R474" s="109">
        <v>1</v>
      </c>
      <c r="S474" s="109">
        <v>1</v>
      </c>
      <c r="T474" s="109"/>
    </row>
    <row r="475" spans="2:20" x14ac:dyDescent="0.4">
      <c r="B475" s="42" t="s">
        <v>10</v>
      </c>
      <c r="C475" s="69">
        <f>_xlfn.STDEV.S(H475:EN475)*10</f>
        <v>23.754698783308417</v>
      </c>
      <c r="D475" s="66"/>
      <c r="E475" s="66" t="s">
        <v>9</v>
      </c>
      <c r="F475" s="69">
        <f>AVERAGE(H475:EN475)*10</f>
        <v>27.5</v>
      </c>
      <c r="G475" s="70"/>
      <c r="H475" s="53">
        <v>2</v>
      </c>
      <c r="I475" s="53">
        <v>0</v>
      </c>
      <c r="J475" s="58"/>
      <c r="K475" s="76"/>
      <c r="L475" s="58"/>
      <c r="M475" s="53">
        <v>4</v>
      </c>
      <c r="N475" s="53">
        <v>6</v>
      </c>
      <c r="O475" s="76"/>
      <c r="P475" s="53">
        <v>2</v>
      </c>
      <c r="Q475" s="53">
        <v>6</v>
      </c>
      <c r="R475" s="53">
        <v>2</v>
      </c>
      <c r="S475" s="53">
        <v>0</v>
      </c>
      <c r="T475" s="58"/>
    </row>
    <row r="476" spans="2:20" x14ac:dyDescent="0.4">
      <c r="B476" s="66" t="s">
        <v>41</v>
      </c>
      <c r="C476" s="69">
        <f>C474/C475</f>
        <v>-0.10524233638174614</v>
      </c>
      <c r="D476" s="66"/>
      <c r="E476" s="66" t="s">
        <v>6</v>
      </c>
      <c r="F476" s="69">
        <f>AVERAGE(H476:EN476)*10</f>
        <v>25</v>
      </c>
      <c r="G476" s="70"/>
      <c r="H476" s="53">
        <v>4</v>
      </c>
      <c r="I476" s="53">
        <v>2</v>
      </c>
      <c r="J476" s="76"/>
      <c r="K476" s="76"/>
      <c r="L476" s="76"/>
      <c r="M476" s="53">
        <v>0</v>
      </c>
      <c r="N476" s="53">
        <v>0</v>
      </c>
      <c r="O476" s="76"/>
      <c r="P476" s="53">
        <v>4</v>
      </c>
      <c r="Q476" s="53">
        <v>4</v>
      </c>
      <c r="R476" s="53">
        <v>6</v>
      </c>
      <c r="S476" s="53">
        <v>0</v>
      </c>
      <c r="T476" s="58"/>
    </row>
    <row r="477" spans="2:20" x14ac:dyDescent="0.4">
      <c r="B477" s="42" t="s">
        <v>4</v>
      </c>
      <c r="C477" s="68">
        <f>_xlfn.T.TEST(H475:EPA475,H476:EN476,1,2)</f>
        <v>0.41738540239730215</v>
      </c>
      <c r="D477" s="66"/>
      <c r="E477" s="42" t="s">
        <v>3</v>
      </c>
      <c r="F477" s="69">
        <f>AVERAGE(H477:EN477)*10</f>
        <v>-2.5</v>
      </c>
      <c r="G477" s="70"/>
      <c r="H477" s="110">
        <f t="shared" ref="H477:S477" si="49">H476-H475</f>
        <v>2</v>
      </c>
      <c r="I477" s="110">
        <f t="shared" si="49"/>
        <v>2</v>
      </c>
      <c r="J477" s="110"/>
      <c r="K477" s="110"/>
      <c r="L477" s="110"/>
      <c r="M477" s="110">
        <f t="shared" si="49"/>
        <v>-4</v>
      </c>
      <c r="N477" s="110">
        <f t="shared" si="49"/>
        <v>-6</v>
      </c>
      <c r="O477" s="110"/>
      <c r="P477" s="110">
        <f t="shared" si="49"/>
        <v>2</v>
      </c>
      <c r="Q477" s="110">
        <f t="shared" si="49"/>
        <v>-2</v>
      </c>
      <c r="R477" s="110">
        <f t="shared" si="49"/>
        <v>4</v>
      </c>
      <c r="S477" s="110">
        <f t="shared" si="49"/>
        <v>0</v>
      </c>
      <c r="T477" s="110"/>
    </row>
    <row r="478" spans="2:20" x14ac:dyDescent="0.4">
      <c r="B478" s="42" t="s">
        <v>2</v>
      </c>
      <c r="C478" s="77">
        <f>(F476-F475)/(100-F475)</f>
        <v>-3.4482758620689655E-2</v>
      </c>
      <c r="D478" s="66"/>
      <c r="E478" s="42" t="s">
        <v>1</v>
      </c>
      <c r="F478" s="69">
        <f>_xlfn.STDEV.S(H476:EN476)*10</f>
        <v>23.299294900428702</v>
      </c>
      <c r="G478" s="70"/>
      <c r="H478" s="110"/>
      <c r="I478" s="110"/>
      <c r="J478" s="110"/>
      <c r="K478" s="110"/>
      <c r="L478" s="110"/>
      <c r="M478" s="110"/>
      <c r="N478" s="110"/>
      <c r="O478" s="110"/>
      <c r="P478" s="110"/>
      <c r="Q478" s="110"/>
    </row>
    <row r="479" spans="2:20" x14ac:dyDescent="0.4">
      <c r="B479" s="73" t="s">
        <v>181</v>
      </c>
      <c r="C479" s="65" t="s">
        <v>357</v>
      </c>
      <c r="D479" s="66"/>
      <c r="E479" s="73" t="s">
        <v>180</v>
      </c>
      <c r="F479" s="74" t="s">
        <v>360</v>
      </c>
      <c r="G479" s="75"/>
      <c r="H479" s="156" t="s">
        <v>179</v>
      </c>
      <c r="I479" s="156" t="s">
        <v>178</v>
      </c>
      <c r="J479" s="156" t="s">
        <v>177</v>
      </c>
      <c r="K479" s="156" t="s">
        <v>176</v>
      </c>
      <c r="L479" s="156" t="s">
        <v>175</v>
      </c>
      <c r="M479" s="156" t="s">
        <v>174</v>
      </c>
      <c r="N479" s="156" t="s">
        <v>173</v>
      </c>
      <c r="O479" s="156" t="s">
        <v>172</v>
      </c>
      <c r="P479" s="156" t="s">
        <v>171</v>
      </c>
      <c r="Q479" s="156" t="s">
        <v>170</v>
      </c>
      <c r="R479" s="156" t="s">
        <v>169</v>
      </c>
      <c r="S479" s="156" t="s">
        <v>168</v>
      </c>
      <c r="T479" s="120"/>
    </row>
    <row r="480" spans="2:20" x14ac:dyDescent="0.4">
      <c r="B480" s="42" t="s">
        <v>13</v>
      </c>
      <c r="C480" s="78">
        <f>AVERAGE(H483:EN483)*10</f>
        <v>10</v>
      </c>
      <c r="D480" s="66"/>
      <c r="E480" s="42" t="s">
        <v>361</v>
      </c>
      <c r="F480" s="69">
        <f>AVERAGE(H480:EN480)</f>
        <v>1</v>
      </c>
      <c r="G480" s="70"/>
      <c r="H480" s="109"/>
      <c r="I480" s="109">
        <v>1</v>
      </c>
      <c r="J480" s="109">
        <v>1</v>
      </c>
      <c r="K480" s="109">
        <v>1</v>
      </c>
      <c r="L480" s="109"/>
      <c r="M480" s="109"/>
      <c r="N480" s="109">
        <v>1</v>
      </c>
      <c r="O480" s="109">
        <v>1</v>
      </c>
      <c r="P480" s="109">
        <v>1</v>
      </c>
      <c r="Q480" s="109">
        <v>1</v>
      </c>
      <c r="R480" s="109"/>
      <c r="S480" s="109">
        <v>1</v>
      </c>
    </row>
    <row r="481" spans="2:20" x14ac:dyDescent="0.4">
      <c r="B481" s="42" t="s">
        <v>10</v>
      </c>
      <c r="C481" s="69">
        <f>_xlfn.STDEV.S(H481:EN481)*10</f>
        <v>18.516401995451027</v>
      </c>
      <c r="D481" s="66"/>
      <c r="E481" s="66" t="s">
        <v>9</v>
      </c>
      <c r="F481" s="69">
        <f>AVERAGE(H481:EN481)*10</f>
        <v>40</v>
      </c>
      <c r="G481" s="70"/>
      <c r="H481" s="76"/>
      <c r="I481" s="53">
        <v>6</v>
      </c>
      <c r="J481" s="53">
        <v>2</v>
      </c>
      <c r="K481" s="53">
        <v>6</v>
      </c>
      <c r="L481" s="76"/>
      <c r="M481" s="76"/>
      <c r="N481" s="53">
        <v>2</v>
      </c>
      <c r="O481" s="53">
        <v>4</v>
      </c>
      <c r="P481" s="53">
        <v>4</v>
      </c>
      <c r="Q481" s="53">
        <v>2</v>
      </c>
      <c r="R481" s="76"/>
      <c r="S481" s="53">
        <v>6</v>
      </c>
    </row>
    <row r="482" spans="2:20" x14ac:dyDescent="0.4">
      <c r="B482" s="66" t="s">
        <v>7</v>
      </c>
      <c r="C482" s="78">
        <f>C480/C481</f>
        <v>0.54006172486732174</v>
      </c>
      <c r="D482" s="66"/>
      <c r="E482" s="66" t="s">
        <v>6</v>
      </c>
      <c r="F482" s="69">
        <f>AVERAGE(H482:EN482)*10</f>
        <v>50</v>
      </c>
      <c r="G482" s="70"/>
      <c r="H482" s="76"/>
      <c r="I482" s="53">
        <v>8</v>
      </c>
      <c r="J482" s="53">
        <v>6</v>
      </c>
      <c r="K482" s="53">
        <v>6</v>
      </c>
      <c r="L482" s="76"/>
      <c r="M482" s="76"/>
      <c r="N482" s="53">
        <v>4</v>
      </c>
      <c r="O482" s="53">
        <v>0</v>
      </c>
      <c r="P482" s="53">
        <v>4</v>
      </c>
      <c r="Q482" s="53">
        <v>6</v>
      </c>
      <c r="R482" s="76"/>
      <c r="S482" s="53">
        <v>6</v>
      </c>
    </row>
    <row r="483" spans="2:20" x14ac:dyDescent="0.4">
      <c r="B483" s="66" t="s">
        <v>4</v>
      </c>
      <c r="C483" s="68">
        <f>_xlfn.T.TEST(H481:EPA481,H482:EN482,1,2)</f>
        <v>0.18271516929573173</v>
      </c>
      <c r="D483" s="66"/>
      <c r="E483" s="42" t="s">
        <v>3</v>
      </c>
      <c r="F483" s="69">
        <f>AVERAGE(H483:EN483)*10</f>
        <v>10</v>
      </c>
      <c r="G483" s="70"/>
      <c r="H483" s="110"/>
      <c r="I483" s="110">
        <f t="shared" ref="I483:S483" si="50">I482-I481</f>
        <v>2</v>
      </c>
      <c r="J483" s="110">
        <f t="shared" si="50"/>
        <v>4</v>
      </c>
      <c r="K483" s="110">
        <f t="shared" si="50"/>
        <v>0</v>
      </c>
      <c r="L483" s="110"/>
      <c r="M483" s="110"/>
      <c r="N483" s="110">
        <f t="shared" si="50"/>
        <v>2</v>
      </c>
      <c r="O483" s="110">
        <f t="shared" si="50"/>
        <v>-4</v>
      </c>
      <c r="P483" s="110">
        <f t="shared" si="50"/>
        <v>0</v>
      </c>
      <c r="Q483" s="110">
        <f t="shared" si="50"/>
        <v>4</v>
      </c>
      <c r="R483" s="110"/>
      <c r="S483" s="110">
        <f t="shared" si="50"/>
        <v>0</v>
      </c>
    </row>
    <row r="484" spans="2:20" x14ac:dyDescent="0.4">
      <c r="B484" s="42" t="s">
        <v>2</v>
      </c>
      <c r="C484" s="79">
        <f>(F482-F481)/(100-F481)</f>
        <v>0.16666666666666666</v>
      </c>
      <c r="D484" s="66"/>
      <c r="E484" s="42" t="s">
        <v>1</v>
      </c>
      <c r="F484" s="69">
        <f>_xlfn.STDEV.S(H482:EN482)*10</f>
        <v>23.904572186687872</v>
      </c>
      <c r="G484" s="70"/>
    </row>
    <row r="487" spans="2:20" x14ac:dyDescent="0.4">
      <c r="B487" s="64" t="s">
        <v>381</v>
      </c>
      <c r="C487" s="65" t="s">
        <v>357</v>
      </c>
      <c r="D487" s="66"/>
      <c r="E487" s="64" t="s">
        <v>381</v>
      </c>
      <c r="F487" s="65" t="s">
        <v>357</v>
      </c>
      <c r="G487" s="67"/>
    </row>
    <row r="488" spans="2:20" x14ac:dyDescent="0.4">
      <c r="B488" s="66" t="s">
        <v>44</v>
      </c>
      <c r="C488" s="68">
        <f>_xlfn.T.TEST(H496:EN496,H502:EN502,1,2)</f>
        <v>0.14888385413289512</v>
      </c>
      <c r="D488" s="66"/>
      <c r="E488" s="42" t="s">
        <v>39</v>
      </c>
      <c r="F488" s="69">
        <f>SUM(H495:EN495)</f>
        <v>7</v>
      </c>
      <c r="G488" s="70"/>
    </row>
    <row r="489" spans="2:20" x14ac:dyDescent="0.4">
      <c r="B489" s="66" t="s">
        <v>43</v>
      </c>
      <c r="C489" s="68">
        <f>_xlfn.T.TEST(H497:EN497,H503:EN503,1,2)</f>
        <v>0.33458107094571266</v>
      </c>
      <c r="D489" s="66"/>
      <c r="E489" s="66" t="s">
        <v>36</v>
      </c>
      <c r="F489" s="69">
        <f>SUM(H501:EN501)</f>
        <v>6</v>
      </c>
      <c r="G489" s="70"/>
    </row>
    <row r="490" spans="2:20" x14ac:dyDescent="0.4">
      <c r="B490" s="66" t="s">
        <v>42</v>
      </c>
      <c r="C490" s="68">
        <f>_xlfn.T.TEST(H498:EN498,H504:EN504,1,2)</f>
        <v>0.41728260391734617</v>
      </c>
      <c r="D490" s="66"/>
      <c r="E490" s="42" t="s">
        <v>14</v>
      </c>
      <c r="F490" s="69">
        <f>_xlfn.STDEV.S(H498:EN498)*10</f>
        <v>35.456210417116736</v>
      </c>
      <c r="G490" s="70"/>
    </row>
    <row r="491" spans="2:20" x14ac:dyDescent="0.4">
      <c r="B491" s="42" t="s">
        <v>358</v>
      </c>
      <c r="C491" s="44">
        <f>COUNT(H497:EN497)</f>
        <v>7</v>
      </c>
      <c r="D491" s="66"/>
      <c r="E491" s="42" t="s">
        <v>11</v>
      </c>
      <c r="F491" s="69">
        <f>_xlfn.STDEV.S(H504:EN504)*10</f>
        <v>27.325202042558928</v>
      </c>
      <c r="G491" s="70"/>
    </row>
    <row r="492" spans="2:20" x14ac:dyDescent="0.4">
      <c r="B492" s="42" t="s">
        <v>359</v>
      </c>
      <c r="C492" s="44">
        <f>COUNT(H503:EN503)</f>
        <v>6</v>
      </c>
      <c r="D492" s="66"/>
      <c r="E492" s="42" t="s">
        <v>8</v>
      </c>
      <c r="F492" s="69">
        <f>SQRT((((C491-1)*F490^2)+((C492-1)*F491^2))/(C491+C492-2))</f>
        <v>32.017311334779897</v>
      </c>
      <c r="G492" s="70"/>
    </row>
    <row r="493" spans="2:20" x14ac:dyDescent="0.4">
      <c r="B493" s="66"/>
      <c r="C493" s="71"/>
      <c r="D493" s="66"/>
      <c r="E493" s="42" t="s">
        <v>5</v>
      </c>
      <c r="F493" s="78">
        <f>(F504-F498)/F491</f>
        <v>0.13941429613550474</v>
      </c>
      <c r="G493" s="70"/>
      <c r="H493" s="110"/>
      <c r="I493" s="110"/>
      <c r="J493" s="110"/>
      <c r="K493" s="110"/>
      <c r="L493" s="110"/>
      <c r="M493" s="110"/>
      <c r="N493" s="110"/>
      <c r="O493" s="110"/>
      <c r="P493" s="110"/>
      <c r="Q493" s="110"/>
    </row>
    <row r="494" spans="2:20" x14ac:dyDescent="0.4">
      <c r="B494" s="73" t="s">
        <v>196</v>
      </c>
      <c r="C494" s="65" t="s">
        <v>357</v>
      </c>
      <c r="D494" s="66"/>
      <c r="E494" s="73" t="s">
        <v>195</v>
      </c>
      <c r="F494" s="74" t="s">
        <v>360</v>
      </c>
      <c r="G494" s="75"/>
      <c r="H494" s="155" t="s">
        <v>194</v>
      </c>
      <c r="I494" s="155" t="s">
        <v>193</v>
      </c>
      <c r="J494" s="155" t="s">
        <v>192</v>
      </c>
      <c r="K494" s="155" t="s">
        <v>191</v>
      </c>
      <c r="L494" s="155" t="s">
        <v>190</v>
      </c>
      <c r="M494" s="155" t="s">
        <v>189</v>
      </c>
      <c r="N494" s="155" t="s">
        <v>188</v>
      </c>
      <c r="O494" s="155" t="s">
        <v>187</v>
      </c>
      <c r="P494" s="155" t="s">
        <v>186</v>
      </c>
      <c r="Q494" s="155" t="s">
        <v>185</v>
      </c>
      <c r="R494" s="155" t="s">
        <v>184</v>
      </c>
      <c r="S494" s="155" t="s">
        <v>183</v>
      </c>
      <c r="T494" s="51"/>
    </row>
    <row r="495" spans="2:20" x14ac:dyDescent="0.4">
      <c r="B495" s="42" t="s">
        <v>13</v>
      </c>
      <c r="C495" s="69">
        <f>AVERAGE(H498:EN498)*10</f>
        <v>2.8571428571428568</v>
      </c>
      <c r="D495" s="66"/>
      <c r="E495" s="42" t="s">
        <v>361</v>
      </c>
      <c r="F495" s="69">
        <f>AVERAGE(H495:EN495)</f>
        <v>1</v>
      </c>
      <c r="G495" s="70"/>
      <c r="H495" s="109">
        <v>1</v>
      </c>
      <c r="I495" s="109"/>
      <c r="J495" s="109"/>
      <c r="K495" s="109"/>
      <c r="L495" s="109"/>
      <c r="M495" s="109">
        <v>1</v>
      </c>
      <c r="N495" s="109">
        <v>1</v>
      </c>
      <c r="O495" s="109"/>
      <c r="P495" s="109">
        <v>1</v>
      </c>
      <c r="Q495" s="109">
        <v>1</v>
      </c>
      <c r="R495" s="109">
        <v>1</v>
      </c>
      <c r="S495" s="109">
        <v>1</v>
      </c>
      <c r="T495" s="109"/>
    </row>
    <row r="496" spans="2:20" x14ac:dyDescent="0.4">
      <c r="B496" s="42" t="s">
        <v>10</v>
      </c>
      <c r="C496" s="69">
        <f>_xlfn.STDEV.S(H496:EN496)*10</f>
        <v>19.518001458970666</v>
      </c>
      <c r="D496" s="66"/>
      <c r="E496" s="66" t="s">
        <v>9</v>
      </c>
      <c r="F496" s="69">
        <f>AVERAGE(H496:EN496)*10</f>
        <v>51.428571428571431</v>
      </c>
      <c r="G496" s="70"/>
      <c r="H496" s="53">
        <v>6</v>
      </c>
      <c r="I496" s="76"/>
      <c r="J496" s="76"/>
      <c r="K496" s="76"/>
      <c r="L496" s="76"/>
      <c r="M496" s="53">
        <v>6</v>
      </c>
      <c r="N496" s="53">
        <v>4</v>
      </c>
      <c r="O496" s="58"/>
      <c r="P496" s="53">
        <v>4</v>
      </c>
      <c r="Q496" s="53">
        <v>8</v>
      </c>
      <c r="R496" s="53">
        <v>2</v>
      </c>
      <c r="S496" s="53">
        <v>6</v>
      </c>
      <c r="T496" s="58"/>
    </row>
    <row r="497" spans="2:20" x14ac:dyDescent="0.4">
      <c r="B497" s="66" t="s">
        <v>41</v>
      </c>
      <c r="C497" s="69">
        <f>C495/C496</f>
        <v>0.14638501094227993</v>
      </c>
      <c r="D497" s="66"/>
      <c r="E497" s="66" t="s">
        <v>6</v>
      </c>
      <c r="F497" s="69">
        <f>AVERAGE(H497:EN497)*10</f>
        <v>54.285714285714292</v>
      </c>
      <c r="G497" s="70"/>
      <c r="H497" s="53">
        <v>10</v>
      </c>
      <c r="I497" s="76"/>
      <c r="J497" s="76"/>
      <c r="K497" s="76"/>
      <c r="L497" s="76"/>
      <c r="M497" s="53">
        <v>10</v>
      </c>
      <c r="N497" s="53">
        <v>6</v>
      </c>
      <c r="O497" s="58"/>
      <c r="P497" s="53">
        <v>4</v>
      </c>
      <c r="Q497" s="53">
        <v>6</v>
      </c>
      <c r="R497" s="53">
        <v>2</v>
      </c>
      <c r="S497" s="53">
        <v>0</v>
      </c>
      <c r="T497" s="58"/>
    </row>
    <row r="498" spans="2:20" x14ac:dyDescent="0.4">
      <c r="B498" s="42" t="s">
        <v>4</v>
      </c>
      <c r="C498" s="68">
        <f>_xlfn.T.TEST(H496:EPA496,H497:EN497,1,2)</f>
        <v>0.43095967675303626</v>
      </c>
      <c r="D498" s="66"/>
      <c r="E498" s="42" t="s">
        <v>3</v>
      </c>
      <c r="F498" s="69">
        <f>AVERAGE(H498:EN498)*10</f>
        <v>2.8571428571428568</v>
      </c>
      <c r="G498" s="70"/>
      <c r="H498" s="110">
        <f t="shared" ref="H498:S498" si="51">H497-H496</f>
        <v>4</v>
      </c>
      <c r="I498" s="110"/>
      <c r="J498" s="110"/>
      <c r="K498" s="110"/>
      <c r="L498" s="110"/>
      <c r="M498" s="110">
        <f t="shared" si="51"/>
        <v>4</v>
      </c>
      <c r="N498" s="110">
        <f t="shared" si="51"/>
        <v>2</v>
      </c>
      <c r="O498" s="110"/>
      <c r="P498" s="110">
        <f t="shared" si="51"/>
        <v>0</v>
      </c>
      <c r="Q498" s="110">
        <f t="shared" si="51"/>
        <v>-2</v>
      </c>
      <c r="R498" s="110">
        <f t="shared" si="51"/>
        <v>0</v>
      </c>
      <c r="S498" s="110">
        <f t="shared" si="51"/>
        <v>-6</v>
      </c>
      <c r="T498" s="110"/>
    </row>
    <row r="499" spans="2:20" x14ac:dyDescent="0.4">
      <c r="B499" s="42" t="s">
        <v>2</v>
      </c>
      <c r="C499" s="77">
        <f>(F497-F496)/(100-F496)</f>
        <v>5.8823529411764795E-2</v>
      </c>
      <c r="D499" s="66"/>
      <c r="E499" s="42" t="s">
        <v>1</v>
      </c>
      <c r="F499" s="69">
        <f>_xlfn.STDEV.S(H497:EN497)*10</f>
        <v>37.796447300922722</v>
      </c>
      <c r="G499" s="70"/>
      <c r="H499" s="110"/>
      <c r="I499" s="110"/>
      <c r="J499" s="110"/>
      <c r="K499" s="110"/>
      <c r="L499" s="110"/>
      <c r="M499" s="110"/>
      <c r="N499" s="110"/>
      <c r="O499" s="110"/>
      <c r="P499" s="110"/>
      <c r="Q499" s="110"/>
    </row>
    <row r="500" spans="2:20" x14ac:dyDescent="0.4">
      <c r="B500" s="73" t="s">
        <v>181</v>
      </c>
      <c r="C500" s="65" t="s">
        <v>357</v>
      </c>
      <c r="D500" s="66"/>
      <c r="E500" s="73" t="s">
        <v>180</v>
      </c>
      <c r="F500" s="74" t="s">
        <v>360</v>
      </c>
      <c r="G500" s="75"/>
      <c r="H500" s="156" t="s">
        <v>179</v>
      </c>
      <c r="I500" s="156" t="s">
        <v>178</v>
      </c>
      <c r="J500" s="156" t="s">
        <v>177</v>
      </c>
      <c r="K500" s="156" t="s">
        <v>176</v>
      </c>
      <c r="L500" s="156" t="s">
        <v>175</v>
      </c>
      <c r="M500" s="156" t="s">
        <v>174</v>
      </c>
      <c r="N500" s="156" t="s">
        <v>173</v>
      </c>
      <c r="O500" s="156" t="s">
        <v>172</v>
      </c>
      <c r="P500" s="156" t="s">
        <v>171</v>
      </c>
      <c r="Q500" s="156" t="s">
        <v>170</v>
      </c>
      <c r="R500" s="156" t="s">
        <v>169</v>
      </c>
      <c r="S500" s="156" t="s">
        <v>168</v>
      </c>
      <c r="T500" s="120"/>
    </row>
    <row r="501" spans="2:20" x14ac:dyDescent="0.4">
      <c r="B501" s="42" t="s">
        <v>13</v>
      </c>
      <c r="C501" s="78">
        <f>AVERAGE(H504:EN504)*10</f>
        <v>6.6666666666666661</v>
      </c>
      <c r="D501" s="66"/>
      <c r="E501" s="42" t="s">
        <v>361</v>
      </c>
      <c r="F501" s="69">
        <f>AVERAGE(H501:EN501)</f>
        <v>1</v>
      </c>
      <c r="G501" s="70"/>
      <c r="H501" s="109"/>
      <c r="I501" s="109"/>
      <c r="J501" s="109">
        <v>1</v>
      </c>
      <c r="K501" s="109">
        <v>1</v>
      </c>
      <c r="L501" s="109"/>
      <c r="M501" s="109">
        <v>1</v>
      </c>
      <c r="N501" s="109">
        <v>1</v>
      </c>
      <c r="O501" s="109">
        <v>1</v>
      </c>
      <c r="P501" s="109">
        <v>1</v>
      </c>
      <c r="Q501" s="109"/>
      <c r="R501" s="109"/>
      <c r="S501" s="109"/>
    </row>
    <row r="502" spans="2:20" x14ac:dyDescent="0.4">
      <c r="B502" s="42" t="s">
        <v>10</v>
      </c>
      <c r="C502" s="69">
        <f>_xlfn.STDEV.S(H502:EN502)*10</f>
        <v>17.888543819998318</v>
      </c>
      <c r="D502" s="66"/>
      <c r="E502" s="66" t="s">
        <v>9</v>
      </c>
      <c r="F502" s="69">
        <f>AVERAGE(H502:EN502)*10</f>
        <v>40</v>
      </c>
      <c r="G502" s="70"/>
      <c r="H502" s="76"/>
      <c r="I502" s="76"/>
      <c r="J502" s="53">
        <v>6</v>
      </c>
      <c r="K502" s="53">
        <v>4</v>
      </c>
      <c r="L502" s="76"/>
      <c r="M502" s="53">
        <v>2</v>
      </c>
      <c r="N502" s="53">
        <v>6</v>
      </c>
      <c r="O502" s="53">
        <v>4</v>
      </c>
      <c r="P502" s="53">
        <v>2</v>
      </c>
      <c r="Q502" s="58"/>
      <c r="R502" s="76"/>
      <c r="S502" s="76"/>
    </row>
    <row r="503" spans="2:20" x14ac:dyDescent="0.4">
      <c r="B503" s="66" t="s">
        <v>7</v>
      </c>
      <c r="C503" s="78">
        <f>C501/C502</f>
        <v>0.37267799624996489</v>
      </c>
      <c r="D503" s="66"/>
      <c r="E503" s="66" t="s">
        <v>6</v>
      </c>
      <c r="F503" s="69">
        <f>AVERAGE(H503:EN503)*10</f>
        <v>46.666666666666671</v>
      </c>
      <c r="G503" s="70"/>
      <c r="H503" s="76"/>
      <c r="I503" s="76"/>
      <c r="J503" s="53">
        <v>6</v>
      </c>
      <c r="K503" s="53">
        <v>4</v>
      </c>
      <c r="L503" s="76"/>
      <c r="M503" s="53">
        <v>8</v>
      </c>
      <c r="N503" s="53">
        <v>4</v>
      </c>
      <c r="O503" s="53">
        <v>4</v>
      </c>
      <c r="P503" s="53">
        <v>2</v>
      </c>
      <c r="Q503" s="76"/>
      <c r="R503" s="76"/>
      <c r="S503" s="76"/>
    </row>
    <row r="504" spans="2:20" x14ac:dyDescent="0.4">
      <c r="B504" s="66" t="s">
        <v>4</v>
      </c>
      <c r="C504" s="68">
        <f>_xlfn.T.TEST(H502:EPA502,H503:EN503,1,2)</f>
        <v>0.28169237111530354</v>
      </c>
      <c r="D504" s="66"/>
      <c r="E504" s="42" t="s">
        <v>3</v>
      </c>
      <c r="F504" s="69">
        <f>AVERAGE(H504:EN504)*10</f>
        <v>6.6666666666666661</v>
      </c>
      <c r="G504" s="70"/>
      <c r="H504" s="110"/>
      <c r="I504" s="110"/>
      <c r="J504" s="110">
        <f t="shared" ref="J504:P504" si="52">J503-J502</f>
        <v>0</v>
      </c>
      <c r="K504" s="110">
        <f t="shared" si="52"/>
        <v>0</v>
      </c>
      <c r="L504" s="110"/>
      <c r="M504" s="110">
        <f t="shared" si="52"/>
        <v>6</v>
      </c>
      <c r="N504" s="110">
        <f t="shared" si="52"/>
        <v>-2</v>
      </c>
      <c r="O504" s="110">
        <f t="shared" si="52"/>
        <v>0</v>
      </c>
      <c r="P504" s="110">
        <f t="shared" si="52"/>
        <v>0</v>
      </c>
      <c r="Q504" s="110"/>
      <c r="R504" s="110"/>
      <c r="S504" s="110"/>
    </row>
    <row r="505" spans="2:20" x14ac:dyDescent="0.4">
      <c r="B505" s="42" t="s">
        <v>2</v>
      </c>
      <c r="C505" s="79">
        <f>(F503-F502)/(100-F502)</f>
        <v>0.11111111111111119</v>
      </c>
      <c r="D505" s="66"/>
      <c r="E505" s="42" t="s">
        <v>1</v>
      </c>
      <c r="F505" s="69">
        <f>_xlfn.STDEV.S(H503:EN503)*10</f>
        <v>20.655911179772893</v>
      </c>
      <c r="G505" s="70"/>
    </row>
    <row r="507" spans="2:20" ht="16" customHeight="1" x14ac:dyDescent="0.4"/>
    <row r="508" spans="2:20" x14ac:dyDescent="0.4">
      <c r="B508" s="157" t="s">
        <v>382</v>
      </c>
      <c r="C508" s="158" t="s">
        <v>357</v>
      </c>
      <c r="D508" s="159"/>
      <c r="E508" s="157" t="s">
        <v>382</v>
      </c>
      <c r="F508" s="158" t="s">
        <v>357</v>
      </c>
      <c r="G508" s="67"/>
    </row>
    <row r="509" spans="2:20" x14ac:dyDescent="0.4">
      <c r="B509" s="159" t="s">
        <v>44</v>
      </c>
      <c r="C509" s="160">
        <f>_xlfn.T.TEST(H517:EN517,H523:EN523,1,2)</f>
        <v>0.21054288762500906</v>
      </c>
      <c r="D509" s="159"/>
      <c r="E509" s="86" t="s">
        <v>39</v>
      </c>
      <c r="F509" s="161">
        <f>SUM(H516:EN516)</f>
        <v>22</v>
      </c>
      <c r="G509" s="70"/>
    </row>
    <row r="510" spans="2:20" x14ac:dyDescent="0.4">
      <c r="B510" s="159" t="s">
        <v>43</v>
      </c>
      <c r="C510" s="160">
        <f>_xlfn.T.TEST(H518:EN518,H524:EN524,1,2)</f>
        <v>0.17520592973876487</v>
      </c>
      <c r="D510" s="159"/>
      <c r="E510" s="159" t="s">
        <v>36</v>
      </c>
      <c r="F510" s="161">
        <f>SUM(H522:EN522)</f>
        <v>21</v>
      </c>
      <c r="G510" s="70"/>
    </row>
    <row r="511" spans="2:20" x14ac:dyDescent="0.4">
      <c r="B511" s="159" t="s">
        <v>42</v>
      </c>
      <c r="C511" s="160">
        <f>_xlfn.T.TEST(H519:EN519,H525:EN525,1,2)</f>
        <v>0.35282936152643546</v>
      </c>
      <c r="D511" s="159"/>
      <c r="E511" s="86" t="s">
        <v>14</v>
      </c>
      <c r="F511" s="161">
        <f>_xlfn.STDEV.S(H519:EN519)*10</f>
        <v>33.08129825705597</v>
      </c>
      <c r="G511" s="70"/>
    </row>
    <row r="512" spans="2:20" x14ac:dyDescent="0.4">
      <c r="B512" s="86" t="s">
        <v>358</v>
      </c>
      <c r="C512" s="88">
        <f>COUNT(H518:EN518)</f>
        <v>22</v>
      </c>
      <c r="D512" s="159"/>
      <c r="E512" s="86" t="s">
        <v>11</v>
      </c>
      <c r="F512" s="161">
        <f>_xlfn.STDEV.S(H525:EN525)*10</f>
        <v>22.339373738930529</v>
      </c>
      <c r="G512" s="70"/>
    </row>
    <row r="513" spans="2:45" x14ac:dyDescent="0.4">
      <c r="B513" s="86" t="s">
        <v>359</v>
      </c>
      <c r="C513" s="88">
        <f>COUNT(H524:EN524)</f>
        <v>21</v>
      </c>
      <c r="D513" s="159"/>
      <c r="E513" s="86" t="s">
        <v>8</v>
      </c>
      <c r="F513" s="161">
        <f>SQRT((((C512-1)*F511^2)+((C513-1)*F512^2))/(C512+C513-2))</f>
        <v>28.354364985414705</v>
      </c>
      <c r="G513" s="70"/>
    </row>
    <row r="514" spans="2:45" x14ac:dyDescent="0.4">
      <c r="B514" s="159"/>
      <c r="C514" s="161"/>
      <c r="D514" s="159"/>
      <c r="E514" s="86" t="s">
        <v>5</v>
      </c>
      <c r="F514" s="161">
        <f>(F525-F519)/F512</f>
        <v>0.14727553818170724</v>
      </c>
      <c r="G514" s="70"/>
      <c r="H514" s="110"/>
      <c r="I514" s="110"/>
      <c r="J514" s="110"/>
      <c r="K514" s="110"/>
      <c r="L514" s="110"/>
      <c r="M514" s="110"/>
      <c r="N514" s="110"/>
      <c r="O514" s="110"/>
      <c r="P514" s="110"/>
      <c r="Q514" s="110"/>
    </row>
    <row r="515" spans="2:45" x14ac:dyDescent="0.4">
      <c r="B515" s="162" t="s">
        <v>196</v>
      </c>
      <c r="C515" s="158" t="s">
        <v>357</v>
      </c>
      <c r="D515" s="159"/>
      <c r="E515" s="162" t="s">
        <v>195</v>
      </c>
      <c r="F515" s="163" t="s">
        <v>360</v>
      </c>
      <c r="G515" s="75"/>
      <c r="H515" s="155" t="s">
        <v>194</v>
      </c>
      <c r="I515" s="155" t="s">
        <v>193</v>
      </c>
      <c r="J515" s="155" t="s">
        <v>192</v>
      </c>
      <c r="K515" s="155" t="s">
        <v>191</v>
      </c>
      <c r="L515" s="155" t="s">
        <v>190</v>
      </c>
      <c r="M515" s="155" t="s">
        <v>189</v>
      </c>
      <c r="N515" s="155" t="s">
        <v>188</v>
      </c>
      <c r="O515" s="155" t="s">
        <v>187</v>
      </c>
      <c r="P515" s="155" t="s">
        <v>186</v>
      </c>
      <c r="Q515" s="155" t="s">
        <v>185</v>
      </c>
      <c r="R515" s="155" t="s">
        <v>184</v>
      </c>
      <c r="S515" s="155" t="s">
        <v>183</v>
      </c>
      <c r="T515" s="51"/>
      <c r="U515" s="155" t="s">
        <v>194</v>
      </c>
      <c r="V515" s="155" t="s">
        <v>193</v>
      </c>
      <c r="W515" s="155" t="s">
        <v>192</v>
      </c>
      <c r="X515" s="155" t="s">
        <v>191</v>
      </c>
      <c r="Y515" s="155" t="s">
        <v>190</v>
      </c>
      <c r="Z515" s="155" t="s">
        <v>189</v>
      </c>
      <c r="AA515" s="155" t="s">
        <v>188</v>
      </c>
      <c r="AB515" s="155" t="s">
        <v>187</v>
      </c>
      <c r="AC515" s="155" t="s">
        <v>186</v>
      </c>
      <c r="AD515" s="155" t="s">
        <v>185</v>
      </c>
      <c r="AE515" s="155" t="s">
        <v>184</v>
      </c>
      <c r="AF515" s="155" t="s">
        <v>183</v>
      </c>
      <c r="AH515" s="155" t="s">
        <v>194</v>
      </c>
      <c r="AI515" s="155" t="s">
        <v>193</v>
      </c>
      <c r="AJ515" s="155" t="s">
        <v>192</v>
      </c>
      <c r="AK515" s="155" t="s">
        <v>191</v>
      </c>
      <c r="AL515" s="155" t="s">
        <v>190</v>
      </c>
      <c r="AM515" s="155" t="s">
        <v>189</v>
      </c>
      <c r="AN515" s="155" t="s">
        <v>188</v>
      </c>
      <c r="AO515" s="155" t="s">
        <v>187</v>
      </c>
      <c r="AP515" s="155" t="s">
        <v>186</v>
      </c>
      <c r="AQ515" s="155" t="s">
        <v>185</v>
      </c>
      <c r="AR515" s="155" t="s">
        <v>184</v>
      </c>
      <c r="AS515" s="155" t="s">
        <v>183</v>
      </c>
    </row>
    <row r="516" spans="2:45" x14ac:dyDescent="0.4">
      <c r="B516" s="86" t="s">
        <v>13</v>
      </c>
      <c r="C516" s="161">
        <f>AVERAGE(H519:EN519)*10</f>
        <v>9.0909090909090899</v>
      </c>
      <c r="D516" s="159"/>
      <c r="E516" s="86" t="s">
        <v>361</v>
      </c>
      <c r="F516" s="161">
        <f>AVERAGE(H516:EN516)</f>
        <v>1</v>
      </c>
      <c r="G516" s="70"/>
      <c r="H516" s="109">
        <v>1</v>
      </c>
      <c r="I516" s="109"/>
      <c r="J516" s="109">
        <v>1</v>
      </c>
      <c r="K516" s="109"/>
      <c r="L516" s="109">
        <v>1</v>
      </c>
      <c r="M516" s="109"/>
      <c r="N516" s="109"/>
      <c r="O516" s="109">
        <v>1</v>
      </c>
      <c r="P516" s="109">
        <v>1</v>
      </c>
      <c r="Q516" s="109">
        <v>1</v>
      </c>
      <c r="R516" s="109"/>
      <c r="S516" s="109">
        <v>1</v>
      </c>
      <c r="T516" s="109"/>
      <c r="U516" s="109">
        <v>1</v>
      </c>
      <c r="V516" s="109">
        <v>1</v>
      </c>
      <c r="W516" s="109"/>
      <c r="X516" s="109"/>
      <c r="Y516" s="109"/>
      <c r="Z516" s="109">
        <v>1</v>
      </c>
      <c r="AA516" s="109">
        <v>1</v>
      </c>
      <c r="AB516" s="109"/>
      <c r="AC516" s="109">
        <v>1</v>
      </c>
      <c r="AD516" s="109">
        <v>1</v>
      </c>
      <c r="AE516" s="109">
        <v>1</v>
      </c>
      <c r="AF516" s="109">
        <v>1</v>
      </c>
      <c r="AH516" s="109">
        <v>1</v>
      </c>
      <c r="AI516" s="109"/>
      <c r="AJ516" s="109"/>
      <c r="AK516" s="109"/>
      <c r="AL516" s="109"/>
      <c r="AM516" s="109">
        <v>1</v>
      </c>
      <c r="AN516" s="109">
        <v>1</v>
      </c>
      <c r="AO516" s="109"/>
      <c r="AP516" s="109">
        <v>1</v>
      </c>
      <c r="AQ516" s="109">
        <v>1</v>
      </c>
      <c r="AR516" s="109">
        <v>1</v>
      </c>
      <c r="AS516" s="109">
        <v>1</v>
      </c>
    </row>
    <row r="517" spans="2:45" x14ac:dyDescent="0.4">
      <c r="B517" s="86" t="s">
        <v>10</v>
      </c>
      <c r="C517" s="161">
        <f>_xlfn.STDEV.S(H517:EN517)*10</f>
        <v>21.38089935299395</v>
      </c>
      <c r="D517" s="159"/>
      <c r="E517" s="159" t="s">
        <v>9</v>
      </c>
      <c r="F517" s="161">
        <f>AVERAGE(H517:EN517)*10</f>
        <v>40</v>
      </c>
      <c r="G517" s="70"/>
      <c r="H517" s="53">
        <v>6</v>
      </c>
      <c r="I517" s="58"/>
      <c r="J517" s="53">
        <v>4</v>
      </c>
      <c r="K517" s="76"/>
      <c r="L517" s="53">
        <v>4</v>
      </c>
      <c r="M517" s="76"/>
      <c r="N517" s="58"/>
      <c r="O517" s="53">
        <v>4</v>
      </c>
      <c r="P517" s="53">
        <v>4</v>
      </c>
      <c r="Q517" s="53">
        <v>6</v>
      </c>
      <c r="R517" s="76"/>
      <c r="S517" s="53">
        <v>2</v>
      </c>
      <c r="T517" s="58"/>
      <c r="U517" s="53">
        <v>2</v>
      </c>
      <c r="V517" s="53">
        <v>0</v>
      </c>
      <c r="W517" s="58"/>
      <c r="X517" s="76"/>
      <c r="Y517" s="58"/>
      <c r="Z517" s="53">
        <v>4</v>
      </c>
      <c r="AA517" s="53">
        <v>6</v>
      </c>
      <c r="AB517" s="76"/>
      <c r="AC517" s="53">
        <v>2</v>
      </c>
      <c r="AD517" s="53">
        <v>6</v>
      </c>
      <c r="AE517" s="53">
        <v>2</v>
      </c>
      <c r="AF517" s="53">
        <v>0</v>
      </c>
      <c r="AH517" s="53">
        <v>6</v>
      </c>
      <c r="AI517" s="76"/>
      <c r="AJ517" s="76"/>
      <c r="AK517" s="76"/>
      <c r="AL517" s="76"/>
      <c r="AM517" s="53">
        <v>6</v>
      </c>
      <c r="AN517" s="53">
        <v>4</v>
      </c>
      <c r="AO517" s="58"/>
      <c r="AP517" s="53">
        <v>4</v>
      </c>
      <c r="AQ517" s="53">
        <v>8</v>
      </c>
      <c r="AR517" s="53">
        <v>2</v>
      </c>
      <c r="AS517" s="53">
        <v>6</v>
      </c>
    </row>
    <row r="518" spans="2:45" x14ac:dyDescent="0.4">
      <c r="B518" s="159" t="s">
        <v>41</v>
      </c>
      <c r="C518" s="161">
        <f>C516/C517</f>
        <v>0.42518833940612966</v>
      </c>
      <c r="D518" s="159"/>
      <c r="E518" s="159" t="s">
        <v>6</v>
      </c>
      <c r="F518" s="161">
        <f>AVERAGE(H518:EN518)*10</f>
        <v>49.090909090909093</v>
      </c>
      <c r="G518" s="70"/>
      <c r="H518" s="53">
        <v>6</v>
      </c>
      <c r="I518" s="76"/>
      <c r="J518" s="53">
        <v>8</v>
      </c>
      <c r="K518" s="76"/>
      <c r="L518" s="53">
        <v>6</v>
      </c>
      <c r="M518" s="76"/>
      <c r="N518" s="58"/>
      <c r="O518" s="53">
        <v>10</v>
      </c>
      <c r="P518" s="53">
        <v>8</v>
      </c>
      <c r="Q518" s="53">
        <v>6</v>
      </c>
      <c r="R518" s="76"/>
      <c r="S518" s="53">
        <v>6</v>
      </c>
      <c r="T518" s="58"/>
      <c r="U518" s="53">
        <v>4</v>
      </c>
      <c r="V518" s="53">
        <v>2</v>
      </c>
      <c r="W518" s="76"/>
      <c r="X518" s="76"/>
      <c r="Y518" s="76"/>
      <c r="Z518" s="53">
        <v>0</v>
      </c>
      <c r="AA518" s="53">
        <v>0</v>
      </c>
      <c r="AB518" s="76"/>
      <c r="AC518" s="53">
        <v>4</v>
      </c>
      <c r="AD518" s="53">
        <v>4</v>
      </c>
      <c r="AE518" s="53">
        <v>6</v>
      </c>
      <c r="AF518" s="53">
        <v>0</v>
      </c>
      <c r="AH518" s="53">
        <v>10</v>
      </c>
      <c r="AI518" s="76"/>
      <c r="AJ518" s="76"/>
      <c r="AK518" s="76"/>
      <c r="AL518" s="76"/>
      <c r="AM518" s="53">
        <v>10</v>
      </c>
      <c r="AN518" s="53">
        <v>6</v>
      </c>
      <c r="AO518" s="58"/>
      <c r="AP518" s="53">
        <v>4</v>
      </c>
      <c r="AQ518" s="53">
        <v>6</v>
      </c>
      <c r="AR518" s="53">
        <v>2</v>
      </c>
      <c r="AS518" s="53">
        <v>0</v>
      </c>
    </row>
    <row r="519" spans="2:45" x14ac:dyDescent="0.4">
      <c r="B519" s="86" t="s">
        <v>4</v>
      </c>
      <c r="C519" s="160">
        <f>_xlfn.T.TEST(H517:EPA517,H518:EN518,1,2)</f>
        <v>0.13964634836996365</v>
      </c>
      <c r="D519" s="159"/>
      <c r="E519" s="86" t="s">
        <v>3</v>
      </c>
      <c r="F519" s="161">
        <f>AVERAGE(H519:EN519)*10</f>
        <v>9.0909090909090899</v>
      </c>
      <c r="G519" s="70"/>
      <c r="H519" s="110">
        <f>H518-H517</f>
        <v>0</v>
      </c>
      <c r="I519" s="110"/>
      <c r="J519" s="110">
        <f>J518-J517</f>
        <v>4</v>
      </c>
      <c r="K519" s="110"/>
      <c r="L519" s="110">
        <f>L518-L517</f>
        <v>2</v>
      </c>
      <c r="M519" s="110"/>
      <c r="N519" s="110"/>
      <c r="O519" s="110">
        <f>O518-O517</f>
        <v>6</v>
      </c>
      <c r="P519" s="110">
        <f>P518-P517</f>
        <v>4</v>
      </c>
      <c r="Q519" s="110">
        <f>Q518-Q517</f>
        <v>0</v>
      </c>
      <c r="R519" s="110"/>
      <c r="S519" s="110">
        <f>S518-S517</f>
        <v>4</v>
      </c>
      <c r="T519" s="110"/>
      <c r="U519" s="110">
        <f>U518-U517</f>
        <v>2</v>
      </c>
      <c r="V519" s="110">
        <f>V518-V517</f>
        <v>2</v>
      </c>
      <c r="W519" s="110"/>
      <c r="X519" s="110"/>
      <c r="Y519" s="110"/>
      <c r="Z519" s="110">
        <f>Z518-Z517</f>
        <v>-4</v>
      </c>
      <c r="AA519" s="110">
        <f>AA518-AA517</f>
        <v>-6</v>
      </c>
      <c r="AB519" s="110"/>
      <c r="AC519" s="110">
        <f>AC518-AC517</f>
        <v>2</v>
      </c>
      <c r="AD519" s="110">
        <f>AD518-AD517</f>
        <v>-2</v>
      </c>
      <c r="AE519" s="110">
        <f>AE518-AE517</f>
        <v>4</v>
      </c>
      <c r="AF519" s="110">
        <f>AF518-AF517</f>
        <v>0</v>
      </c>
      <c r="AH519" s="110">
        <f>AH518-AH517</f>
        <v>4</v>
      </c>
      <c r="AI519" s="110"/>
      <c r="AJ519" s="110"/>
      <c r="AK519" s="110"/>
      <c r="AL519" s="110"/>
      <c r="AM519" s="110">
        <f>AM518-AM517</f>
        <v>4</v>
      </c>
      <c r="AN519" s="110">
        <f>AN518-AN517</f>
        <v>2</v>
      </c>
      <c r="AO519" s="110"/>
      <c r="AP519" s="110">
        <f>AP518-AP517</f>
        <v>0</v>
      </c>
      <c r="AQ519" s="110">
        <f>AQ518-AQ517</f>
        <v>-2</v>
      </c>
      <c r="AR519" s="110">
        <f>AR518-AR517</f>
        <v>0</v>
      </c>
      <c r="AS519" s="110">
        <f>AS518-AS517</f>
        <v>-6</v>
      </c>
    </row>
    <row r="520" spans="2:45" x14ac:dyDescent="0.4">
      <c r="B520" s="86" t="s">
        <v>2</v>
      </c>
      <c r="C520" s="164">
        <f>(F518-F517)/(100-F517)</f>
        <v>0.15151515151515155</v>
      </c>
      <c r="D520" s="159"/>
      <c r="E520" s="86" t="s">
        <v>1</v>
      </c>
      <c r="F520" s="161">
        <f>_xlfn.STDEV.S(H518:EN518)*10</f>
        <v>32.500416247750678</v>
      </c>
      <c r="G520" s="70"/>
      <c r="H520" s="110"/>
      <c r="I520" s="110"/>
      <c r="J520" s="110"/>
      <c r="K520" s="110"/>
      <c r="L520" s="110"/>
      <c r="M520" s="110"/>
      <c r="N520" s="110"/>
      <c r="O520" s="110"/>
      <c r="P520" s="110"/>
      <c r="Q520" s="110"/>
      <c r="U520" s="110"/>
      <c r="V520" s="110"/>
      <c r="W520" s="110"/>
      <c r="X520" s="110"/>
      <c r="Y520" s="110"/>
      <c r="Z520" s="110"/>
      <c r="AA520" s="110"/>
      <c r="AB520" s="110"/>
      <c r="AC520" s="110"/>
      <c r="AD520" s="110"/>
      <c r="AH520" s="110"/>
      <c r="AI520" s="110"/>
      <c r="AJ520" s="110"/>
      <c r="AK520" s="110"/>
      <c r="AL520" s="110"/>
      <c r="AM520" s="110"/>
      <c r="AN520" s="110"/>
      <c r="AO520" s="110"/>
      <c r="AP520" s="110"/>
      <c r="AQ520" s="110"/>
    </row>
    <row r="521" spans="2:45" x14ac:dyDescent="0.4">
      <c r="B521" s="162" t="s">
        <v>181</v>
      </c>
      <c r="C521" s="158" t="s">
        <v>357</v>
      </c>
      <c r="D521" s="159"/>
      <c r="E521" s="162" t="s">
        <v>180</v>
      </c>
      <c r="F521" s="163" t="s">
        <v>360</v>
      </c>
      <c r="G521" s="75"/>
      <c r="H521" s="156" t="s">
        <v>179</v>
      </c>
      <c r="I521" s="156" t="s">
        <v>178</v>
      </c>
      <c r="J521" s="156" t="s">
        <v>177</v>
      </c>
      <c r="K521" s="156" t="s">
        <v>176</v>
      </c>
      <c r="L521" s="156" t="s">
        <v>175</v>
      </c>
      <c r="M521" s="156" t="s">
        <v>174</v>
      </c>
      <c r="N521" s="156" t="s">
        <v>173</v>
      </c>
      <c r="O521" s="156" t="s">
        <v>172</v>
      </c>
      <c r="P521" s="156" t="s">
        <v>171</v>
      </c>
      <c r="Q521" s="156" t="s">
        <v>170</v>
      </c>
      <c r="R521" s="156" t="s">
        <v>169</v>
      </c>
      <c r="S521" s="156" t="s">
        <v>168</v>
      </c>
      <c r="T521" s="120"/>
      <c r="U521" s="156" t="s">
        <v>179</v>
      </c>
      <c r="V521" s="156" t="s">
        <v>178</v>
      </c>
      <c r="W521" s="156" t="s">
        <v>177</v>
      </c>
      <c r="X521" s="156" t="s">
        <v>176</v>
      </c>
      <c r="Y521" s="156" t="s">
        <v>175</v>
      </c>
      <c r="Z521" s="156" t="s">
        <v>174</v>
      </c>
      <c r="AA521" s="156" t="s">
        <v>173</v>
      </c>
      <c r="AB521" s="156" t="s">
        <v>172</v>
      </c>
      <c r="AC521" s="156" t="s">
        <v>171</v>
      </c>
      <c r="AD521" s="156" t="s">
        <v>170</v>
      </c>
      <c r="AE521" s="156" t="s">
        <v>169</v>
      </c>
      <c r="AF521" s="156" t="s">
        <v>168</v>
      </c>
      <c r="AH521" s="156" t="s">
        <v>179</v>
      </c>
      <c r="AI521" s="156" t="s">
        <v>178</v>
      </c>
      <c r="AJ521" s="156" t="s">
        <v>177</v>
      </c>
      <c r="AK521" s="156" t="s">
        <v>176</v>
      </c>
      <c r="AL521" s="156" t="s">
        <v>175</v>
      </c>
      <c r="AM521" s="156" t="s">
        <v>174</v>
      </c>
      <c r="AN521" s="156" t="s">
        <v>173</v>
      </c>
      <c r="AO521" s="156" t="s">
        <v>172</v>
      </c>
      <c r="AP521" s="156" t="s">
        <v>171</v>
      </c>
      <c r="AQ521" s="156" t="s">
        <v>170</v>
      </c>
      <c r="AR521" s="156" t="s">
        <v>169</v>
      </c>
      <c r="AS521" s="156" t="s">
        <v>168</v>
      </c>
    </row>
    <row r="522" spans="2:45" x14ac:dyDescent="0.4">
      <c r="B522" s="86" t="s">
        <v>13</v>
      </c>
      <c r="C522" s="161">
        <f>AVERAGE(H525:EN525)*10</f>
        <v>12.380952380952381</v>
      </c>
      <c r="D522" s="159"/>
      <c r="E522" s="86" t="s">
        <v>361</v>
      </c>
      <c r="F522" s="161">
        <f>AVERAGE(H522:EN522)</f>
        <v>1</v>
      </c>
      <c r="G522" s="70"/>
      <c r="H522" s="109"/>
      <c r="I522" s="109">
        <v>1</v>
      </c>
      <c r="J522" s="109">
        <v>1</v>
      </c>
      <c r="K522" s="109">
        <v>1</v>
      </c>
      <c r="L522" s="109">
        <v>1</v>
      </c>
      <c r="M522" s="109">
        <v>1</v>
      </c>
      <c r="N522" s="109">
        <v>1</v>
      </c>
      <c r="O522" s="109">
        <v>1</v>
      </c>
      <c r="P522" s="109"/>
      <c r="Q522" s="109"/>
      <c r="R522" s="109"/>
      <c r="S522" s="109"/>
      <c r="U522" s="109"/>
      <c r="V522" s="109">
        <v>1</v>
      </c>
      <c r="W522" s="109">
        <v>1</v>
      </c>
      <c r="X522" s="109">
        <v>1</v>
      </c>
      <c r="Y522" s="109"/>
      <c r="Z522" s="109"/>
      <c r="AA522" s="109">
        <v>1</v>
      </c>
      <c r="AB522" s="109">
        <v>1</v>
      </c>
      <c r="AC522" s="109">
        <v>1</v>
      </c>
      <c r="AD522" s="109">
        <v>1</v>
      </c>
      <c r="AE522" s="109"/>
      <c r="AF522" s="109">
        <v>1</v>
      </c>
      <c r="AH522" s="109"/>
      <c r="AI522" s="109"/>
      <c r="AJ522" s="109">
        <v>1</v>
      </c>
      <c r="AK522" s="109">
        <v>1</v>
      </c>
      <c r="AL522" s="109"/>
      <c r="AM522" s="109">
        <v>1</v>
      </c>
      <c r="AN522" s="109">
        <v>1</v>
      </c>
      <c r="AO522" s="109">
        <v>1</v>
      </c>
      <c r="AP522" s="109">
        <v>1</v>
      </c>
      <c r="AQ522" s="109"/>
      <c r="AR522" s="109"/>
      <c r="AS522" s="109"/>
    </row>
    <row r="523" spans="2:45" x14ac:dyDescent="0.4">
      <c r="B523" s="86" t="s">
        <v>10</v>
      </c>
      <c r="C523" s="161">
        <f>_xlfn.STDEV.S(H523:EN523)*10</f>
        <v>16.618979396776332</v>
      </c>
      <c r="D523" s="159"/>
      <c r="E523" s="159" t="s">
        <v>9</v>
      </c>
      <c r="F523" s="161">
        <f>AVERAGE(H523:EN523)*10</f>
        <v>44.761904761904759</v>
      </c>
      <c r="G523" s="70"/>
      <c r="H523" s="58"/>
      <c r="I523" s="53">
        <v>6</v>
      </c>
      <c r="J523" s="53">
        <v>4</v>
      </c>
      <c r="K523" s="53">
        <v>6</v>
      </c>
      <c r="L523" s="53">
        <v>4</v>
      </c>
      <c r="M523" s="53">
        <v>6</v>
      </c>
      <c r="N523" s="53">
        <v>6</v>
      </c>
      <c r="O523" s="53">
        <v>6</v>
      </c>
      <c r="P523" s="76"/>
      <c r="Q523" s="76"/>
      <c r="R523" s="58"/>
      <c r="S523" s="76"/>
      <c r="U523" s="76"/>
      <c r="V523" s="53">
        <v>6</v>
      </c>
      <c r="W523" s="53">
        <v>2</v>
      </c>
      <c r="X523" s="53">
        <v>6</v>
      </c>
      <c r="Y523" s="76"/>
      <c r="Z523" s="76"/>
      <c r="AA523" s="53">
        <v>2</v>
      </c>
      <c r="AB523" s="53">
        <v>4</v>
      </c>
      <c r="AC523" s="53">
        <v>4</v>
      </c>
      <c r="AD523" s="53">
        <v>2</v>
      </c>
      <c r="AE523" s="76"/>
      <c r="AF523" s="53">
        <v>6</v>
      </c>
      <c r="AH523" s="76"/>
      <c r="AI523" s="76"/>
      <c r="AJ523" s="53">
        <v>6</v>
      </c>
      <c r="AK523" s="53">
        <v>4</v>
      </c>
      <c r="AL523" s="76"/>
      <c r="AM523" s="53">
        <v>2</v>
      </c>
      <c r="AN523" s="53">
        <v>6</v>
      </c>
      <c r="AO523" s="53">
        <v>4</v>
      </c>
      <c r="AP523" s="53">
        <v>2</v>
      </c>
      <c r="AQ523" s="58"/>
      <c r="AR523" s="76"/>
      <c r="AS523" s="76"/>
    </row>
    <row r="524" spans="2:45" x14ac:dyDescent="0.4">
      <c r="B524" s="159" t="s">
        <v>7</v>
      </c>
      <c r="C524" s="161">
        <f>C522/C523</f>
        <v>0.74498873157962864</v>
      </c>
      <c r="D524" s="159"/>
      <c r="E524" s="159" t="s">
        <v>6</v>
      </c>
      <c r="F524" s="161">
        <f>AVERAGE(H524:EN524)*10</f>
        <v>57.142857142857146</v>
      </c>
      <c r="G524" s="70"/>
      <c r="H524" s="76"/>
      <c r="I524" s="53">
        <v>8</v>
      </c>
      <c r="J524" s="53">
        <v>6</v>
      </c>
      <c r="K524" s="53">
        <v>8</v>
      </c>
      <c r="L524" s="53">
        <v>8</v>
      </c>
      <c r="M524" s="53">
        <v>6</v>
      </c>
      <c r="N524" s="53">
        <v>8</v>
      </c>
      <c r="O524" s="53">
        <v>8</v>
      </c>
      <c r="P524" s="76"/>
      <c r="Q524" s="76"/>
      <c r="R524" s="58"/>
      <c r="S524" s="76"/>
      <c r="U524" s="76"/>
      <c r="V524" s="53">
        <v>8</v>
      </c>
      <c r="W524" s="53">
        <v>6</v>
      </c>
      <c r="X524" s="53">
        <v>6</v>
      </c>
      <c r="Y524" s="76"/>
      <c r="Z524" s="76"/>
      <c r="AA524" s="53">
        <v>4</v>
      </c>
      <c r="AB524" s="53">
        <v>0</v>
      </c>
      <c r="AC524" s="53">
        <v>4</v>
      </c>
      <c r="AD524" s="53">
        <v>6</v>
      </c>
      <c r="AE524" s="76"/>
      <c r="AF524" s="53">
        <v>6</v>
      </c>
      <c r="AH524" s="76"/>
      <c r="AI524" s="76"/>
      <c r="AJ524" s="53">
        <v>6</v>
      </c>
      <c r="AK524" s="53">
        <v>4</v>
      </c>
      <c r="AL524" s="76"/>
      <c r="AM524" s="53">
        <v>8</v>
      </c>
      <c r="AN524" s="53">
        <v>4</v>
      </c>
      <c r="AO524" s="53">
        <v>4</v>
      </c>
      <c r="AP524" s="53">
        <v>2</v>
      </c>
      <c r="AQ524" s="76"/>
      <c r="AR524" s="76"/>
      <c r="AS524" s="76"/>
    </row>
    <row r="525" spans="2:45" x14ac:dyDescent="0.4">
      <c r="B525" s="159" t="s">
        <v>4</v>
      </c>
      <c r="C525" s="160">
        <f>_xlfn.T.TEST(H523:EPA523,H524:EN524,1,2)</f>
        <v>2.3591453889537671E-2</v>
      </c>
      <c r="D525" s="159"/>
      <c r="E525" s="86" t="s">
        <v>3</v>
      </c>
      <c r="F525" s="161">
        <f>AVERAGE(H525:EN525)*10</f>
        <v>12.380952380952381</v>
      </c>
      <c r="G525" s="70"/>
      <c r="H525" s="110"/>
      <c r="I525" s="110">
        <f t="shared" ref="I525:O525" si="53">I524-I523</f>
        <v>2</v>
      </c>
      <c r="J525" s="110">
        <f t="shared" si="53"/>
        <v>2</v>
      </c>
      <c r="K525" s="110">
        <f t="shared" si="53"/>
        <v>2</v>
      </c>
      <c r="L525" s="110">
        <f t="shared" si="53"/>
        <v>4</v>
      </c>
      <c r="M525" s="110">
        <f t="shared" si="53"/>
        <v>0</v>
      </c>
      <c r="N525" s="110">
        <f t="shared" si="53"/>
        <v>2</v>
      </c>
      <c r="O525" s="110">
        <f t="shared" si="53"/>
        <v>2</v>
      </c>
      <c r="P525" s="110"/>
      <c r="Q525" s="110"/>
      <c r="R525" s="110"/>
      <c r="S525" s="110"/>
      <c r="U525" s="110"/>
      <c r="V525" s="110">
        <f>V524-V523</f>
        <v>2</v>
      </c>
      <c r="W525" s="110">
        <f>W524-W523</f>
        <v>4</v>
      </c>
      <c r="X525" s="110">
        <f>X524-X523</f>
        <v>0</v>
      </c>
      <c r="Y525" s="110"/>
      <c r="Z525" s="110"/>
      <c r="AA525" s="110">
        <f>AA524-AA523</f>
        <v>2</v>
      </c>
      <c r="AB525" s="110">
        <f>AB524-AB523</f>
        <v>-4</v>
      </c>
      <c r="AC525" s="110">
        <f>AC524-AC523</f>
        <v>0</v>
      </c>
      <c r="AD525" s="110">
        <f>AD524-AD523</f>
        <v>4</v>
      </c>
      <c r="AE525" s="110"/>
      <c r="AF525" s="110">
        <f>AF524-AF523</f>
        <v>0</v>
      </c>
      <c r="AH525" s="110"/>
      <c r="AI525" s="110"/>
      <c r="AJ525" s="110">
        <f>AJ524-AJ523</f>
        <v>0</v>
      </c>
      <c r="AK525" s="110">
        <f>AK524-AK523</f>
        <v>0</v>
      </c>
      <c r="AL525" s="110"/>
      <c r="AM525" s="110">
        <f>AM524-AM523</f>
        <v>6</v>
      </c>
      <c r="AN525" s="110">
        <f>AN524-AN523</f>
        <v>-2</v>
      </c>
      <c r="AO525" s="110">
        <f>AO524-AO523</f>
        <v>0</v>
      </c>
      <c r="AP525" s="110">
        <f>AP524-AP523</f>
        <v>0</v>
      </c>
      <c r="AQ525" s="110"/>
      <c r="AR525" s="110"/>
      <c r="AS525" s="110"/>
    </row>
    <row r="526" spans="2:45" x14ac:dyDescent="0.4">
      <c r="B526" s="86" t="s">
        <v>2</v>
      </c>
      <c r="C526" s="164">
        <f>(F524-F523)/(100-F523)</f>
        <v>0.22413793103448285</v>
      </c>
      <c r="D526" s="159"/>
      <c r="E526" s="86" t="s">
        <v>1</v>
      </c>
      <c r="F526" s="161">
        <f>_xlfn.STDEV.S(H524:EN524)*10</f>
        <v>22.168188275738089</v>
      </c>
      <c r="G526" s="70"/>
    </row>
    <row r="529" spans="2:45" x14ac:dyDescent="0.4">
      <c r="B529" s="157" t="s">
        <v>382</v>
      </c>
      <c r="C529" s="158" t="s">
        <v>357</v>
      </c>
      <c r="D529" s="159"/>
      <c r="E529" s="157" t="s">
        <v>382</v>
      </c>
      <c r="F529" s="158" t="s">
        <v>357</v>
      </c>
      <c r="G529" s="67"/>
    </row>
    <row r="530" spans="2:45" x14ac:dyDescent="0.4">
      <c r="B530" s="159" t="s">
        <v>44</v>
      </c>
      <c r="C530" s="160">
        <f>_xlfn.T.TEST(H538:EN538,H544:EN544,1,2)</f>
        <v>4.4231187168804968E-2</v>
      </c>
      <c r="D530" s="159"/>
      <c r="E530" s="86" t="s">
        <v>39</v>
      </c>
      <c r="F530" s="161">
        <f>SUM(H537:EN537)</f>
        <v>15</v>
      </c>
      <c r="G530" s="70"/>
    </row>
    <row r="531" spans="2:45" x14ac:dyDescent="0.4">
      <c r="B531" s="159" t="s">
        <v>43</v>
      </c>
      <c r="C531" s="160">
        <f>_xlfn.T.TEST(H539:EN539,H545:EN545,1,2)</f>
        <v>7.2546054965694717E-2</v>
      </c>
      <c r="D531" s="159"/>
      <c r="E531" s="159" t="s">
        <v>36</v>
      </c>
      <c r="F531" s="161">
        <f>SUM(H543:EN543)</f>
        <v>15</v>
      </c>
      <c r="G531" s="70"/>
    </row>
    <row r="532" spans="2:45" x14ac:dyDescent="0.4">
      <c r="B532" s="159" t="s">
        <v>42</v>
      </c>
      <c r="C532" s="160">
        <f>_xlfn.T.TEST(H540:EN540,H546:EN546,1,2)</f>
        <v>0.39587222198965938</v>
      </c>
      <c r="D532" s="159"/>
      <c r="E532" s="86" t="s">
        <v>14</v>
      </c>
      <c r="F532" s="161">
        <f>_xlfn.STDEV.S(H540:EN540)*10</f>
        <v>32.776298056457115</v>
      </c>
      <c r="G532" s="70"/>
    </row>
    <row r="533" spans="2:45" x14ac:dyDescent="0.4">
      <c r="B533" s="86" t="s">
        <v>358</v>
      </c>
      <c r="C533" s="88">
        <f>COUNT(H539:EN539)</f>
        <v>15</v>
      </c>
      <c r="D533" s="159"/>
      <c r="E533" s="86" t="s">
        <v>11</v>
      </c>
      <c r="F533" s="161">
        <f>_xlfn.STDEV.S(H546:EN546)*10</f>
        <v>20.655911179772886</v>
      </c>
      <c r="G533" s="70"/>
    </row>
    <row r="534" spans="2:45" x14ac:dyDescent="0.4">
      <c r="B534" s="86" t="s">
        <v>359</v>
      </c>
      <c r="C534" s="88">
        <f>COUNT(H545:EN545)</f>
        <v>15</v>
      </c>
      <c r="D534" s="159"/>
      <c r="E534" s="86" t="s">
        <v>8</v>
      </c>
      <c r="F534" s="161">
        <f>SQRT((((C533-1)*F532^2)+((C534-1)*F533^2))/(C533+C534-2))</f>
        <v>27.394820504544111</v>
      </c>
      <c r="G534" s="70"/>
    </row>
    <row r="535" spans="2:45" x14ac:dyDescent="0.4">
      <c r="B535" s="159"/>
      <c r="C535" s="161"/>
      <c r="D535" s="159"/>
      <c r="E535" s="86" t="s">
        <v>5</v>
      </c>
      <c r="F535" s="161">
        <f>(F546-F540)/F533</f>
        <v>0.12909944487358055</v>
      </c>
      <c r="G535" s="70"/>
      <c r="H535" s="110"/>
      <c r="I535" s="110"/>
      <c r="J535" s="110"/>
      <c r="K535" s="110"/>
      <c r="L535" s="110"/>
      <c r="M535" s="110"/>
      <c r="N535" s="110"/>
      <c r="O535" s="110"/>
      <c r="P535" s="110"/>
      <c r="Q535" s="110"/>
    </row>
    <row r="536" spans="2:45" x14ac:dyDescent="0.4">
      <c r="B536" s="162" t="s">
        <v>196</v>
      </c>
      <c r="C536" s="158" t="s">
        <v>357</v>
      </c>
      <c r="D536" s="159"/>
      <c r="E536" s="162" t="s">
        <v>195</v>
      </c>
      <c r="F536" s="163" t="s">
        <v>360</v>
      </c>
      <c r="G536" s="75"/>
      <c r="H536" s="155" t="s">
        <v>194</v>
      </c>
      <c r="I536" s="155" t="s">
        <v>193</v>
      </c>
      <c r="J536" s="155" t="s">
        <v>192</v>
      </c>
      <c r="K536" s="155" t="s">
        <v>191</v>
      </c>
      <c r="L536" s="155" t="s">
        <v>190</v>
      </c>
      <c r="M536" s="155" t="s">
        <v>189</v>
      </c>
      <c r="N536" s="155" t="s">
        <v>188</v>
      </c>
      <c r="O536" s="155" t="s">
        <v>187</v>
      </c>
      <c r="P536" s="155" t="s">
        <v>186</v>
      </c>
      <c r="Q536" s="155" t="s">
        <v>185</v>
      </c>
      <c r="R536" s="155" t="s">
        <v>184</v>
      </c>
      <c r="S536" s="155" t="s">
        <v>183</v>
      </c>
      <c r="T536" s="51"/>
      <c r="U536" s="155" t="s">
        <v>194</v>
      </c>
      <c r="V536" s="155" t="s">
        <v>193</v>
      </c>
      <c r="W536" s="155" t="s">
        <v>192</v>
      </c>
      <c r="X536" s="155" t="s">
        <v>191</v>
      </c>
      <c r="Y536" s="155" t="s">
        <v>190</v>
      </c>
      <c r="Z536" s="155" t="s">
        <v>189</v>
      </c>
      <c r="AA536" s="155" t="s">
        <v>188</v>
      </c>
      <c r="AB536" s="155" t="s">
        <v>187</v>
      </c>
      <c r="AC536" s="155" t="s">
        <v>186</v>
      </c>
      <c r="AD536" s="155" t="s">
        <v>185</v>
      </c>
      <c r="AE536" s="155" t="s">
        <v>184</v>
      </c>
      <c r="AF536" s="155" t="s">
        <v>183</v>
      </c>
      <c r="AH536" s="155"/>
      <c r="AI536" s="155"/>
      <c r="AJ536" s="155"/>
      <c r="AK536" s="155"/>
      <c r="AL536" s="155"/>
      <c r="AM536" s="155"/>
      <c r="AN536" s="155"/>
      <c r="AO536" s="155"/>
      <c r="AP536" s="155"/>
      <c r="AQ536" s="155"/>
      <c r="AR536" s="155"/>
      <c r="AS536" s="155"/>
    </row>
    <row r="537" spans="2:45" x14ac:dyDescent="0.4">
      <c r="B537" s="86" t="s">
        <v>13</v>
      </c>
      <c r="C537" s="161">
        <f>AVERAGE(H540:EN540)*10</f>
        <v>12</v>
      </c>
      <c r="D537" s="159"/>
      <c r="E537" s="86" t="s">
        <v>361</v>
      </c>
      <c r="F537" s="161">
        <f>AVERAGE(H537:EN537)</f>
        <v>1</v>
      </c>
      <c r="G537" s="70"/>
      <c r="H537" s="109">
        <v>1</v>
      </c>
      <c r="I537" s="109"/>
      <c r="J537" s="109">
        <v>1</v>
      </c>
      <c r="K537" s="109"/>
      <c r="L537" s="109">
        <v>1</v>
      </c>
      <c r="M537" s="109"/>
      <c r="N537" s="109"/>
      <c r="O537" s="109">
        <v>1</v>
      </c>
      <c r="P537" s="109">
        <v>1</v>
      </c>
      <c r="Q537" s="109">
        <v>1</v>
      </c>
      <c r="R537" s="109"/>
      <c r="S537" s="109">
        <v>1</v>
      </c>
      <c r="T537" s="109"/>
      <c r="U537" s="109">
        <v>1</v>
      </c>
      <c r="V537" s="109">
        <v>1</v>
      </c>
      <c r="W537" s="109"/>
      <c r="X537" s="109"/>
      <c r="Y537" s="109"/>
      <c r="Z537" s="109">
        <v>1</v>
      </c>
      <c r="AA537" s="109">
        <v>1</v>
      </c>
      <c r="AB537" s="109"/>
      <c r="AC537" s="109">
        <v>1</v>
      </c>
      <c r="AD537" s="109">
        <v>1</v>
      </c>
      <c r="AE537" s="109">
        <v>1</v>
      </c>
      <c r="AF537" s="109">
        <v>1</v>
      </c>
      <c r="AH537" s="109"/>
      <c r="AI537" s="109"/>
      <c r="AJ537" s="109"/>
      <c r="AK537" s="109"/>
      <c r="AL537" s="109"/>
      <c r="AM537" s="109"/>
      <c r="AN537" s="109"/>
      <c r="AO537" s="109"/>
      <c r="AP537" s="109"/>
      <c r="AQ537" s="109"/>
      <c r="AR537" s="109"/>
      <c r="AS537" s="109"/>
    </row>
    <row r="538" spans="2:45" x14ac:dyDescent="0.4">
      <c r="B538" s="86" t="s">
        <v>10</v>
      </c>
      <c r="C538" s="161">
        <f>_xlfn.STDEV.S(H538:EN538)*10</f>
        <v>20.655911179772886</v>
      </c>
      <c r="D538" s="159"/>
      <c r="E538" s="159" t="s">
        <v>9</v>
      </c>
      <c r="F538" s="161">
        <f>AVERAGE(H538:EN538)*10</f>
        <v>34.666666666666671</v>
      </c>
      <c r="G538" s="70"/>
      <c r="H538" s="53">
        <v>6</v>
      </c>
      <c r="I538" s="58"/>
      <c r="J538" s="53">
        <v>4</v>
      </c>
      <c r="K538" s="76"/>
      <c r="L538" s="53">
        <v>4</v>
      </c>
      <c r="M538" s="76"/>
      <c r="N538" s="58"/>
      <c r="O538" s="53">
        <v>4</v>
      </c>
      <c r="P538" s="53">
        <v>4</v>
      </c>
      <c r="Q538" s="53">
        <v>6</v>
      </c>
      <c r="R538" s="76"/>
      <c r="S538" s="53">
        <v>2</v>
      </c>
      <c r="T538" s="58"/>
      <c r="U538" s="53">
        <v>2</v>
      </c>
      <c r="V538" s="53">
        <v>0</v>
      </c>
      <c r="W538" s="58"/>
      <c r="X538" s="76"/>
      <c r="Y538" s="58"/>
      <c r="Z538" s="53">
        <v>4</v>
      </c>
      <c r="AA538" s="53">
        <v>6</v>
      </c>
      <c r="AB538" s="76"/>
      <c r="AC538" s="53">
        <v>2</v>
      </c>
      <c r="AD538" s="53">
        <v>6</v>
      </c>
      <c r="AE538" s="53">
        <v>2</v>
      </c>
      <c r="AF538" s="53">
        <v>0</v>
      </c>
      <c r="AH538" s="53"/>
      <c r="AI538" s="76"/>
      <c r="AJ538" s="76"/>
      <c r="AK538" s="76"/>
      <c r="AL538" s="76"/>
      <c r="AM538" s="53"/>
      <c r="AN538" s="53"/>
      <c r="AO538" s="58"/>
      <c r="AP538" s="53"/>
      <c r="AQ538" s="53"/>
      <c r="AR538" s="53"/>
      <c r="AS538" s="53"/>
    </row>
    <row r="539" spans="2:45" x14ac:dyDescent="0.4">
      <c r="B539" s="159" t="s">
        <v>41</v>
      </c>
      <c r="C539" s="161">
        <f>C537/C538</f>
        <v>0.58094750193111266</v>
      </c>
      <c r="D539" s="159"/>
      <c r="E539" s="159" t="s">
        <v>6</v>
      </c>
      <c r="F539" s="161">
        <f>AVERAGE(H539:EN539)*10</f>
        <v>46.666666666666671</v>
      </c>
      <c r="G539" s="70"/>
      <c r="H539" s="53">
        <v>6</v>
      </c>
      <c r="I539" s="76"/>
      <c r="J539" s="53">
        <v>8</v>
      </c>
      <c r="K539" s="76"/>
      <c r="L539" s="53">
        <v>6</v>
      </c>
      <c r="M539" s="76"/>
      <c r="N539" s="58"/>
      <c r="O539" s="53">
        <v>10</v>
      </c>
      <c r="P539" s="53">
        <v>8</v>
      </c>
      <c r="Q539" s="53">
        <v>6</v>
      </c>
      <c r="R539" s="76"/>
      <c r="S539" s="53">
        <v>6</v>
      </c>
      <c r="T539" s="58"/>
      <c r="U539" s="53">
        <v>4</v>
      </c>
      <c r="V539" s="53">
        <v>2</v>
      </c>
      <c r="W539" s="76"/>
      <c r="X539" s="76"/>
      <c r="Y539" s="76"/>
      <c r="Z539" s="53">
        <v>0</v>
      </c>
      <c r="AA539" s="53">
        <v>0</v>
      </c>
      <c r="AB539" s="76"/>
      <c r="AC539" s="53">
        <v>4</v>
      </c>
      <c r="AD539" s="53">
        <v>4</v>
      </c>
      <c r="AE539" s="53">
        <v>6</v>
      </c>
      <c r="AF539" s="53">
        <v>0</v>
      </c>
      <c r="AH539" s="53"/>
      <c r="AI539" s="76"/>
      <c r="AJ539" s="76"/>
      <c r="AK539" s="76"/>
      <c r="AL539" s="76"/>
      <c r="AM539" s="53"/>
      <c r="AN539" s="53"/>
      <c r="AO539" s="58"/>
      <c r="AP539" s="53"/>
      <c r="AQ539" s="53"/>
      <c r="AR539" s="53"/>
      <c r="AS539" s="53"/>
    </row>
    <row r="540" spans="2:45" x14ac:dyDescent="0.4">
      <c r="B540" s="86" t="s">
        <v>4</v>
      </c>
      <c r="C540" s="160">
        <f>_xlfn.T.TEST(H538:EPA538,H539:EN539,1,2)</f>
        <v>0.11055034348892073</v>
      </c>
      <c r="D540" s="159"/>
      <c r="E540" s="86" t="s">
        <v>3</v>
      </c>
      <c r="F540" s="161">
        <f>AVERAGE(H540:EN540)*10</f>
        <v>12</v>
      </c>
      <c r="G540" s="70"/>
      <c r="H540" s="110">
        <f>H539-H538</f>
        <v>0</v>
      </c>
      <c r="I540" s="110"/>
      <c r="J540" s="110">
        <f>J539-J538</f>
        <v>4</v>
      </c>
      <c r="K540" s="110"/>
      <c r="L540" s="110">
        <f>L539-L538</f>
        <v>2</v>
      </c>
      <c r="M540" s="110"/>
      <c r="N540" s="110"/>
      <c r="O540" s="110">
        <f>O539-O538</f>
        <v>6</v>
      </c>
      <c r="P540" s="110">
        <f>P539-P538</f>
        <v>4</v>
      </c>
      <c r="Q540" s="110">
        <f>Q539-Q538</f>
        <v>0</v>
      </c>
      <c r="R540" s="110"/>
      <c r="S540" s="110">
        <f>S539-S538</f>
        <v>4</v>
      </c>
      <c r="T540" s="110"/>
      <c r="U540" s="110">
        <f>U539-U538</f>
        <v>2</v>
      </c>
      <c r="V540" s="110">
        <f>V539-V538</f>
        <v>2</v>
      </c>
      <c r="W540" s="110"/>
      <c r="X540" s="110"/>
      <c r="Y540" s="110"/>
      <c r="Z540" s="110">
        <f>Z539-Z538</f>
        <v>-4</v>
      </c>
      <c r="AA540" s="110">
        <f>AA539-AA538</f>
        <v>-6</v>
      </c>
      <c r="AB540" s="110"/>
      <c r="AC540" s="110">
        <f>AC539-AC538</f>
        <v>2</v>
      </c>
      <c r="AD540" s="110">
        <f>AD539-AD538</f>
        <v>-2</v>
      </c>
      <c r="AE540" s="110">
        <f>AE539-AE538</f>
        <v>4</v>
      </c>
      <c r="AF540" s="110">
        <f>AF539-AF538</f>
        <v>0</v>
      </c>
      <c r="AH540" s="110"/>
      <c r="AI540" s="110"/>
      <c r="AJ540" s="110"/>
      <c r="AK540" s="110"/>
      <c r="AL540" s="110"/>
      <c r="AM540" s="110"/>
      <c r="AN540" s="110"/>
      <c r="AO540" s="110"/>
      <c r="AP540" s="110"/>
      <c r="AQ540" s="110"/>
      <c r="AR540" s="110"/>
      <c r="AS540" s="110"/>
    </row>
    <row r="541" spans="2:45" x14ac:dyDescent="0.4">
      <c r="B541" s="86" t="s">
        <v>2</v>
      </c>
      <c r="C541" s="164">
        <f>(F539-F538)/(100-F538)</f>
        <v>0.18367346938775511</v>
      </c>
      <c r="D541" s="159"/>
      <c r="E541" s="86" t="s">
        <v>1</v>
      </c>
      <c r="F541" s="161">
        <f>_xlfn.STDEV.S(H539:EN539)*10</f>
        <v>30.86066999241838</v>
      </c>
      <c r="G541" s="70"/>
      <c r="H541" s="110"/>
      <c r="I541" s="110"/>
      <c r="J541" s="110"/>
      <c r="K541" s="110"/>
      <c r="L541" s="110"/>
      <c r="M541" s="110"/>
      <c r="N541" s="110"/>
      <c r="O541" s="110"/>
      <c r="P541" s="110"/>
      <c r="Q541" s="110"/>
      <c r="U541" s="110"/>
      <c r="V541" s="110"/>
      <c r="W541" s="110"/>
      <c r="X541" s="110"/>
      <c r="Y541" s="110"/>
      <c r="Z541" s="110"/>
      <c r="AA541" s="110"/>
      <c r="AB541" s="110"/>
      <c r="AC541" s="110"/>
      <c r="AD541" s="110"/>
      <c r="AH541" s="110"/>
      <c r="AI541" s="110"/>
      <c r="AJ541" s="110"/>
      <c r="AK541" s="110"/>
      <c r="AL541" s="110"/>
      <c r="AM541" s="110"/>
      <c r="AN541" s="110"/>
      <c r="AO541" s="110"/>
      <c r="AP541" s="110"/>
      <c r="AQ541" s="110"/>
    </row>
    <row r="542" spans="2:45" x14ac:dyDescent="0.4">
      <c r="B542" s="162" t="s">
        <v>181</v>
      </c>
      <c r="C542" s="158" t="s">
        <v>357</v>
      </c>
      <c r="D542" s="159"/>
      <c r="E542" s="162" t="s">
        <v>180</v>
      </c>
      <c r="F542" s="163" t="s">
        <v>360</v>
      </c>
      <c r="G542" s="75"/>
      <c r="H542" s="156" t="s">
        <v>179</v>
      </c>
      <c r="I542" s="156" t="s">
        <v>178</v>
      </c>
      <c r="J542" s="156" t="s">
        <v>177</v>
      </c>
      <c r="K542" s="156" t="s">
        <v>176</v>
      </c>
      <c r="L542" s="156" t="s">
        <v>175</v>
      </c>
      <c r="M542" s="156" t="s">
        <v>174</v>
      </c>
      <c r="N542" s="156" t="s">
        <v>173</v>
      </c>
      <c r="O542" s="156" t="s">
        <v>172</v>
      </c>
      <c r="P542" s="156" t="s">
        <v>171</v>
      </c>
      <c r="Q542" s="156" t="s">
        <v>170</v>
      </c>
      <c r="R542" s="156" t="s">
        <v>169</v>
      </c>
      <c r="S542" s="156" t="s">
        <v>168</v>
      </c>
      <c r="T542" s="120"/>
      <c r="U542" s="156" t="s">
        <v>179</v>
      </c>
      <c r="V542" s="156" t="s">
        <v>178</v>
      </c>
      <c r="W542" s="156" t="s">
        <v>177</v>
      </c>
      <c r="X542" s="156" t="s">
        <v>176</v>
      </c>
      <c r="Y542" s="156" t="s">
        <v>175</v>
      </c>
      <c r="Z542" s="156" t="s">
        <v>174</v>
      </c>
      <c r="AA542" s="156" t="s">
        <v>173</v>
      </c>
      <c r="AB542" s="156" t="s">
        <v>172</v>
      </c>
      <c r="AC542" s="156" t="s">
        <v>171</v>
      </c>
      <c r="AD542" s="156" t="s">
        <v>170</v>
      </c>
      <c r="AE542" s="156" t="s">
        <v>169</v>
      </c>
      <c r="AF542" s="156" t="s">
        <v>168</v>
      </c>
      <c r="AH542" s="156"/>
      <c r="AI542" s="156"/>
      <c r="AJ542" s="156"/>
      <c r="AK542" s="156"/>
      <c r="AL542" s="156"/>
      <c r="AM542" s="156"/>
      <c r="AN542" s="156"/>
      <c r="AO542" s="156"/>
      <c r="AP542" s="156"/>
      <c r="AQ542" s="156"/>
      <c r="AR542" s="156"/>
      <c r="AS542" s="156"/>
    </row>
    <row r="543" spans="2:45" x14ac:dyDescent="0.4">
      <c r="B543" s="86" t="s">
        <v>13</v>
      </c>
      <c r="C543" s="161">
        <f>AVERAGE(H546:EN546)*10</f>
        <v>14.666666666666666</v>
      </c>
      <c r="D543" s="159"/>
      <c r="E543" s="86" t="s">
        <v>361</v>
      </c>
      <c r="F543" s="161">
        <f>AVERAGE(H543:EN543)</f>
        <v>1</v>
      </c>
      <c r="G543" s="70"/>
      <c r="H543" s="109"/>
      <c r="I543" s="109">
        <v>1</v>
      </c>
      <c r="J543" s="109">
        <v>1</v>
      </c>
      <c r="K543" s="109">
        <v>1</v>
      </c>
      <c r="L543" s="109">
        <v>1</v>
      </c>
      <c r="M543" s="109">
        <v>1</v>
      </c>
      <c r="N543" s="109">
        <v>1</v>
      </c>
      <c r="O543" s="109">
        <v>1</v>
      </c>
      <c r="P543" s="109"/>
      <c r="Q543" s="109"/>
      <c r="R543" s="109"/>
      <c r="S543" s="109"/>
      <c r="U543" s="109"/>
      <c r="V543" s="109">
        <v>1</v>
      </c>
      <c r="W543" s="109">
        <v>1</v>
      </c>
      <c r="X543" s="109">
        <v>1</v>
      </c>
      <c r="Y543" s="109"/>
      <c r="Z543" s="109"/>
      <c r="AA543" s="109">
        <v>1</v>
      </c>
      <c r="AB543" s="109">
        <v>1</v>
      </c>
      <c r="AC543" s="109">
        <v>1</v>
      </c>
      <c r="AD543" s="109">
        <v>1</v>
      </c>
      <c r="AE543" s="109"/>
      <c r="AF543" s="109">
        <v>1</v>
      </c>
      <c r="AH543" s="109"/>
      <c r="AI543" s="109"/>
      <c r="AJ543" s="109"/>
      <c r="AK543" s="109"/>
      <c r="AL543" s="109"/>
      <c r="AM543" s="109"/>
      <c r="AN543" s="109"/>
      <c r="AO543" s="109"/>
      <c r="AP543" s="109"/>
      <c r="AQ543" s="109"/>
      <c r="AR543" s="109"/>
      <c r="AS543" s="109"/>
    </row>
    <row r="544" spans="2:45" x14ac:dyDescent="0.4">
      <c r="B544" s="86" t="s">
        <v>10</v>
      </c>
      <c r="C544" s="161">
        <f>_xlfn.STDEV.S(H544:EN544)*10</f>
        <v>16.329931618554518</v>
      </c>
      <c r="D544" s="159"/>
      <c r="E544" s="159" t="s">
        <v>9</v>
      </c>
      <c r="F544" s="161">
        <f>AVERAGE(H544:EN544)*10</f>
        <v>46.666666666666671</v>
      </c>
      <c r="G544" s="70"/>
      <c r="H544" s="58"/>
      <c r="I544" s="53">
        <v>6</v>
      </c>
      <c r="J544" s="53">
        <v>4</v>
      </c>
      <c r="K544" s="53">
        <v>6</v>
      </c>
      <c r="L544" s="53">
        <v>4</v>
      </c>
      <c r="M544" s="53">
        <v>6</v>
      </c>
      <c r="N544" s="53">
        <v>6</v>
      </c>
      <c r="O544" s="53">
        <v>6</v>
      </c>
      <c r="P544" s="76"/>
      <c r="Q544" s="76"/>
      <c r="R544" s="58"/>
      <c r="S544" s="76"/>
      <c r="U544" s="76"/>
      <c r="V544" s="53">
        <v>6</v>
      </c>
      <c r="W544" s="53">
        <v>2</v>
      </c>
      <c r="X544" s="53">
        <v>6</v>
      </c>
      <c r="Y544" s="76"/>
      <c r="Z544" s="76"/>
      <c r="AA544" s="53">
        <v>2</v>
      </c>
      <c r="AB544" s="53">
        <v>4</v>
      </c>
      <c r="AC544" s="53">
        <v>4</v>
      </c>
      <c r="AD544" s="53">
        <v>2</v>
      </c>
      <c r="AE544" s="76"/>
      <c r="AF544" s="53">
        <v>6</v>
      </c>
      <c r="AH544" s="76"/>
      <c r="AI544" s="76"/>
      <c r="AJ544" s="53"/>
      <c r="AK544" s="53"/>
      <c r="AL544" s="76"/>
      <c r="AM544" s="53"/>
      <c r="AN544" s="53"/>
      <c r="AO544" s="53"/>
      <c r="AP544" s="53"/>
      <c r="AQ544" s="58"/>
      <c r="AR544" s="76"/>
      <c r="AS544" s="76"/>
    </row>
    <row r="545" spans="2:45" x14ac:dyDescent="0.4">
      <c r="B545" s="159" t="s">
        <v>7</v>
      </c>
      <c r="C545" s="161">
        <f>C543/C544</f>
        <v>0.89814623902049873</v>
      </c>
      <c r="D545" s="159"/>
      <c r="E545" s="159" t="s">
        <v>6</v>
      </c>
      <c r="F545" s="161">
        <f>AVERAGE(H545:EN545)*10</f>
        <v>61.333333333333336</v>
      </c>
      <c r="G545" s="70"/>
      <c r="H545" s="76"/>
      <c r="I545" s="53">
        <v>8</v>
      </c>
      <c r="J545" s="53">
        <v>6</v>
      </c>
      <c r="K545" s="53">
        <v>8</v>
      </c>
      <c r="L545" s="53">
        <v>8</v>
      </c>
      <c r="M545" s="53">
        <v>6</v>
      </c>
      <c r="N545" s="53">
        <v>8</v>
      </c>
      <c r="O545" s="53">
        <v>8</v>
      </c>
      <c r="P545" s="76"/>
      <c r="Q545" s="76"/>
      <c r="R545" s="58"/>
      <c r="S545" s="76"/>
      <c r="U545" s="76"/>
      <c r="V545" s="53">
        <v>8</v>
      </c>
      <c r="W545" s="53">
        <v>6</v>
      </c>
      <c r="X545" s="53">
        <v>6</v>
      </c>
      <c r="Y545" s="76"/>
      <c r="Z545" s="76"/>
      <c r="AA545" s="53">
        <v>4</v>
      </c>
      <c r="AB545" s="53">
        <v>0</v>
      </c>
      <c r="AC545" s="53">
        <v>4</v>
      </c>
      <c r="AD545" s="53">
        <v>6</v>
      </c>
      <c r="AE545" s="76"/>
      <c r="AF545" s="53">
        <v>6</v>
      </c>
      <c r="AH545" s="76"/>
      <c r="AI545" s="76"/>
      <c r="AJ545" s="53"/>
      <c r="AK545" s="53"/>
      <c r="AL545" s="76"/>
      <c r="AM545" s="53"/>
      <c r="AN545" s="53"/>
      <c r="AO545" s="53"/>
      <c r="AP545" s="53"/>
      <c r="AQ545" s="76"/>
      <c r="AR545" s="76"/>
      <c r="AS545" s="76"/>
    </row>
    <row r="546" spans="2:45" x14ac:dyDescent="0.4">
      <c r="B546" s="159" t="s">
        <v>4</v>
      </c>
      <c r="C546" s="160">
        <f>_xlfn.T.TEST(H544:EPA544,H545:EN545,1,2)</f>
        <v>2.3718923008256999E-2</v>
      </c>
      <c r="D546" s="159"/>
      <c r="E546" s="86" t="s">
        <v>3</v>
      </c>
      <c r="F546" s="161">
        <f>AVERAGE(H546:EN546)*10</f>
        <v>14.666666666666666</v>
      </c>
      <c r="G546" s="70"/>
      <c r="H546" s="110"/>
      <c r="I546" s="110">
        <f t="shared" ref="I546:O546" si="54">I545-I544</f>
        <v>2</v>
      </c>
      <c r="J546" s="110">
        <f t="shared" si="54"/>
        <v>2</v>
      </c>
      <c r="K546" s="110">
        <f t="shared" si="54"/>
        <v>2</v>
      </c>
      <c r="L546" s="110">
        <f t="shared" si="54"/>
        <v>4</v>
      </c>
      <c r="M546" s="110">
        <f t="shared" si="54"/>
        <v>0</v>
      </c>
      <c r="N546" s="110">
        <f t="shared" si="54"/>
        <v>2</v>
      </c>
      <c r="O546" s="110">
        <f t="shared" si="54"/>
        <v>2</v>
      </c>
      <c r="P546" s="110"/>
      <c r="Q546" s="110"/>
      <c r="R546" s="110"/>
      <c r="S546" s="110"/>
      <c r="U546" s="110"/>
      <c r="V546" s="110">
        <f>V545-V544</f>
        <v>2</v>
      </c>
      <c r="W546" s="110">
        <f>W545-W544</f>
        <v>4</v>
      </c>
      <c r="X546" s="110">
        <f>X545-X544</f>
        <v>0</v>
      </c>
      <c r="Y546" s="110"/>
      <c r="Z546" s="110"/>
      <c r="AA546" s="110">
        <f>AA545-AA544</f>
        <v>2</v>
      </c>
      <c r="AB546" s="110">
        <f>AB545-AB544</f>
        <v>-4</v>
      </c>
      <c r="AC546" s="110">
        <f>AC545-AC544</f>
        <v>0</v>
      </c>
      <c r="AD546" s="110">
        <f>AD545-AD544</f>
        <v>4</v>
      </c>
      <c r="AE546" s="110"/>
      <c r="AF546" s="110">
        <f>AF545-AF544</f>
        <v>0</v>
      </c>
      <c r="AH546" s="110"/>
      <c r="AI546" s="110"/>
      <c r="AJ546" s="110"/>
      <c r="AK546" s="110"/>
      <c r="AL546" s="110"/>
      <c r="AM546" s="110"/>
      <c r="AN546" s="110"/>
      <c r="AO546" s="110"/>
      <c r="AP546" s="110"/>
      <c r="AQ546" s="110"/>
      <c r="AR546" s="110"/>
      <c r="AS546" s="110"/>
    </row>
    <row r="547" spans="2:45" x14ac:dyDescent="0.4">
      <c r="B547" s="86" t="s">
        <v>2</v>
      </c>
      <c r="C547" s="164">
        <f>(F545-F544)/(100-F544)</f>
        <v>0.27499999999999997</v>
      </c>
      <c r="D547" s="159"/>
      <c r="E547" s="86" t="s">
        <v>1</v>
      </c>
      <c r="F547" s="161">
        <f>_xlfn.STDEV.S(H545:EN545)*10</f>
        <v>21.995670569671752</v>
      </c>
      <c r="G547" s="70"/>
    </row>
    <row r="550" spans="2:45" x14ac:dyDescent="0.4">
      <c r="B550" s="137" t="s">
        <v>383</v>
      </c>
      <c r="C550" s="138" t="s">
        <v>357</v>
      </c>
      <c r="D550" s="139"/>
      <c r="E550" s="137" t="s">
        <v>383</v>
      </c>
      <c r="F550" s="138" t="s">
        <v>357</v>
      </c>
      <c r="G550" s="67"/>
    </row>
    <row r="551" spans="2:45" x14ac:dyDescent="0.4">
      <c r="B551" s="139" t="s">
        <v>44</v>
      </c>
      <c r="C551" s="140">
        <f>AVERAGE(C446,C467,C488)</f>
        <v>0.10944859659171813</v>
      </c>
      <c r="D551" s="139"/>
      <c r="E551" s="103" t="s">
        <v>39</v>
      </c>
      <c r="F551" s="140">
        <f t="shared" ref="F551:F556" si="55">AVERAGE(F446,F467,F488)</f>
        <v>7.333333333333333</v>
      </c>
      <c r="G551" s="141"/>
    </row>
    <row r="552" spans="2:45" x14ac:dyDescent="0.4">
      <c r="B552" s="139" t="s">
        <v>43</v>
      </c>
      <c r="C552" s="140">
        <f>AVERAGE(C447,C468,C489)</f>
        <v>0.23532775768766415</v>
      </c>
      <c r="D552" s="139"/>
      <c r="E552" s="139" t="s">
        <v>36</v>
      </c>
      <c r="F552" s="140">
        <f t="shared" si="55"/>
        <v>7</v>
      </c>
      <c r="G552" s="141"/>
    </row>
    <row r="553" spans="2:45" x14ac:dyDescent="0.4">
      <c r="B553" s="139" t="s">
        <v>42</v>
      </c>
      <c r="C553" s="140">
        <f>AVERAGE(C448,C469,C490)</f>
        <v>0.27554368006635777</v>
      </c>
      <c r="D553" s="139"/>
      <c r="E553" s="103" t="s">
        <v>14</v>
      </c>
      <c r="F553" s="140">
        <f t="shared" si="55"/>
        <v>30.890614269448776</v>
      </c>
      <c r="G553" s="141"/>
    </row>
    <row r="554" spans="2:45" x14ac:dyDescent="0.4">
      <c r="B554" s="103" t="s">
        <v>358</v>
      </c>
      <c r="C554" s="140">
        <f>AVERAGE(C449,C470,C491)</f>
        <v>7.333333333333333</v>
      </c>
      <c r="D554" s="139"/>
      <c r="E554" s="103" t="s">
        <v>11</v>
      </c>
      <c r="F554" s="140">
        <f t="shared" si="55"/>
        <v>21.686118084890172</v>
      </c>
      <c r="G554" s="141"/>
    </row>
    <row r="555" spans="2:45" x14ac:dyDescent="0.4">
      <c r="B555" s="103" t="s">
        <v>359</v>
      </c>
      <c r="C555" s="140">
        <f>AVERAGE(C450,C471,C492)</f>
        <v>7</v>
      </c>
      <c r="D555" s="139"/>
      <c r="E555" s="103" t="s">
        <v>8</v>
      </c>
      <c r="F555" s="140">
        <f t="shared" si="55"/>
        <v>26.886596018602376</v>
      </c>
      <c r="G555" s="141"/>
    </row>
    <row r="556" spans="2:45" x14ac:dyDescent="0.4">
      <c r="B556" s="139"/>
      <c r="C556" s="142"/>
      <c r="D556" s="139"/>
      <c r="E556" s="103" t="s">
        <v>5</v>
      </c>
      <c r="F556" s="140">
        <f t="shared" si="55"/>
        <v>-4.1847185977117424E-2</v>
      </c>
      <c r="G556" s="141"/>
    </row>
    <row r="557" spans="2:45" x14ac:dyDescent="0.4">
      <c r="B557" s="143" t="s">
        <v>196</v>
      </c>
      <c r="C557" s="138" t="s">
        <v>357</v>
      </c>
      <c r="D557" s="139"/>
      <c r="E557" s="143" t="s">
        <v>195</v>
      </c>
      <c r="F557" s="144" t="s">
        <v>360</v>
      </c>
      <c r="G557" s="75"/>
    </row>
    <row r="558" spans="2:45" x14ac:dyDescent="0.4">
      <c r="B558" s="103" t="s">
        <v>13</v>
      </c>
      <c r="C558" s="140">
        <f>AVERAGE(C453,C474,C495)</f>
        <v>9.6428571428571441</v>
      </c>
      <c r="D558" s="139"/>
      <c r="E558" s="103" t="s">
        <v>361</v>
      </c>
      <c r="F558" s="140">
        <f>AVERAGE(F453,F474,F495)</f>
        <v>1</v>
      </c>
      <c r="G558" s="141"/>
    </row>
    <row r="559" spans="2:45" x14ac:dyDescent="0.4">
      <c r="B559" s="103" t="s">
        <v>10</v>
      </c>
      <c r="C559" s="140">
        <f>AVERAGE(C454,C475,C496)</f>
        <v>19.024670476375388</v>
      </c>
      <c r="D559" s="139"/>
      <c r="E559" s="139" t="s">
        <v>9</v>
      </c>
      <c r="F559" s="140">
        <f>AVERAGE(F454,F475,F496)</f>
        <v>40.595238095238095</v>
      </c>
      <c r="G559" s="141"/>
    </row>
    <row r="560" spans="2:45" x14ac:dyDescent="0.4">
      <c r="B560" s="139" t="s">
        <v>41</v>
      </c>
      <c r="C560" s="140">
        <f>AVERAGE(C455,C476,C497)</f>
        <v>0.70377978419586595</v>
      </c>
      <c r="D560" s="139"/>
      <c r="E560" s="139" t="s">
        <v>6</v>
      </c>
      <c r="F560" s="140">
        <f>AVERAGE(F455,F476,F497)</f>
        <v>50.238095238095241</v>
      </c>
      <c r="G560" s="141"/>
    </row>
    <row r="561" spans="2:7" x14ac:dyDescent="0.4">
      <c r="B561" s="103" t="s">
        <v>4</v>
      </c>
      <c r="C561" s="140">
        <f>AVERAGE(C456,C477,C498)</f>
        <v>0.28337657488708778</v>
      </c>
      <c r="D561" s="139"/>
      <c r="E561" s="103" t="s">
        <v>3</v>
      </c>
      <c r="F561" s="140">
        <f>AVERAGE(F456,F477,F498)</f>
        <v>9.6428571428571441</v>
      </c>
      <c r="G561" s="141"/>
    </row>
    <row r="562" spans="2:7" x14ac:dyDescent="0.4">
      <c r="B562" s="103" t="s">
        <v>2</v>
      </c>
      <c r="C562" s="145">
        <f>AVERAGE(C457,C478,C499)</f>
        <v>0.1747802569303584</v>
      </c>
      <c r="D562" s="139"/>
      <c r="E562" s="103" t="s">
        <v>1</v>
      </c>
      <c r="F562" s="140">
        <f>AVERAGE(F457,F478,F499)</f>
        <v>25.610552683580092</v>
      </c>
      <c r="G562" s="141"/>
    </row>
    <row r="563" spans="2:7" x14ac:dyDescent="0.4">
      <c r="B563" s="143" t="s">
        <v>181</v>
      </c>
      <c r="C563" s="138" t="s">
        <v>357</v>
      </c>
      <c r="D563" s="139"/>
      <c r="E563" s="143" t="s">
        <v>180</v>
      </c>
      <c r="F563" s="144" t="s">
        <v>360</v>
      </c>
      <c r="G563" s="75"/>
    </row>
    <row r="564" spans="2:7" x14ac:dyDescent="0.4">
      <c r="B564" s="103" t="s">
        <v>13</v>
      </c>
      <c r="C564" s="140">
        <f>AVERAGE(C459,C480,C501)</f>
        <v>12.222222222222221</v>
      </c>
      <c r="D564" s="139"/>
      <c r="E564" s="103" t="s">
        <v>361</v>
      </c>
      <c r="F564" s="140">
        <f>AVERAGE(F459,F480,F501)</f>
        <v>1</v>
      </c>
      <c r="G564" s="141"/>
    </row>
    <row r="565" spans="2:7" x14ac:dyDescent="0.4">
      <c r="B565" s="103" t="s">
        <v>10</v>
      </c>
      <c r="C565" s="140">
        <f>AVERAGE(C460,C481,C502)</f>
        <v>15.387982181644894</v>
      </c>
      <c r="D565" s="139"/>
      <c r="E565" s="139" t="s">
        <v>9</v>
      </c>
      <c r="F565" s="140">
        <f>AVERAGE(F460,F481,F502)</f>
        <v>44.761904761904759</v>
      </c>
      <c r="G565" s="141"/>
    </row>
    <row r="566" spans="2:7" x14ac:dyDescent="0.4">
      <c r="B566" s="139" t="s">
        <v>7</v>
      </c>
      <c r="C566" s="140">
        <f>AVERAGE(C461,C482,C503)</f>
        <v>0.9873766247697352</v>
      </c>
      <c r="D566" s="139"/>
      <c r="E566" s="139" t="s">
        <v>6</v>
      </c>
      <c r="F566" s="140">
        <f>AVERAGE(F461,F482,F503)</f>
        <v>56.984126984126988</v>
      </c>
      <c r="G566" s="141"/>
    </row>
    <row r="567" spans="2:7" x14ac:dyDescent="0.4">
      <c r="B567" s="139" t="s">
        <v>4</v>
      </c>
      <c r="C567" s="140">
        <f>AVERAGE(C462,C483,C504)</f>
        <v>0.15519884354387747</v>
      </c>
      <c r="D567" s="139"/>
      <c r="E567" s="103" t="s">
        <v>3</v>
      </c>
      <c r="F567" s="140">
        <f>AVERAGE(F462,F483,F504)</f>
        <v>12.222222222222221</v>
      </c>
      <c r="G567" s="141"/>
    </row>
    <row r="568" spans="2:7" x14ac:dyDescent="0.4">
      <c r="B568" s="103" t="s">
        <v>2</v>
      </c>
      <c r="C568" s="145">
        <f>AVERAGE(C463,C484,C505)</f>
        <v>0.23842592592592596</v>
      </c>
      <c r="D568" s="139"/>
      <c r="E568" s="103" t="s">
        <v>1</v>
      </c>
      <c r="F568" s="140">
        <f>AVERAGE(F463,F484,F505)</f>
        <v>18.106494698648699</v>
      </c>
      <c r="G568" s="141"/>
    </row>
    <row r="571" spans="2:7" x14ac:dyDescent="0.4">
      <c r="B571" s="146" t="s">
        <v>383</v>
      </c>
      <c r="C571" s="147" t="s">
        <v>357</v>
      </c>
      <c r="D571" s="148"/>
      <c r="E571" s="146" t="s">
        <v>383</v>
      </c>
      <c r="F571" s="147" t="s">
        <v>357</v>
      </c>
      <c r="G571" s="67"/>
    </row>
    <row r="572" spans="2:7" x14ac:dyDescent="0.4">
      <c r="B572" s="148" t="s">
        <v>44</v>
      </c>
      <c r="C572" s="149">
        <f>AVERAGE(C446,C467)</f>
        <v>8.9730967821129645E-2</v>
      </c>
      <c r="D572" s="148"/>
      <c r="E572" s="150" t="s">
        <v>39</v>
      </c>
      <c r="F572" s="149">
        <f t="shared" ref="F572:F577" si="56">AVERAGE(F446,F467)</f>
        <v>7.5</v>
      </c>
      <c r="G572" s="141"/>
    </row>
    <row r="573" spans="2:7" x14ac:dyDescent="0.4">
      <c r="B573" s="148" t="s">
        <v>43</v>
      </c>
      <c r="C573" s="149">
        <f>AVERAGE(C447,C468)</f>
        <v>0.18570110105863991</v>
      </c>
      <c r="D573" s="148"/>
      <c r="E573" s="148" t="s">
        <v>36</v>
      </c>
      <c r="F573" s="149">
        <f t="shared" si="56"/>
        <v>7.5</v>
      </c>
      <c r="G573" s="141"/>
    </row>
    <row r="574" spans="2:7" x14ac:dyDescent="0.4">
      <c r="B574" s="148" t="s">
        <v>42</v>
      </c>
      <c r="C574" s="149">
        <f>AVERAGE(C448,C469)</f>
        <v>0.20467421814086353</v>
      </c>
      <c r="D574" s="148"/>
      <c r="E574" s="150" t="s">
        <v>14</v>
      </c>
      <c r="F574" s="149">
        <f t="shared" si="56"/>
        <v>28.607816195614792</v>
      </c>
      <c r="G574" s="141"/>
    </row>
    <row r="575" spans="2:7" x14ac:dyDescent="0.4">
      <c r="B575" s="150" t="s">
        <v>358</v>
      </c>
      <c r="C575" s="149">
        <f>AVERAGE(C449,C470)</f>
        <v>7.5</v>
      </c>
      <c r="D575" s="148"/>
      <c r="E575" s="150" t="s">
        <v>11</v>
      </c>
      <c r="F575" s="149">
        <f t="shared" si="56"/>
        <v>18.866576106055799</v>
      </c>
      <c r="G575" s="141"/>
    </row>
    <row r="576" spans="2:7" x14ac:dyDescent="0.4">
      <c r="B576" s="150" t="s">
        <v>359</v>
      </c>
      <c r="C576" s="149">
        <f>AVERAGE(C450,C471)</f>
        <v>7.5</v>
      </c>
      <c r="D576" s="148"/>
      <c r="E576" s="150" t="s">
        <v>8</v>
      </c>
      <c r="F576" s="149">
        <f t="shared" si="56"/>
        <v>24.321238360513611</v>
      </c>
      <c r="G576" s="141"/>
    </row>
    <row r="577" spans="2:7" x14ac:dyDescent="0.4">
      <c r="B577" s="148"/>
      <c r="C577" s="151"/>
      <c r="D577" s="148"/>
      <c r="E577" s="150" t="s">
        <v>5</v>
      </c>
      <c r="F577" s="149">
        <f t="shared" si="56"/>
        <v>-0.13247792703342851</v>
      </c>
      <c r="G577" s="141"/>
    </row>
    <row r="578" spans="2:7" x14ac:dyDescent="0.4">
      <c r="B578" s="152" t="s">
        <v>196</v>
      </c>
      <c r="C578" s="147" t="s">
        <v>357</v>
      </c>
      <c r="D578" s="148"/>
      <c r="E578" s="152" t="s">
        <v>195</v>
      </c>
      <c r="F578" s="153" t="s">
        <v>360</v>
      </c>
      <c r="G578" s="75"/>
    </row>
    <row r="579" spans="2:7" x14ac:dyDescent="0.4">
      <c r="B579" s="150" t="s">
        <v>13</v>
      </c>
      <c r="C579" s="149">
        <f>AVERAGE(C453,C474)</f>
        <v>13.035714285714286</v>
      </c>
      <c r="D579" s="148"/>
      <c r="E579" s="150" t="s">
        <v>361</v>
      </c>
      <c r="F579" s="149">
        <f>AVERAGE(F453,F474)</f>
        <v>1</v>
      </c>
      <c r="G579" s="141"/>
    </row>
    <row r="580" spans="2:7" x14ac:dyDescent="0.4">
      <c r="B580" s="150" t="s">
        <v>10</v>
      </c>
      <c r="C580" s="149">
        <f>AVERAGE(C454,C475)</f>
        <v>18.778004985077747</v>
      </c>
      <c r="D580" s="148"/>
      <c r="E580" s="148" t="s">
        <v>9</v>
      </c>
      <c r="F580" s="149">
        <f>AVERAGE(F454,F475)</f>
        <v>35.178571428571431</v>
      </c>
      <c r="G580" s="141"/>
    </row>
    <row r="581" spans="2:7" x14ac:dyDescent="0.4">
      <c r="B581" s="148" t="s">
        <v>41</v>
      </c>
      <c r="C581" s="149">
        <f>AVERAGE(C455,C476)</f>
        <v>0.98247717082265895</v>
      </c>
      <c r="D581" s="148"/>
      <c r="E581" s="148" t="s">
        <v>6</v>
      </c>
      <c r="F581" s="149">
        <f>AVERAGE(F455,F476)</f>
        <v>48.214285714285715</v>
      </c>
      <c r="G581" s="141"/>
    </row>
    <row r="582" spans="2:7" x14ac:dyDescent="0.4">
      <c r="B582" s="150" t="s">
        <v>4</v>
      </c>
      <c r="C582" s="149">
        <f>AVERAGE(C456,C477)</f>
        <v>0.20958502395411352</v>
      </c>
      <c r="D582" s="148"/>
      <c r="E582" s="150" t="s">
        <v>3</v>
      </c>
      <c r="F582" s="149">
        <f>AVERAGE(F456,F477)</f>
        <v>13.035714285714286</v>
      </c>
      <c r="G582" s="141"/>
    </row>
    <row r="583" spans="2:7" x14ac:dyDescent="0.4">
      <c r="B583" s="150" t="s">
        <v>2</v>
      </c>
      <c r="C583" s="154">
        <f>AVERAGE(C457,C478)</f>
        <v>0.23275862068965522</v>
      </c>
      <c r="D583" s="148"/>
      <c r="E583" s="150" t="s">
        <v>1</v>
      </c>
      <c r="F583" s="149">
        <f>AVERAGE(F457,F478)</f>
        <v>19.517605374908776</v>
      </c>
      <c r="G583" s="141"/>
    </row>
    <row r="584" spans="2:7" x14ac:dyDescent="0.4">
      <c r="B584" s="152" t="s">
        <v>181</v>
      </c>
      <c r="C584" s="147" t="s">
        <v>357</v>
      </c>
      <c r="D584" s="148"/>
      <c r="E584" s="152" t="s">
        <v>180</v>
      </c>
      <c r="F584" s="153" t="s">
        <v>360</v>
      </c>
      <c r="G584" s="75"/>
    </row>
    <row r="585" spans="2:7" x14ac:dyDescent="0.4">
      <c r="B585" s="150" t="s">
        <v>13</v>
      </c>
      <c r="C585" s="149">
        <f>AVERAGE(C459,C480)</f>
        <v>15</v>
      </c>
      <c r="D585" s="148"/>
      <c r="E585" s="150" t="s">
        <v>361</v>
      </c>
      <c r="F585" s="149">
        <f>AVERAGE(F459,F480)</f>
        <v>1</v>
      </c>
      <c r="G585" s="141"/>
    </row>
    <row r="586" spans="2:7" x14ac:dyDescent="0.4">
      <c r="B586" s="150" t="s">
        <v>10</v>
      </c>
      <c r="C586" s="149">
        <f>AVERAGE(C460,C481)</f>
        <v>14.137701362468182</v>
      </c>
      <c r="D586" s="148"/>
      <c r="E586" s="148" t="s">
        <v>9</v>
      </c>
      <c r="F586" s="149">
        <f>AVERAGE(F460,F481)</f>
        <v>47.142857142857146</v>
      </c>
      <c r="G586" s="141"/>
    </row>
    <row r="587" spans="2:7" x14ac:dyDescent="0.4">
      <c r="B587" s="148" t="s">
        <v>7</v>
      </c>
      <c r="C587" s="149">
        <f>AVERAGE(C461,C482)</f>
        <v>1.2947259390296202</v>
      </c>
      <c r="D587" s="148"/>
      <c r="E587" s="148" t="s">
        <v>6</v>
      </c>
      <c r="F587" s="149">
        <f>AVERAGE(F461,F482)</f>
        <v>62.142857142857146</v>
      </c>
      <c r="G587" s="141"/>
    </row>
    <row r="588" spans="2:7" x14ac:dyDescent="0.4">
      <c r="B588" s="148" t="s">
        <v>4</v>
      </c>
      <c r="C588" s="149">
        <f>AVERAGE(C462,C483)</f>
        <v>9.195207975816444E-2</v>
      </c>
      <c r="D588" s="148"/>
      <c r="E588" s="150" t="s">
        <v>3</v>
      </c>
      <c r="F588" s="149">
        <f>AVERAGE(F462,F483)</f>
        <v>15</v>
      </c>
      <c r="G588" s="141"/>
    </row>
    <row r="589" spans="2:7" x14ac:dyDescent="0.4">
      <c r="B589" s="150" t="s">
        <v>2</v>
      </c>
      <c r="C589" s="154">
        <f>AVERAGE(C463,C484)</f>
        <v>0.30208333333333337</v>
      </c>
      <c r="D589" s="148"/>
      <c r="E589" s="150" t="s">
        <v>1</v>
      </c>
      <c r="F589" s="149">
        <f>AVERAGE(F463,F484)</f>
        <v>16.831786458086604</v>
      </c>
      <c r="G589" s="141"/>
    </row>
    <row r="593" spans="2:25" x14ac:dyDescent="0.4">
      <c r="B593" s="64" t="s">
        <v>384</v>
      </c>
      <c r="C593" s="65" t="s">
        <v>357</v>
      </c>
      <c r="D593" s="66"/>
      <c r="E593" s="64" t="s">
        <v>384</v>
      </c>
      <c r="F593" s="65" t="s">
        <v>357</v>
      </c>
      <c r="G593" s="67"/>
    </row>
    <row r="594" spans="2:25" x14ac:dyDescent="0.4">
      <c r="B594" s="66" t="s">
        <v>44</v>
      </c>
      <c r="C594" s="68">
        <f>_xlfn.T.TEST(H602:EN602,H608:EN608,1,2)</f>
        <v>0.22240020422018175</v>
      </c>
      <c r="D594" s="66"/>
      <c r="E594" s="42" t="s">
        <v>39</v>
      </c>
      <c r="F594" s="69">
        <f>SUM(H601:EN601)</f>
        <v>8</v>
      </c>
      <c r="G594" s="70"/>
    </row>
    <row r="595" spans="2:25" x14ac:dyDescent="0.4">
      <c r="B595" s="66" t="s">
        <v>43</v>
      </c>
      <c r="C595" s="68">
        <f>_xlfn.T.TEST(H603:EN603,H609:EN609,1,2)</f>
        <v>3.6682463477981153E-2</v>
      </c>
      <c r="D595" s="66"/>
      <c r="E595" s="66" t="s">
        <v>36</v>
      </c>
      <c r="F595" s="69">
        <f>SUM(H607:EN607)</f>
        <v>5</v>
      </c>
      <c r="G595" s="70"/>
    </row>
    <row r="596" spans="2:25" x14ac:dyDescent="0.4">
      <c r="B596" s="66" t="s">
        <v>42</v>
      </c>
      <c r="C596" s="68">
        <f>_xlfn.T.TEST(H604:EN604,H610:EN610,1,2)</f>
        <v>0.17089311038321092</v>
      </c>
      <c r="D596" s="66"/>
      <c r="E596" s="42" t="s">
        <v>14</v>
      </c>
      <c r="F596" s="69">
        <f>_xlfn.STDEV.S(H604:EN604)*10</f>
        <v>23.904572186687872</v>
      </c>
      <c r="G596" s="70"/>
    </row>
    <row r="597" spans="2:25" x14ac:dyDescent="0.4">
      <c r="B597" s="42" t="s">
        <v>358</v>
      </c>
      <c r="C597" s="44">
        <f>COUNT(H603:EN603)</f>
        <v>8</v>
      </c>
      <c r="D597" s="66"/>
      <c r="E597" s="42" t="s">
        <v>11</v>
      </c>
      <c r="F597" s="69">
        <f>_xlfn.STDEV.S(H610:EN610)*10</f>
        <v>26.076809620810593</v>
      </c>
      <c r="G597" s="70"/>
    </row>
    <row r="598" spans="2:25" x14ac:dyDescent="0.4">
      <c r="B598" s="42" t="s">
        <v>359</v>
      </c>
      <c r="C598" s="44">
        <f>COUNT(H609:EN609)</f>
        <v>5</v>
      </c>
      <c r="D598" s="66"/>
      <c r="E598" s="42" t="s">
        <v>8</v>
      </c>
      <c r="F598" s="69">
        <f>SQRT((((C597-1)*F596^2)+((C598-1)*F597^2))/(C597+C598-2))</f>
        <v>24.716575226132985</v>
      </c>
      <c r="G598" s="70"/>
    </row>
    <row r="599" spans="2:25" x14ac:dyDescent="0.4">
      <c r="B599" s="66"/>
      <c r="C599" s="71"/>
      <c r="D599" s="66"/>
      <c r="E599" s="42" t="s">
        <v>5</v>
      </c>
      <c r="F599" s="78">
        <f>(F610-F604)/F597</f>
        <v>0.53687549219315933</v>
      </c>
      <c r="G599" s="70"/>
      <c r="H599" s="110"/>
      <c r="I599" s="110"/>
      <c r="J599" s="110"/>
      <c r="K599" s="110"/>
      <c r="L599" s="110"/>
      <c r="M599" s="110"/>
      <c r="N599" s="110"/>
      <c r="O599" s="110"/>
      <c r="P599" s="110"/>
      <c r="Q599" s="110"/>
    </row>
    <row r="600" spans="2:25" x14ac:dyDescent="0.4">
      <c r="B600" s="73" t="s">
        <v>166</v>
      </c>
      <c r="C600" s="65" t="s">
        <v>357</v>
      </c>
      <c r="D600" s="66"/>
      <c r="E600" s="73" t="s">
        <v>165</v>
      </c>
      <c r="F600" s="74" t="s">
        <v>360</v>
      </c>
      <c r="G600" s="75"/>
      <c r="H600" s="155" t="s">
        <v>164</v>
      </c>
      <c r="I600" s="155" t="s">
        <v>163</v>
      </c>
      <c r="J600" s="155" t="s">
        <v>162</v>
      </c>
      <c r="K600" s="155" t="s">
        <v>161</v>
      </c>
      <c r="L600" s="155" t="s">
        <v>160</v>
      </c>
      <c r="M600" s="155" t="s">
        <v>159</v>
      </c>
      <c r="N600" s="155" t="s">
        <v>158</v>
      </c>
      <c r="O600" s="155" t="s">
        <v>157</v>
      </c>
      <c r="P600" s="155" t="s">
        <v>156</v>
      </c>
      <c r="Q600" s="155" t="s">
        <v>155</v>
      </c>
      <c r="R600" s="155" t="s">
        <v>154</v>
      </c>
      <c r="S600" s="155"/>
      <c r="T600" s="155"/>
      <c r="U600" s="155"/>
      <c r="V600" s="155"/>
      <c r="W600" s="155"/>
      <c r="X600" s="155"/>
      <c r="Y600" s="155"/>
    </row>
    <row r="601" spans="2:25" x14ac:dyDescent="0.4">
      <c r="B601" s="42" t="s">
        <v>13</v>
      </c>
      <c r="C601" s="69">
        <f>AVERAGE(H604:EN604)*10</f>
        <v>10</v>
      </c>
      <c r="D601" s="66"/>
      <c r="E601" s="42" t="s">
        <v>361</v>
      </c>
      <c r="F601" s="69">
        <f>AVERAGE(H601:EN601)</f>
        <v>1</v>
      </c>
      <c r="G601" s="70"/>
      <c r="H601" s="109">
        <v>1</v>
      </c>
      <c r="I601" s="109"/>
      <c r="J601" s="109">
        <v>1</v>
      </c>
      <c r="K601" s="109">
        <v>1</v>
      </c>
      <c r="L601" s="109">
        <v>1</v>
      </c>
      <c r="M601" s="109">
        <v>1</v>
      </c>
      <c r="N601" s="109"/>
      <c r="O601" s="109"/>
      <c r="P601" s="109">
        <v>1</v>
      </c>
      <c r="Q601" s="109">
        <v>1</v>
      </c>
      <c r="R601" s="109">
        <v>1</v>
      </c>
      <c r="S601" s="109"/>
      <c r="T601" s="109"/>
      <c r="U601" s="109"/>
      <c r="V601" s="109"/>
      <c r="W601" s="109"/>
      <c r="X601" s="109"/>
      <c r="Y601" s="109"/>
    </row>
    <row r="602" spans="2:25" x14ac:dyDescent="0.4">
      <c r="B602" s="42" t="s">
        <v>10</v>
      </c>
      <c r="C602" s="69">
        <f>_xlfn.STDEV.S(H602:EN602)*10</f>
        <v>27.774602993176543</v>
      </c>
      <c r="D602" s="66"/>
      <c r="E602" s="66" t="s">
        <v>9</v>
      </c>
      <c r="F602" s="69">
        <f>AVERAGE(H602:EN602)*10</f>
        <v>45</v>
      </c>
      <c r="G602" s="70"/>
      <c r="H602" s="53">
        <v>8</v>
      </c>
      <c r="I602" s="58"/>
      <c r="J602" s="53">
        <v>6</v>
      </c>
      <c r="K602" s="53">
        <v>4</v>
      </c>
      <c r="L602" s="53">
        <v>4</v>
      </c>
      <c r="M602" s="53">
        <v>2</v>
      </c>
      <c r="N602" s="58"/>
      <c r="O602" s="58"/>
      <c r="P602" s="53">
        <v>4</v>
      </c>
      <c r="Q602" s="53">
        <v>8</v>
      </c>
      <c r="R602" s="53">
        <v>0</v>
      </c>
      <c r="S602" s="58"/>
      <c r="T602" s="58"/>
    </row>
    <row r="603" spans="2:25" x14ac:dyDescent="0.4">
      <c r="B603" s="66" t="s">
        <v>41</v>
      </c>
      <c r="C603" s="69">
        <f>C601/C602</f>
        <v>0.36004114991154779</v>
      </c>
      <c r="D603" s="66"/>
      <c r="E603" s="66" t="s">
        <v>6</v>
      </c>
      <c r="F603" s="69">
        <f>AVERAGE(H603:EN603)*10</f>
        <v>55</v>
      </c>
      <c r="G603" s="70"/>
      <c r="H603" s="53">
        <v>6</v>
      </c>
      <c r="I603" s="58"/>
      <c r="J603" s="53">
        <v>10</v>
      </c>
      <c r="K603" s="53">
        <v>6</v>
      </c>
      <c r="L603" s="53">
        <v>4</v>
      </c>
      <c r="M603" s="53">
        <v>6</v>
      </c>
      <c r="N603" s="58"/>
      <c r="O603" s="58"/>
      <c r="P603" s="53">
        <v>4</v>
      </c>
      <c r="Q603" s="53">
        <v>6</v>
      </c>
      <c r="R603" s="53">
        <v>2</v>
      </c>
      <c r="S603" s="58"/>
      <c r="T603" s="58"/>
    </row>
    <row r="604" spans="2:25" x14ac:dyDescent="0.4">
      <c r="B604" s="42" t="s">
        <v>4</v>
      </c>
      <c r="C604" s="68">
        <f>_xlfn.T.TEST(H602:EPA602,H603:EN603,1,2)</f>
        <v>0.22413490433219713</v>
      </c>
      <c r="D604" s="66"/>
      <c r="E604" s="42" t="s">
        <v>3</v>
      </c>
      <c r="F604" s="69">
        <f>AVERAGE(H604:EN604)*10</f>
        <v>10</v>
      </c>
      <c r="G604" s="70"/>
      <c r="H604" s="110">
        <f t="shared" ref="H604:R604" si="57">H603-H602</f>
        <v>-2</v>
      </c>
      <c r="I604" s="110"/>
      <c r="J604" s="110">
        <f t="shared" si="57"/>
        <v>4</v>
      </c>
      <c r="K604" s="110">
        <f t="shared" si="57"/>
        <v>2</v>
      </c>
      <c r="L604" s="110">
        <f t="shared" si="57"/>
        <v>0</v>
      </c>
      <c r="M604" s="110">
        <f t="shared" si="57"/>
        <v>4</v>
      </c>
      <c r="N604" s="110"/>
      <c r="O604" s="110"/>
      <c r="P604" s="110">
        <f t="shared" si="57"/>
        <v>0</v>
      </c>
      <c r="Q604" s="110">
        <f t="shared" si="57"/>
        <v>-2</v>
      </c>
      <c r="R604" s="110">
        <f t="shared" si="57"/>
        <v>2</v>
      </c>
      <c r="S604" s="110"/>
      <c r="T604" s="110"/>
      <c r="U604" s="110"/>
      <c r="V604" s="110"/>
      <c r="W604" s="110"/>
      <c r="X604" s="110"/>
      <c r="Y604" s="110"/>
    </row>
    <row r="605" spans="2:25" x14ac:dyDescent="0.4">
      <c r="B605" s="42" t="s">
        <v>2</v>
      </c>
      <c r="C605" s="77">
        <f>(F603-F602)/(100-F602)</f>
        <v>0.18181818181818182</v>
      </c>
      <c r="D605" s="66"/>
      <c r="E605" s="42" t="s">
        <v>1</v>
      </c>
      <c r="F605" s="69">
        <f>_xlfn.STDEV.S(H603:EN603)*10</f>
        <v>23.299294900428702</v>
      </c>
      <c r="G605" s="70"/>
      <c r="H605" s="110"/>
      <c r="I605" s="110"/>
      <c r="J605" s="110"/>
      <c r="K605" s="110"/>
      <c r="L605" s="110"/>
      <c r="M605" s="110"/>
      <c r="N605" s="110"/>
      <c r="O605" s="110"/>
      <c r="P605" s="110"/>
      <c r="Q605" s="110"/>
    </row>
    <row r="606" spans="2:25" x14ac:dyDescent="0.4">
      <c r="B606" s="73" t="s">
        <v>152</v>
      </c>
      <c r="C606" s="65" t="s">
        <v>357</v>
      </c>
      <c r="D606" s="66"/>
      <c r="E606" s="73" t="s">
        <v>151</v>
      </c>
      <c r="F606" s="74" t="s">
        <v>360</v>
      </c>
      <c r="G606" s="75"/>
      <c r="H606" s="156" t="s">
        <v>150</v>
      </c>
      <c r="I606" s="156" t="s">
        <v>149</v>
      </c>
      <c r="J606" s="156" t="s">
        <v>148</v>
      </c>
      <c r="K606" s="156" t="s">
        <v>147</v>
      </c>
      <c r="L606" s="156" t="s">
        <v>146</v>
      </c>
      <c r="M606" s="156" t="s">
        <v>145</v>
      </c>
      <c r="N606" s="156" t="s">
        <v>144</v>
      </c>
      <c r="O606" s="156" t="s">
        <v>143</v>
      </c>
      <c r="P606" s="156" t="s">
        <v>142</v>
      </c>
      <c r="Q606" s="156" t="s">
        <v>141</v>
      </c>
      <c r="R606" s="156"/>
      <c r="S606" s="156"/>
      <c r="T606" s="156"/>
      <c r="U606" s="156"/>
      <c r="V606" s="156"/>
      <c r="W606" s="156"/>
      <c r="X606" s="156"/>
      <c r="Y606" s="156"/>
    </row>
    <row r="607" spans="2:25" x14ac:dyDescent="0.4">
      <c r="B607" s="42" t="s">
        <v>13</v>
      </c>
      <c r="C607" s="78">
        <f>AVERAGE(H610:EN610)*10</f>
        <v>24</v>
      </c>
      <c r="D607" s="66"/>
      <c r="E607" s="42" t="s">
        <v>361</v>
      </c>
      <c r="F607" s="69">
        <f>AVERAGE(H607:EN607)</f>
        <v>1</v>
      </c>
      <c r="G607" s="70"/>
      <c r="H607" s="109"/>
      <c r="I607" s="109"/>
      <c r="J607" s="109"/>
      <c r="K607" s="109">
        <v>1</v>
      </c>
      <c r="L607" s="109"/>
      <c r="M607" s="109">
        <v>1</v>
      </c>
      <c r="N607" s="109">
        <v>1</v>
      </c>
      <c r="O607" s="109">
        <v>1</v>
      </c>
      <c r="P607" s="109"/>
      <c r="Q607" s="109">
        <v>1</v>
      </c>
      <c r="R607" s="109"/>
      <c r="S607" s="109"/>
      <c r="T607" s="109"/>
      <c r="U607" s="109"/>
      <c r="V607" s="109"/>
      <c r="W607" s="109"/>
      <c r="X607" s="109"/>
      <c r="Y607" s="109"/>
    </row>
    <row r="608" spans="2:25" x14ac:dyDescent="0.4">
      <c r="B608" s="42" t="s">
        <v>10</v>
      </c>
      <c r="C608" s="69">
        <f>_xlfn.STDEV.S(H608:EN608)*10</f>
        <v>16.733200530681501</v>
      </c>
      <c r="D608" s="66"/>
      <c r="E608" s="66" t="s">
        <v>9</v>
      </c>
      <c r="F608" s="69">
        <f>AVERAGE(H608:EN608)*10</f>
        <v>56</v>
      </c>
      <c r="G608" s="70"/>
      <c r="H608" s="58"/>
      <c r="I608" s="58"/>
      <c r="J608" s="58"/>
      <c r="K608" s="53">
        <v>6</v>
      </c>
      <c r="L608" s="58"/>
      <c r="M608" s="53">
        <v>4</v>
      </c>
      <c r="N608" s="53">
        <v>4</v>
      </c>
      <c r="O608" s="53">
        <v>6</v>
      </c>
      <c r="P608" s="58"/>
      <c r="Q608" s="53">
        <v>8</v>
      </c>
      <c r="R608" s="76"/>
      <c r="S608" s="76"/>
    </row>
    <row r="609" spans="2:25" x14ac:dyDescent="0.4">
      <c r="B609" s="66" t="s">
        <v>7</v>
      </c>
      <c r="C609" s="78">
        <f>C607/C608</f>
        <v>1.4342743312012733</v>
      </c>
      <c r="D609" s="66"/>
      <c r="E609" s="66" t="s">
        <v>6</v>
      </c>
      <c r="F609" s="69">
        <f>AVERAGE(H609:EN609)*10</f>
        <v>80</v>
      </c>
      <c r="G609" s="70"/>
      <c r="H609" s="58"/>
      <c r="I609" s="58"/>
      <c r="J609" s="58"/>
      <c r="K609" s="53">
        <v>6</v>
      </c>
      <c r="L609" s="58"/>
      <c r="M609" s="53">
        <v>8</v>
      </c>
      <c r="N609" s="53">
        <v>10</v>
      </c>
      <c r="O609" s="53">
        <v>6</v>
      </c>
      <c r="P609" s="58"/>
      <c r="Q609" s="53">
        <v>10</v>
      </c>
      <c r="R609" s="76"/>
      <c r="S609" s="76"/>
    </row>
    <row r="610" spans="2:25" x14ac:dyDescent="0.4">
      <c r="B610" s="66" t="s">
        <v>4</v>
      </c>
      <c r="C610" s="68">
        <f>_xlfn.T.TEST(H608:EPA608,H609:EN609,1,2)</f>
        <v>3.6795092978406101E-2</v>
      </c>
      <c r="D610" s="66"/>
      <c r="E610" s="42" t="s">
        <v>3</v>
      </c>
      <c r="F610" s="69">
        <f>AVERAGE(H610:EN610)*10</f>
        <v>24</v>
      </c>
      <c r="G610" s="70"/>
      <c r="H610" s="110"/>
      <c r="I610" s="110"/>
      <c r="J610" s="110"/>
      <c r="K610" s="110">
        <f>K609-K608</f>
        <v>0</v>
      </c>
      <c r="L610" s="110"/>
      <c r="M610" s="110">
        <f>M609-M608</f>
        <v>4</v>
      </c>
      <c r="N610" s="110">
        <f>N609-N608</f>
        <v>6</v>
      </c>
      <c r="O610" s="110">
        <f>O609-O608</f>
        <v>0</v>
      </c>
      <c r="P610" s="110"/>
      <c r="Q610" s="110">
        <f>Q609-Q608</f>
        <v>2</v>
      </c>
      <c r="R610" s="110"/>
      <c r="S610" s="110"/>
      <c r="T610" s="110"/>
      <c r="U610" s="110"/>
      <c r="V610" s="110"/>
      <c r="W610" s="110"/>
      <c r="X610" s="110"/>
      <c r="Y610" s="110"/>
    </row>
    <row r="611" spans="2:25" x14ac:dyDescent="0.4">
      <c r="B611" s="42" t="s">
        <v>2</v>
      </c>
      <c r="C611" s="79">
        <f>(F609-F608)/(100-F608)</f>
        <v>0.54545454545454541</v>
      </c>
      <c r="D611" s="66"/>
      <c r="E611" s="42" t="s">
        <v>1</v>
      </c>
      <c r="F611" s="69">
        <f>_xlfn.STDEV.S(H609:EN609)*10</f>
        <v>20</v>
      </c>
      <c r="G611" s="70"/>
    </row>
    <row r="614" spans="2:25" x14ac:dyDescent="0.4">
      <c r="B614" s="64" t="s">
        <v>385</v>
      </c>
      <c r="C614" s="65" t="s">
        <v>357</v>
      </c>
      <c r="D614" s="66"/>
      <c r="E614" s="64" t="s">
        <v>385</v>
      </c>
      <c r="F614" s="65" t="s">
        <v>357</v>
      </c>
      <c r="G614" s="67"/>
    </row>
    <row r="615" spans="2:25" x14ac:dyDescent="0.4">
      <c r="B615" s="66" t="s">
        <v>44</v>
      </c>
      <c r="C615" s="68">
        <f>_xlfn.T.TEST(H623:EN623,H629:EN629,1,2)</f>
        <v>0.29510004080568519</v>
      </c>
      <c r="D615" s="66"/>
      <c r="E615" s="42" t="s">
        <v>39</v>
      </c>
      <c r="F615" s="69">
        <f>SUM(H622:EN622)</f>
        <v>7</v>
      </c>
      <c r="G615" s="70"/>
    </row>
    <row r="616" spans="2:25" x14ac:dyDescent="0.4">
      <c r="B616" s="66" t="s">
        <v>43</v>
      </c>
      <c r="C616" s="68">
        <f>_xlfn.T.TEST(H624:EN624,H630:EN630,1,2)</f>
        <v>0.47776514520397606</v>
      </c>
      <c r="D616" s="66"/>
      <c r="E616" s="66" t="s">
        <v>36</v>
      </c>
      <c r="F616" s="69">
        <f>SUM(H628:EN628)</f>
        <v>6</v>
      </c>
      <c r="G616" s="70"/>
    </row>
    <row r="617" spans="2:25" x14ac:dyDescent="0.4">
      <c r="B617" s="66" t="s">
        <v>42</v>
      </c>
      <c r="C617" s="68">
        <f>_xlfn.T.TEST(H625:EN625,H631:EN631,1,2)</f>
        <v>0.37555755790203404</v>
      </c>
      <c r="D617" s="66"/>
      <c r="E617" s="42" t="s">
        <v>14</v>
      </c>
      <c r="F617" s="69">
        <f>_xlfn.STDEV.S(H625:EN625)*10</f>
        <v>25.819888974716111</v>
      </c>
      <c r="G617" s="70"/>
    </row>
    <row r="618" spans="2:25" x14ac:dyDescent="0.4">
      <c r="B618" s="42" t="s">
        <v>358</v>
      </c>
      <c r="C618" s="44">
        <f>COUNT(H624:EN624)</f>
        <v>7</v>
      </c>
      <c r="D618" s="66"/>
      <c r="E618" s="42" t="s">
        <v>11</v>
      </c>
      <c r="F618" s="69">
        <f>_xlfn.STDEV.S(H631:EN631)*10</f>
        <v>46.761807778000488</v>
      </c>
      <c r="G618" s="70"/>
    </row>
    <row r="619" spans="2:25" x14ac:dyDescent="0.4">
      <c r="B619" s="42" t="s">
        <v>359</v>
      </c>
      <c r="C619" s="44">
        <f>COUNT(H630:EN630)</f>
        <v>6</v>
      </c>
      <c r="D619" s="66"/>
      <c r="E619" s="42" t="s">
        <v>8</v>
      </c>
      <c r="F619" s="69">
        <f>SQRT((((C618-1)*F617^2)+((C619-1)*F618^2))/(C618+C619-2))</f>
        <v>36.845294917747069</v>
      </c>
      <c r="G619" s="70"/>
    </row>
    <row r="620" spans="2:25" x14ac:dyDescent="0.4">
      <c r="B620" s="66"/>
      <c r="C620" s="71"/>
      <c r="D620" s="66"/>
      <c r="E620" s="42" t="s">
        <v>5</v>
      </c>
      <c r="F620" s="118">
        <f>(F631-F625)/F618</f>
        <v>-0.14256648712805028</v>
      </c>
      <c r="G620" s="70"/>
      <c r="H620" s="110"/>
      <c r="I620" s="110"/>
      <c r="J620" s="110"/>
      <c r="K620" s="110"/>
      <c r="L620" s="110"/>
      <c r="M620" s="110"/>
      <c r="N620" s="110"/>
      <c r="O620" s="110"/>
      <c r="P620" s="110"/>
      <c r="Q620" s="110"/>
    </row>
    <row r="621" spans="2:25" x14ac:dyDescent="0.4">
      <c r="B621" s="73" t="s">
        <v>166</v>
      </c>
      <c r="C621" s="65" t="s">
        <v>357</v>
      </c>
      <c r="D621" s="66"/>
      <c r="E621" s="73" t="s">
        <v>165</v>
      </c>
      <c r="F621" s="74" t="s">
        <v>360</v>
      </c>
      <c r="G621" s="75"/>
      <c r="H621" s="155" t="s">
        <v>164</v>
      </c>
      <c r="I621" s="155" t="s">
        <v>163</v>
      </c>
      <c r="J621" s="155" t="s">
        <v>162</v>
      </c>
      <c r="K621" s="155" t="s">
        <v>161</v>
      </c>
      <c r="L621" s="155" t="s">
        <v>160</v>
      </c>
      <c r="M621" s="155" t="s">
        <v>159</v>
      </c>
      <c r="N621" s="155" t="s">
        <v>158</v>
      </c>
      <c r="O621" s="155" t="s">
        <v>157</v>
      </c>
      <c r="P621" s="155" t="s">
        <v>156</v>
      </c>
      <c r="Q621" s="155" t="s">
        <v>155</v>
      </c>
      <c r="R621" s="155" t="s">
        <v>154</v>
      </c>
      <c r="S621" s="155"/>
      <c r="T621" s="155"/>
      <c r="U621" s="155"/>
      <c r="V621" s="155"/>
      <c r="W621" s="155"/>
      <c r="X621" s="155"/>
      <c r="Y621" s="155"/>
    </row>
    <row r="622" spans="2:25" x14ac:dyDescent="0.4">
      <c r="B622" s="42" t="s">
        <v>13</v>
      </c>
      <c r="C622" s="69">
        <f>AVERAGE(H625:EN625)*10</f>
        <v>20</v>
      </c>
      <c r="D622" s="66"/>
      <c r="E622" s="42" t="s">
        <v>361</v>
      </c>
      <c r="F622" s="69">
        <f>AVERAGE(H622:EN622)</f>
        <v>1</v>
      </c>
      <c r="G622" s="70"/>
      <c r="H622" s="109"/>
      <c r="I622" s="109">
        <v>1</v>
      </c>
      <c r="J622" s="109"/>
      <c r="K622" s="109">
        <v>1</v>
      </c>
      <c r="L622" s="109">
        <v>1</v>
      </c>
      <c r="M622" s="109"/>
      <c r="N622" s="109">
        <v>1</v>
      </c>
      <c r="O622" s="109">
        <v>1</v>
      </c>
      <c r="P622" s="109"/>
      <c r="Q622" s="109">
        <v>1</v>
      </c>
      <c r="R622" s="109">
        <v>1</v>
      </c>
      <c r="S622" s="109"/>
      <c r="T622" s="109"/>
      <c r="U622" s="109"/>
      <c r="V622" s="109"/>
      <c r="W622" s="109"/>
      <c r="X622" s="109"/>
      <c r="Y622" s="109"/>
    </row>
    <row r="623" spans="2:25" x14ac:dyDescent="0.4">
      <c r="B623" s="42" t="s">
        <v>10</v>
      </c>
      <c r="C623" s="69">
        <f>_xlfn.STDEV.S(H623:EN623)*10</f>
        <v>15.118578920369092</v>
      </c>
      <c r="D623" s="66"/>
      <c r="E623" s="66" t="s">
        <v>9</v>
      </c>
      <c r="F623" s="69">
        <f>AVERAGE(H623:EN623)*10</f>
        <v>45.714285714285708</v>
      </c>
      <c r="G623" s="70"/>
      <c r="H623" s="58"/>
      <c r="I623" s="53">
        <v>4</v>
      </c>
      <c r="J623" s="58"/>
      <c r="K623" s="53">
        <v>2</v>
      </c>
      <c r="L623" s="53">
        <v>6</v>
      </c>
      <c r="M623" s="58"/>
      <c r="N623" s="53">
        <v>6</v>
      </c>
      <c r="O623" s="53">
        <v>6</v>
      </c>
      <c r="P623" s="58"/>
      <c r="Q623" s="53">
        <v>4</v>
      </c>
      <c r="R623" s="53">
        <v>4</v>
      </c>
      <c r="S623" s="58"/>
      <c r="T623" s="58"/>
    </row>
    <row r="624" spans="2:25" x14ac:dyDescent="0.4">
      <c r="B624" s="66" t="s">
        <v>41</v>
      </c>
      <c r="C624" s="69">
        <f>C622/C623</f>
        <v>1.3228756555322949</v>
      </c>
      <c r="D624" s="66"/>
      <c r="E624" s="66" t="s">
        <v>6</v>
      </c>
      <c r="F624" s="69">
        <f>AVERAGE(H624:EN624)*10</f>
        <v>65.714285714285708</v>
      </c>
      <c r="G624" s="70"/>
      <c r="H624" s="58"/>
      <c r="I624" s="53">
        <v>10</v>
      </c>
      <c r="J624" s="58"/>
      <c r="K624" s="53">
        <v>2</v>
      </c>
      <c r="L624" s="53">
        <v>10</v>
      </c>
      <c r="M624" s="76"/>
      <c r="N624" s="53">
        <v>4</v>
      </c>
      <c r="O624" s="53">
        <v>8</v>
      </c>
      <c r="P624" s="58"/>
      <c r="Q624" s="53">
        <v>6</v>
      </c>
      <c r="R624" s="53">
        <v>6</v>
      </c>
      <c r="S624" s="58"/>
      <c r="T624" s="58"/>
    </row>
    <row r="625" spans="2:25" x14ac:dyDescent="0.4">
      <c r="B625" s="42" t="s">
        <v>4</v>
      </c>
      <c r="C625" s="68">
        <f>_xlfn.T.TEST(H623:EPA623,H624:EN624,1,2)</f>
        <v>7.0222431612113181E-2</v>
      </c>
      <c r="D625" s="66"/>
      <c r="E625" s="42" t="s">
        <v>3</v>
      </c>
      <c r="F625" s="69">
        <f>AVERAGE(H625:EN625)*10</f>
        <v>20</v>
      </c>
      <c r="G625" s="70"/>
      <c r="H625" s="110"/>
      <c r="I625" s="110">
        <f>I624-I623</f>
        <v>6</v>
      </c>
      <c r="J625" s="110"/>
      <c r="K625" s="110">
        <f>K624-K623</f>
        <v>0</v>
      </c>
      <c r="L625" s="110">
        <f>L624-L623</f>
        <v>4</v>
      </c>
      <c r="M625" s="110"/>
      <c r="N625" s="110">
        <f>N624-N623</f>
        <v>-2</v>
      </c>
      <c r="O625" s="110">
        <f>O624-O623</f>
        <v>2</v>
      </c>
      <c r="P625" s="110"/>
      <c r="Q625" s="110">
        <f>Q624-Q623</f>
        <v>2</v>
      </c>
      <c r="R625" s="110">
        <f>R624-R623</f>
        <v>2</v>
      </c>
      <c r="S625" s="110"/>
      <c r="T625" s="110"/>
      <c r="U625" s="110"/>
      <c r="V625" s="110"/>
      <c r="W625" s="110"/>
      <c r="X625" s="110"/>
      <c r="Y625" s="110"/>
    </row>
    <row r="626" spans="2:25" x14ac:dyDescent="0.4">
      <c r="B626" s="42" t="s">
        <v>2</v>
      </c>
      <c r="C626" s="77">
        <f>(F624-F623)/(100-F623)</f>
        <v>0.36842105263157893</v>
      </c>
      <c r="D626" s="66"/>
      <c r="E626" s="42" t="s">
        <v>1</v>
      </c>
      <c r="F626" s="69">
        <f>_xlfn.STDEV.S(H624:EN624)*10</f>
        <v>29.920529661723826</v>
      </c>
      <c r="G626" s="70"/>
      <c r="H626" s="110"/>
      <c r="I626" s="110"/>
      <c r="J626" s="110"/>
      <c r="K626" s="110"/>
      <c r="L626" s="110"/>
      <c r="M626" s="110"/>
      <c r="N626" s="110"/>
      <c r="O626" s="110"/>
      <c r="P626" s="110"/>
      <c r="Q626" s="110"/>
    </row>
    <row r="627" spans="2:25" x14ac:dyDescent="0.4">
      <c r="B627" s="73" t="s">
        <v>152</v>
      </c>
      <c r="C627" s="65" t="s">
        <v>357</v>
      </c>
      <c r="D627" s="66"/>
      <c r="E627" s="73" t="s">
        <v>151</v>
      </c>
      <c r="F627" s="74" t="s">
        <v>360</v>
      </c>
      <c r="G627" s="75"/>
      <c r="H627" s="156" t="s">
        <v>150</v>
      </c>
      <c r="I627" s="156" t="s">
        <v>149</v>
      </c>
      <c r="J627" s="156" t="s">
        <v>148</v>
      </c>
      <c r="K627" s="156" t="s">
        <v>147</v>
      </c>
      <c r="L627" s="156" t="s">
        <v>146</v>
      </c>
      <c r="M627" s="156" t="s">
        <v>145</v>
      </c>
      <c r="N627" s="156" t="s">
        <v>144</v>
      </c>
      <c r="O627" s="156" t="s">
        <v>143</v>
      </c>
      <c r="P627" s="156" t="s">
        <v>142</v>
      </c>
      <c r="Q627" s="156" t="s">
        <v>141</v>
      </c>
      <c r="R627" s="156"/>
      <c r="S627" s="156"/>
      <c r="T627" s="156"/>
      <c r="U627" s="156"/>
      <c r="V627" s="156"/>
      <c r="W627" s="156"/>
      <c r="X627" s="156"/>
      <c r="Y627" s="156"/>
    </row>
    <row r="628" spans="2:25" x14ac:dyDescent="0.4">
      <c r="B628" s="42" t="s">
        <v>13</v>
      </c>
      <c r="C628" s="118">
        <f>AVERAGE(H631:EN631)*10</f>
        <v>13.333333333333332</v>
      </c>
      <c r="D628" s="66"/>
      <c r="E628" s="42" t="s">
        <v>361</v>
      </c>
      <c r="F628" s="69">
        <f>AVERAGE(H628:EN628)</f>
        <v>1</v>
      </c>
      <c r="G628" s="70"/>
      <c r="H628" s="109"/>
      <c r="I628" s="109"/>
      <c r="J628" s="109"/>
      <c r="K628" s="109">
        <v>1</v>
      </c>
      <c r="L628" s="109">
        <v>1</v>
      </c>
      <c r="M628" s="109">
        <v>1</v>
      </c>
      <c r="N628" s="109"/>
      <c r="O628" s="109">
        <v>1</v>
      </c>
      <c r="P628" s="109">
        <v>1</v>
      </c>
      <c r="Q628" s="109">
        <v>1</v>
      </c>
      <c r="R628" s="109"/>
      <c r="S628" s="109"/>
      <c r="T628" s="109"/>
      <c r="U628" s="109"/>
      <c r="V628" s="109"/>
      <c r="W628" s="109"/>
      <c r="X628" s="109"/>
      <c r="Y628" s="109"/>
    </row>
    <row r="629" spans="2:25" x14ac:dyDescent="0.4">
      <c r="B629" s="42" t="s">
        <v>10</v>
      </c>
      <c r="C629" s="69">
        <f>_xlfn.STDEV.S(H629:EN629)*10</f>
        <v>32.659863237109043</v>
      </c>
      <c r="D629" s="66"/>
      <c r="E629" s="66" t="s">
        <v>9</v>
      </c>
      <c r="F629" s="69">
        <f>AVERAGE(H629:EN629)*10</f>
        <v>53.333333333333329</v>
      </c>
      <c r="G629" s="70"/>
      <c r="H629" s="76"/>
      <c r="I629" s="58"/>
      <c r="J629" s="58"/>
      <c r="K629" s="53">
        <v>10</v>
      </c>
      <c r="L629" s="53">
        <v>6</v>
      </c>
      <c r="M629" s="53">
        <v>0</v>
      </c>
      <c r="N629" s="58"/>
      <c r="O629" s="53">
        <v>6</v>
      </c>
      <c r="P629" s="53">
        <v>6</v>
      </c>
      <c r="Q629" s="53">
        <v>4</v>
      </c>
      <c r="R629" s="76"/>
      <c r="S629" s="76"/>
    </row>
    <row r="630" spans="2:25" x14ac:dyDescent="0.4">
      <c r="B630" s="66" t="s">
        <v>7</v>
      </c>
      <c r="C630" s="118">
        <f>C628/C629</f>
        <v>0.40824829046386296</v>
      </c>
      <c r="D630" s="66"/>
      <c r="E630" s="66" t="s">
        <v>6</v>
      </c>
      <c r="F630" s="69">
        <f>AVERAGE(H630:EN630)*10</f>
        <v>66.666666666666671</v>
      </c>
      <c r="G630" s="70"/>
      <c r="H630" s="76"/>
      <c r="I630" s="58"/>
      <c r="J630" s="58"/>
      <c r="K630" s="53">
        <v>10</v>
      </c>
      <c r="L630" s="53">
        <v>6</v>
      </c>
      <c r="M630" s="53">
        <v>10</v>
      </c>
      <c r="N630" s="58"/>
      <c r="O630" s="53">
        <v>6</v>
      </c>
      <c r="P630" s="53">
        <v>2</v>
      </c>
      <c r="Q630" s="53">
        <v>6</v>
      </c>
      <c r="R630" s="76"/>
      <c r="S630" s="76"/>
    </row>
    <row r="631" spans="2:25" x14ac:dyDescent="0.4">
      <c r="B631" s="66" t="s">
        <v>4</v>
      </c>
      <c r="C631" s="68">
        <f>_xlfn.T.TEST(H629:EPA629,H630:EN630,1,2)</f>
        <v>0.23954833981568419</v>
      </c>
      <c r="D631" s="66"/>
      <c r="E631" s="42" t="s">
        <v>3</v>
      </c>
      <c r="F631" s="69">
        <f>AVERAGE(H631:EN631)*10</f>
        <v>13.333333333333332</v>
      </c>
      <c r="G631" s="70"/>
      <c r="H631" s="110"/>
      <c r="I631" s="110"/>
      <c r="J631" s="110"/>
      <c r="K631" s="110">
        <f>K630-K629</f>
        <v>0</v>
      </c>
      <c r="L631" s="110">
        <f>L630-L629</f>
        <v>0</v>
      </c>
      <c r="M631" s="110">
        <f>M630-M629</f>
        <v>10</v>
      </c>
      <c r="N631" s="110"/>
      <c r="O631" s="110">
        <f>O630-O629</f>
        <v>0</v>
      </c>
      <c r="P631" s="110">
        <f>P630-P629</f>
        <v>-4</v>
      </c>
      <c r="Q631" s="110">
        <f>Q630-Q629</f>
        <v>2</v>
      </c>
      <c r="R631" s="110"/>
      <c r="S631" s="110"/>
      <c r="T631" s="110"/>
      <c r="U631" s="110"/>
      <c r="V631" s="110"/>
      <c r="W631" s="110"/>
      <c r="X631" s="110"/>
      <c r="Y631" s="110"/>
    </row>
    <row r="632" spans="2:25" x14ac:dyDescent="0.4">
      <c r="B632" s="42" t="s">
        <v>2</v>
      </c>
      <c r="C632" s="126">
        <f>(F630-F629)/(100-F629)</f>
        <v>0.28571428571428586</v>
      </c>
      <c r="D632" s="66"/>
      <c r="E632" s="42" t="s">
        <v>1</v>
      </c>
      <c r="F632" s="69">
        <f>_xlfn.STDEV.S(H630:EN630)*10</f>
        <v>30.110906108363235</v>
      </c>
      <c r="G632" s="70"/>
    </row>
    <row r="635" spans="2:25" x14ac:dyDescent="0.4">
      <c r="B635" s="64" t="s">
        <v>386</v>
      </c>
      <c r="C635" s="65" t="s">
        <v>357</v>
      </c>
      <c r="D635" s="66"/>
      <c r="E635" s="64" t="s">
        <v>386</v>
      </c>
      <c r="F635" s="65" t="s">
        <v>357</v>
      </c>
      <c r="G635" s="67"/>
    </row>
    <row r="636" spans="2:25" x14ac:dyDescent="0.4">
      <c r="B636" s="66" t="s">
        <v>44</v>
      </c>
      <c r="C636" s="68">
        <f>_xlfn.T.TEST(H644:EN644,H650:EN650,1,2)</f>
        <v>0.3187236995417283</v>
      </c>
      <c r="D636" s="66"/>
      <c r="E636" s="42" t="s">
        <v>39</v>
      </c>
      <c r="F636" s="69">
        <f>SUM(H643:EN643)</f>
        <v>6</v>
      </c>
      <c r="G636" s="70"/>
    </row>
    <row r="637" spans="2:25" x14ac:dyDescent="0.4">
      <c r="B637" s="66" t="s">
        <v>43</v>
      </c>
      <c r="C637" s="68">
        <f>_xlfn.T.TEST(H645:EN645,H651:EN651,1,2)</f>
        <v>0.41686986520092006</v>
      </c>
      <c r="D637" s="66"/>
      <c r="E637" s="66" t="s">
        <v>36</v>
      </c>
      <c r="F637" s="69">
        <f>SUM(H649:EN649)</f>
        <v>8</v>
      </c>
      <c r="G637" s="70"/>
    </row>
    <row r="638" spans="2:25" x14ac:dyDescent="0.4">
      <c r="B638" s="66" t="s">
        <v>42</v>
      </c>
      <c r="C638" s="68">
        <f>_xlfn.T.TEST(H646:EN646,H652:EN652,1,2)</f>
        <v>0.46245064990070128</v>
      </c>
      <c r="D638" s="66"/>
      <c r="E638" s="42" t="s">
        <v>14</v>
      </c>
      <c r="F638" s="69">
        <f>_xlfn.STDEV.S(H646:EN646)*10</f>
        <v>20.655911179772886</v>
      </c>
      <c r="G638" s="70"/>
    </row>
    <row r="639" spans="2:25" x14ac:dyDescent="0.4">
      <c r="B639" s="42" t="s">
        <v>358</v>
      </c>
      <c r="C639" s="44">
        <f>COUNT(H645:EN645)</f>
        <v>6</v>
      </c>
      <c r="D639" s="66"/>
      <c r="E639" s="42" t="s">
        <v>11</v>
      </c>
      <c r="F639" s="69">
        <f>_xlfn.STDEV.S(H652:EN652)*10</f>
        <v>38.172540616821109</v>
      </c>
      <c r="G639" s="70"/>
    </row>
    <row r="640" spans="2:25" x14ac:dyDescent="0.4">
      <c r="B640" s="42" t="s">
        <v>359</v>
      </c>
      <c r="C640" s="44">
        <f>COUNT(H651:EN651)</f>
        <v>8</v>
      </c>
      <c r="D640" s="66"/>
      <c r="E640" s="42" t="s">
        <v>8</v>
      </c>
      <c r="F640" s="69">
        <f>SQRT((((C639-1)*F638^2)+((C640-1)*F639^2))/(C639+C640-2))</f>
        <v>32.058973436118912</v>
      </c>
      <c r="G640" s="70"/>
    </row>
    <row r="641" spans="2:25" x14ac:dyDescent="0.4">
      <c r="B641" s="66"/>
      <c r="C641" s="71"/>
      <c r="D641" s="66"/>
      <c r="E641" s="42" t="s">
        <v>5</v>
      </c>
      <c r="F641" s="118">
        <f>(F652-F646)/F639</f>
        <v>-4.3661402666298636E-2</v>
      </c>
      <c r="G641" s="70"/>
      <c r="H641" s="110"/>
      <c r="I641" s="110"/>
      <c r="J641" s="110"/>
      <c r="K641" s="110"/>
      <c r="L641" s="110"/>
      <c r="M641" s="110"/>
      <c r="N641" s="110"/>
      <c r="O641" s="110"/>
      <c r="P641" s="110"/>
      <c r="Q641" s="110"/>
    </row>
    <row r="642" spans="2:25" x14ac:dyDescent="0.4">
      <c r="B642" s="73" t="s">
        <v>166</v>
      </c>
      <c r="C642" s="65" t="s">
        <v>357</v>
      </c>
      <c r="D642" s="66"/>
      <c r="E642" s="73" t="s">
        <v>165</v>
      </c>
      <c r="F642" s="74" t="s">
        <v>360</v>
      </c>
      <c r="G642" s="75"/>
      <c r="H642" s="155" t="s">
        <v>164</v>
      </c>
      <c r="I642" s="155" t="s">
        <v>163</v>
      </c>
      <c r="J642" s="155" t="s">
        <v>162</v>
      </c>
      <c r="K642" s="155" t="s">
        <v>161</v>
      </c>
      <c r="L642" s="155" t="s">
        <v>160</v>
      </c>
      <c r="M642" s="155" t="s">
        <v>159</v>
      </c>
      <c r="N642" s="155" t="s">
        <v>158</v>
      </c>
      <c r="O642" s="155" t="s">
        <v>157</v>
      </c>
      <c r="P642" s="155" t="s">
        <v>156</v>
      </c>
      <c r="Q642" s="155" t="s">
        <v>155</v>
      </c>
      <c r="R642" s="155" t="s">
        <v>154</v>
      </c>
      <c r="S642" s="155"/>
      <c r="T642" s="155"/>
      <c r="U642" s="155"/>
      <c r="V642" s="155"/>
      <c r="W642" s="155"/>
      <c r="X642" s="155"/>
      <c r="Y642" s="155"/>
    </row>
    <row r="643" spans="2:25" x14ac:dyDescent="0.4">
      <c r="B643" s="42" t="s">
        <v>13</v>
      </c>
      <c r="C643" s="69">
        <f>AVERAGE(H646:EN646)*10</f>
        <v>6.6666666666666661</v>
      </c>
      <c r="D643" s="66"/>
      <c r="E643" s="42" t="s">
        <v>361</v>
      </c>
      <c r="F643" s="69">
        <f>AVERAGE(H643:EN643)</f>
        <v>1</v>
      </c>
      <c r="G643" s="70"/>
      <c r="H643" s="109">
        <v>1</v>
      </c>
      <c r="I643" s="109">
        <v>1</v>
      </c>
      <c r="J643" s="109"/>
      <c r="K643" s="109">
        <v>1</v>
      </c>
      <c r="L643" s="109">
        <v>1</v>
      </c>
      <c r="M643" s="109"/>
      <c r="N643" s="109"/>
      <c r="O643" s="109">
        <v>1</v>
      </c>
      <c r="P643" s="109"/>
      <c r="Q643" s="109"/>
      <c r="R643" s="109">
        <v>1</v>
      </c>
      <c r="S643" s="109"/>
      <c r="T643" s="109"/>
      <c r="U643" s="109"/>
      <c r="V643" s="109"/>
      <c r="W643" s="109"/>
      <c r="X643" s="109"/>
      <c r="Y643" s="109"/>
    </row>
    <row r="644" spans="2:25" x14ac:dyDescent="0.4">
      <c r="B644" s="42" t="s">
        <v>10</v>
      </c>
      <c r="C644" s="69">
        <f>_xlfn.STDEV.S(H644:EN644)*10</f>
        <v>24.494897427831781</v>
      </c>
      <c r="D644" s="66"/>
      <c r="E644" s="66" t="s">
        <v>9</v>
      </c>
      <c r="F644" s="69">
        <f>AVERAGE(H644:EN644)*10</f>
        <v>50</v>
      </c>
      <c r="G644" s="70"/>
      <c r="H644" s="53">
        <v>6</v>
      </c>
      <c r="I644" s="53">
        <v>6</v>
      </c>
      <c r="J644" s="58"/>
      <c r="K644" s="53">
        <v>6</v>
      </c>
      <c r="L644" s="53">
        <v>6</v>
      </c>
      <c r="M644" s="58"/>
      <c r="N644" s="58"/>
      <c r="O644" s="53">
        <v>6</v>
      </c>
      <c r="P644" s="58"/>
      <c r="Q644" s="58"/>
      <c r="R644" s="53">
        <v>0</v>
      </c>
      <c r="S644" s="58"/>
      <c r="T644" s="58"/>
    </row>
    <row r="645" spans="2:25" x14ac:dyDescent="0.4">
      <c r="B645" s="66" t="s">
        <v>41</v>
      </c>
      <c r="C645" s="69">
        <f>C643/C644</f>
        <v>0.27216552697590868</v>
      </c>
      <c r="D645" s="66"/>
      <c r="E645" s="66" t="s">
        <v>6</v>
      </c>
      <c r="F645" s="69">
        <f>AVERAGE(H645:EN645)*10</f>
        <v>56.666666666666671</v>
      </c>
      <c r="G645" s="70"/>
      <c r="H645" s="53">
        <v>6</v>
      </c>
      <c r="I645" s="53">
        <v>6</v>
      </c>
      <c r="J645" s="58"/>
      <c r="K645" s="53">
        <v>4</v>
      </c>
      <c r="L645" s="53">
        <v>6</v>
      </c>
      <c r="M645" s="76"/>
      <c r="N645" s="58"/>
      <c r="O645" s="53">
        <v>8</v>
      </c>
      <c r="P645" s="58"/>
      <c r="Q645" s="58"/>
      <c r="R645" s="53">
        <v>4</v>
      </c>
      <c r="S645" s="58"/>
      <c r="T645" s="58"/>
    </row>
    <row r="646" spans="2:25" x14ac:dyDescent="0.4">
      <c r="B646" s="42" t="s">
        <v>4</v>
      </c>
      <c r="C646" s="68">
        <f>_xlfn.T.TEST(H644:EPA644,H645:EN645,1,2)</f>
        <v>0.29129392504051327</v>
      </c>
      <c r="D646" s="66"/>
      <c r="E646" s="42" t="s">
        <v>3</v>
      </c>
      <c r="F646" s="69">
        <f>AVERAGE(H646:EN646)*10</f>
        <v>6.6666666666666661</v>
      </c>
      <c r="G646" s="70"/>
      <c r="H646" s="110">
        <f t="shared" ref="H646:R646" si="58">H645-H644</f>
        <v>0</v>
      </c>
      <c r="I646" s="110">
        <f t="shared" si="58"/>
        <v>0</v>
      </c>
      <c r="J646" s="110"/>
      <c r="K646" s="110">
        <f t="shared" si="58"/>
        <v>-2</v>
      </c>
      <c r="L646" s="110">
        <f t="shared" si="58"/>
        <v>0</v>
      </c>
      <c r="M646" s="110"/>
      <c r="N646" s="110"/>
      <c r="O646" s="110">
        <f t="shared" si="58"/>
        <v>2</v>
      </c>
      <c r="P646" s="110"/>
      <c r="Q646" s="110"/>
      <c r="R646" s="110">
        <f t="shared" si="58"/>
        <v>4</v>
      </c>
      <c r="S646" s="110"/>
      <c r="T646" s="110"/>
      <c r="U646" s="110"/>
      <c r="V646" s="110"/>
      <c r="W646" s="110"/>
      <c r="X646" s="110"/>
      <c r="Y646" s="110"/>
    </row>
    <row r="647" spans="2:25" x14ac:dyDescent="0.4">
      <c r="B647" s="42" t="s">
        <v>2</v>
      </c>
      <c r="C647" s="77">
        <f>(F645-F644)/(100-F644)</f>
        <v>0.13333333333333341</v>
      </c>
      <c r="D647" s="66"/>
      <c r="E647" s="42" t="s">
        <v>1</v>
      </c>
      <c r="F647" s="69">
        <f>_xlfn.STDEV.S(H645:EN645)*10</f>
        <v>15.055453054181624</v>
      </c>
      <c r="G647" s="70"/>
      <c r="H647" s="110"/>
      <c r="I647" s="110"/>
      <c r="J647" s="110"/>
      <c r="K647" s="110"/>
      <c r="L647" s="110"/>
      <c r="M647" s="110"/>
      <c r="N647" s="110"/>
      <c r="O647" s="110"/>
      <c r="P647" s="110"/>
      <c r="Q647" s="110"/>
    </row>
    <row r="648" spans="2:25" x14ac:dyDescent="0.4">
      <c r="B648" s="73" t="s">
        <v>152</v>
      </c>
      <c r="C648" s="65" t="s">
        <v>357</v>
      </c>
      <c r="D648" s="66"/>
      <c r="E648" s="73" t="s">
        <v>151</v>
      </c>
      <c r="F648" s="74" t="s">
        <v>360</v>
      </c>
      <c r="G648" s="75"/>
      <c r="H648" s="156" t="s">
        <v>150</v>
      </c>
      <c r="I648" s="156" t="s">
        <v>149</v>
      </c>
      <c r="J648" s="156" t="s">
        <v>148</v>
      </c>
      <c r="K648" s="156" t="s">
        <v>147</v>
      </c>
      <c r="L648" s="156" t="s">
        <v>146</v>
      </c>
      <c r="M648" s="156" t="s">
        <v>145</v>
      </c>
      <c r="N648" s="156" t="s">
        <v>144</v>
      </c>
      <c r="O648" s="156" t="s">
        <v>143</v>
      </c>
      <c r="P648" s="156" t="s">
        <v>142</v>
      </c>
      <c r="Q648" s="156" t="s">
        <v>141</v>
      </c>
      <c r="R648" s="156"/>
      <c r="S648" s="156"/>
      <c r="T648" s="156"/>
      <c r="U648" s="156"/>
      <c r="V648" s="156"/>
      <c r="W648" s="156"/>
      <c r="X648" s="156"/>
      <c r="Y648" s="156"/>
    </row>
    <row r="649" spans="2:25" x14ac:dyDescent="0.4">
      <c r="B649" s="42" t="s">
        <v>13</v>
      </c>
      <c r="C649" s="118">
        <f>AVERAGE(H652:EN652)*10</f>
        <v>5</v>
      </c>
      <c r="D649" s="66"/>
      <c r="E649" s="42" t="s">
        <v>361</v>
      </c>
      <c r="F649" s="69">
        <f>AVERAGE(H649:EN649)</f>
        <v>1</v>
      </c>
      <c r="G649" s="70"/>
      <c r="H649" s="109"/>
      <c r="I649" s="109"/>
      <c r="J649" s="109">
        <v>1</v>
      </c>
      <c r="K649" s="109">
        <v>1</v>
      </c>
      <c r="L649" s="109">
        <v>1</v>
      </c>
      <c r="M649" s="109">
        <v>1</v>
      </c>
      <c r="N649" s="109">
        <v>1</v>
      </c>
      <c r="O649" s="109">
        <v>1</v>
      </c>
      <c r="P649" s="109">
        <v>1</v>
      </c>
      <c r="Q649" s="109">
        <v>1</v>
      </c>
      <c r="R649" s="109"/>
      <c r="S649" s="109"/>
      <c r="T649" s="109"/>
      <c r="U649" s="109"/>
      <c r="V649" s="109"/>
      <c r="W649" s="109"/>
      <c r="X649" s="109"/>
      <c r="Y649" s="109"/>
    </row>
    <row r="650" spans="2:25" x14ac:dyDescent="0.4">
      <c r="B650" s="42" t="s">
        <v>10</v>
      </c>
      <c r="C650" s="69">
        <f>_xlfn.STDEV.S(H650:EN650)*10</f>
        <v>14.142135623730951</v>
      </c>
      <c r="D650" s="66"/>
      <c r="E650" s="66" t="s">
        <v>9</v>
      </c>
      <c r="F650" s="69">
        <f>AVERAGE(H650:EN650)*10</f>
        <v>55</v>
      </c>
      <c r="G650" s="70"/>
      <c r="H650" s="76"/>
      <c r="I650" s="58"/>
      <c r="J650" s="53">
        <v>6</v>
      </c>
      <c r="K650" s="53">
        <v>8</v>
      </c>
      <c r="L650" s="53">
        <v>6</v>
      </c>
      <c r="M650" s="53">
        <v>6</v>
      </c>
      <c r="N650" s="53">
        <v>4</v>
      </c>
      <c r="O650" s="53">
        <v>6</v>
      </c>
      <c r="P650" s="53">
        <v>4</v>
      </c>
      <c r="Q650" s="53">
        <v>4</v>
      </c>
      <c r="R650" s="76"/>
      <c r="S650" s="76"/>
    </row>
    <row r="651" spans="2:25" x14ac:dyDescent="0.4">
      <c r="B651" s="66" t="s">
        <v>7</v>
      </c>
      <c r="C651" s="118">
        <f>C649/C650</f>
        <v>0.35355339059327373</v>
      </c>
      <c r="D651" s="66"/>
      <c r="E651" s="66" t="s">
        <v>6</v>
      </c>
      <c r="F651" s="69">
        <f>AVERAGE(H651:EN651)*10</f>
        <v>60</v>
      </c>
      <c r="G651" s="70"/>
      <c r="H651" s="76"/>
      <c r="I651" s="58"/>
      <c r="J651" s="53">
        <v>6</v>
      </c>
      <c r="K651" s="53">
        <v>6</v>
      </c>
      <c r="L651" s="53">
        <v>8</v>
      </c>
      <c r="M651" s="53">
        <v>0</v>
      </c>
      <c r="N651" s="53">
        <v>10</v>
      </c>
      <c r="O651" s="53">
        <v>10</v>
      </c>
      <c r="P651" s="53">
        <v>6</v>
      </c>
      <c r="Q651" s="53">
        <v>2</v>
      </c>
      <c r="R651" s="76"/>
      <c r="S651" s="76"/>
    </row>
    <row r="652" spans="2:25" x14ac:dyDescent="0.4">
      <c r="B652" s="66" t="s">
        <v>4</v>
      </c>
      <c r="C652" s="68">
        <f>_xlfn.T.TEST(H650:EPA650,H651:EN651,1,2)</f>
        <v>0.35828527168289909</v>
      </c>
      <c r="D652" s="66"/>
      <c r="E652" s="42" t="s">
        <v>3</v>
      </c>
      <c r="F652" s="69">
        <f>AVERAGE(H652:EN652)*10</f>
        <v>5</v>
      </c>
      <c r="G652" s="70"/>
      <c r="H652" s="110"/>
      <c r="I652" s="110"/>
      <c r="J652" s="110">
        <f t="shared" ref="J652:Q652" si="59">J651-J650</f>
        <v>0</v>
      </c>
      <c r="K652" s="110">
        <f t="shared" si="59"/>
        <v>-2</v>
      </c>
      <c r="L652" s="110">
        <f t="shared" si="59"/>
        <v>2</v>
      </c>
      <c r="M652" s="110">
        <f t="shared" si="59"/>
        <v>-6</v>
      </c>
      <c r="N652" s="110">
        <f t="shared" si="59"/>
        <v>6</v>
      </c>
      <c r="O652" s="110">
        <f t="shared" si="59"/>
        <v>4</v>
      </c>
      <c r="P652" s="110">
        <f t="shared" si="59"/>
        <v>2</v>
      </c>
      <c r="Q652" s="110">
        <f t="shared" si="59"/>
        <v>-2</v>
      </c>
      <c r="R652" s="110"/>
      <c r="S652" s="110"/>
      <c r="T652" s="110"/>
      <c r="U652" s="110"/>
      <c r="V652" s="110"/>
      <c r="W652" s="110"/>
      <c r="X652" s="110"/>
      <c r="Y652" s="110"/>
    </row>
    <row r="653" spans="2:25" x14ac:dyDescent="0.4">
      <c r="B653" s="42" t="s">
        <v>2</v>
      </c>
      <c r="C653" s="126">
        <f>(F651-F650)/(100-F650)</f>
        <v>0.1111111111111111</v>
      </c>
      <c r="D653" s="66"/>
      <c r="E653" s="42" t="s">
        <v>1</v>
      </c>
      <c r="F653" s="69">
        <f>_xlfn.STDEV.S(H651:EN651)*10</f>
        <v>35.456210417116736</v>
      </c>
      <c r="G653" s="70"/>
    </row>
    <row r="656" spans="2:25" x14ac:dyDescent="0.4">
      <c r="B656" s="64" t="s">
        <v>387</v>
      </c>
      <c r="C656" s="65" t="s">
        <v>357</v>
      </c>
      <c r="D656" s="66"/>
      <c r="E656" s="64" t="s">
        <v>387</v>
      </c>
      <c r="F656" s="65" t="s">
        <v>357</v>
      </c>
      <c r="G656" s="67"/>
    </row>
    <row r="657" spans="2:25" x14ac:dyDescent="0.4">
      <c r="B657" s="66" t="s">
        <v>44</v>
      </c>
      <c r="C657" s="68">
        <f>_xlfn.T.TEST(H665:EN665,H671:EN671,1,2)</f>
        <v>6.1398279326160425E-2</v>
      </c>
      <c r="D657" s="66"/>
      <c r="E657" s="42" t="s">
        <v>39</v>
      </c>
      <c r="F657" s="69">
        <f>SUM(H664:EN664)</f>
        <v>7</v>
      </c>
      <c r="G657" s="70"/>
    </row>
    <row r="658" spans="2:25" x14ac:dyDescent="0.4">
      <c r="B658" s="66" t="s">
        <v>43</v>
      </c>
      <c r="C658" s="68">
        <f>_xlfn.T.TEST(H666:EN666,H672:EN672,1,2)</f>
        <v>0.37555755790203404</v>
      </c>
      <c r="D658" s="66"/>
      <c r="E658" s="66" t="s">
        <v>36</v>
      </c>
      <c r="F658" s="69">
        <f>SUM(H670:EN670)</f>
        <v>6</v>
      </c>
      <c r="G658" s="70"/>
    </row>
    <row r="659" spans="2:25" x14ac:dyDescent="0.4">
      <c r="B659" s="66" t="s">
        <v>42</v>
      </c>
      <c r="C659" s="68">
        <f>_xlfn.T.TEST(H667:EN667,H673:EN673,1,2)</f>
        <v>0.20289905618924337</v>
      </c>
      <c r="D659" s="66"/>
      <c r="E659" s="42" t="s">
        <v>14</v>
      </c>
      <c r="F659" s="69">
        <f>_xlfn.STDEV.S(H667:EN667)*10</f>
        <v>22.253945610567474</v>
      </c>
      <c r="G659" s="70"/>
    </row>
    <row r="660" spans="2:25" x14ac:dyDescent="0.4">
      <c r="B660" s="42" t="s">
        <v>358</v>
      </c>
      <c r="C660" s="44">
        <f>COUNT(H666:EN666)</f>
        <v>7</v>
      </c>
      <c r="D660" s="66"/>
      <c r="E660" s="42" t="s">
        <v>11</v>
      </c>
      <c r="F660" s="69">
        <f>_xlfn.STDEV.S(H673:EN673)*10</f>
        <v>23.380903889000244</v>
      </c>
      <c r="G660" s="70"/>
    </row>
    <row r="661" spans="2:25" x14ac:dyDescent="0.4">
      <c r="B661" s="42" t="s">
        <v>359</v>
      </c>
      <c r="C661" s="44">
        <f>COUNT(H672:EN672)</f>
        <v>6</v>
      </c>
      <c r="D661" s="66"/>
      <c r="E661" s="42" t="s">
        <v>8</v>
      </c>
      <c r="F661" s="69">
        <f>SQRT((((C660-1)*F659^2)+((C661-1)*F660^2))/(C660+C661-2))</f>
        <v>22.773113941986914</v>
      </c>
      <c r="G661" s="70"/>
    </row>
    <row r="662" spans="2:25" x14ac:dyDescent="0.4">
      <c r="B662" s="66"/>
      <c r="C662" s="71"/>
      <c r="D662" s="66"/>
      <c r="E662" s="42" t="s">
        <v>5</v>
      </c>
      <c r="F662" s="118">
        <f>(F673-F667)/F660</f>
        <v>-0.46843274342073654</v>
      </c>
      <c r="G662" s="70"/>
      <c r="H662" s="110"/>
      <c r="I662" s="110"/>
      <c r="J662" s="110"/>
      <c r="K662" s="110"/>
      <c r="L662" s="110"/>
      <c r="M662" s="110"/>
      <c r="N662" s="110"/>
      <c r="O662" s="110"/>
      <c r="P662" s="110"/>
      <c r="Q662" s="110"/>
    </row>
    <row r="663" spans="2:25" x14ac:dyDescent="0.4">
      <c r="B663" s="73" t="s">
        <v>166</v>
      </c>
      <c r="C663" s="65" t="s">
        <v>357</v>
      </c>
      <c r="D663" s="66"/>
      <c r="E663" s="73" t="s">
        <v>165</v>
      </c>
      <c r="F663" s="74" t="s">
        <v>360</v>
      </c>
      <c r="G663" s="75"/>
      <c r="H663" s="155" t="s">
        <v>164</v>
      </c>
      <c r="I663" s="155" t="s">
        <v>163</v>
      </c>
      <c r="J663" s="155" t="s">
        <v>162</v>
      </c>
      <c r="K663" s="155" t="s">
        <v>161</v>
      </c>
      <c r="L663" s="155" t="s">
        <v>160</v>
      </c>
      <c r="M663" s="155" t="s">
        <v>159</v>
      </c>
      <c r="N663" s="155" t="s">
        <v>158</v>
      </c>
      <c r="O663" s="155" t="s">
        <v>157</v>
      </c>
      <c r="P663" s="155" t="s">
        <v>156</v>
      </c>
      <c r="Q663" s="155" t="s">
        <v>155</v>
      </c>
      <c r="R663" s="155" t="s">
        <v>154</v>
      </c>
      <c r="S663" s="155"/>
      <c r="T663" s="155"/>
      <c r="U663" s="155"/>
      <c r="V663" s="155"/>
      <c r="W663" s="155"/>
      <c r="X663" s="155"/>
      <c r="Y663" s="155"/>
    </row>
    <row r="664" spans="2:25" x14ac:dyDescent="0.4">
      <c r="B664" s="42" t="s">
        <v>13</v>
      </c>
      <c r="C664" s="69">
        <f>AVERAGE(H667:EN667)*10</f>
        <v>14.285714285714286</v>
      </c>
      <c r="D664" s="66"/>
      <c r="E664" s="42" t="s">
        <v>361</v>
      </c>
      <c r="F664" s="69">
        <f>AVERAGE(H664:EN664)</f>
        <v>1</v>
      </c>
      <c r="G664" s="70"/>
      <c r="H664" s="109">
        <v>1</v>
      </c>
      <c r="I664" s="109"/>
      <c r="J664" s="109">
        <v>1</v>
      </c>
      <c r="K664" s="109">
        <v>1</v>
      </c>
      <c r="L664" s="109"/>
      <c r="M664" s="109"/>
      <c r="N664" s="109"/>
      <c r="O664" s="109">
        <v>1</v>
      </c>
      <c r="P664" s="109">
        <v>1</v>
      </c>
      <c r="Q664" s="109">
        <v>1</v>
      </c>
      <c r="R664" s="109">
        <v>1</v>
      </c>
      <c r="S664" s="109"/>
      <c r="T664" s="109"/>
      <c r="U664" s="109"/>
      <c r="V664" s="109"/>
      <c r="W664" s="109"/>
      <c r="X664" s="109"/>
      <c r="Y664" s="109"/>
    </row>
    <row r="665" spans="2:25" x14ac:dyDescent="0.4">
      <c r="B665" s="42" t="s">
        <v>10</v>
      </c>
      <c r="C665" s="69">
        <f>_xlfn.STDEV.S(H665:EN665)*10</f>
        <v>23.094010767585029</v>
      </c>
      <c r="D665" s="66"/>
      <c r="E665" s="66" t="s">
        <v>9</v>
      </c>
      <c r="F665" s="69">
        <f>AVERAGE(H665:EN665)*10</f>
        <v>40</v>
      </c>
      <c r="G665" s="70"/>
      <c r="H665" s="53">
        <v>4</v>
      </c>
      <c r="I665" s="58"/>
      <c r="J665" s="53">
        <v>6</v>
      </c>
      <c r="K665" s="53">
        <v>4</v>
      </c>
      <c r="L665" s="58"/>
      <c r="M665" s="58"/>
      <c r="N665" s="58"/>
      <c r="O665" s="53">
        <v>6</v>
      </c>
      <c r="P665" s="53">
        <v>2</v>
      </c>
      <c r="Q665" s="53">
        <v>6</v>
      </c>
      <c r="R665" s="53">
        <v>0</v>
      </c>
      <c r="S665" s="58"/>
      <c r="T665" s="58"/>
    </row>
    <row r="666" spans="2:25" x14ac:dyDescent="0.4">
      <c r="B666" s="66" t="s">
        <v>41</v>
      </c>
      <c r="C666" s="69">
        <f>C664/C665</f>
        <v>0.61858957413174198</v>
      </c>
      <c r="D666" s="66"/>
      <c r="E666" s="66" t="s">
        <v>6</v>
      </c>
      <c r="F666" s="69">
        <f>AVERAGE(H666:EN666)*10</f>
        <v>54.285714285714292</v>
      </c>
      <c r="G666" s="70"/>
      <c r="H666" s="53">
        <v>4</v>
      </c>
      <c r="I666" s="58"/>
      <c r="J666" s="53">
        <v>10</v>
      </c>
      <c r="K666" s="53">
        <v>2</v>
      </c>
      <c r="L666" s="58"/>
      <c r="M666" s="76"/>
      <c r="N666" s="58"/>
      <c r="O666" s="53">
        <v>8</v>
      </c>
      <c r="P666" s="53">
        <v>6</v>
      </c>
      <c r="Q666" s="53">
        <v>8</v>
      </c>
      <c r="R666" s="53">
        <v>0</v>
      </c>
      <c r="S666" s="58"/>
      <c r="T666" s="58"/>
    </row>
    <row r="667" spans="2:25" x14ac:dyDescent="0.4">
      <c r="B667" s="42" t="s">
        <v>4</v>
      </c>
      <c r="C667" s="68">
        <f>_xlfn.T.TEST(H665:EPA665,H666:EN666,1,2)</f>
        <v>0.19706164817203725</v>
      </c>
      <c r="D667" s="66"/>
      <c r="E667" s="42" t="s">
        <v>3</v>
      </c>
      <c r="F667" s="69">
        <f>AVERAGE(H667:EN667)*10</f>
        <v>14.285714285714286</v>
      </c>
      <c r="G667" s="70"/>
      <c r="H667" s="110">
        <f t="shared" ref="H667:R667" si="60">H666-H665</f>
        <v>0</v>
      </c>
      <c r="I667" s="110"/>
      <c r="J667" s="110">
        <f t="shared" si="60"/>
        <v>4</v>
      </c>
      <c r="K667" s="110">
        <f t="shared" si="60"/>
        <v>-2</v>
      </c>
      <c r="L667" s="110"/>
      <c r="M667" s="110"/>
      <c r="N667" s="110"/>
      <c r="O667" s="110">
        <f t="shared" si="60"/>
        <v>2</v>
      </c>
      <c r="P667" s="110">
        <f t="shared" si="60"/>
        <v>4</v>
      </c>
      <c r="Q667" s="110">
        <f t="shared" si="60"/>
        <v>2</v>
      </c>
      <c r="R667" s="110">
        <f t="shared" si="60"/>
        <v>0</v>
      </c>
      <c r="S667" s="110"/>
      <c r="T667" s="110"/>
      <c r="U667" s="110"/>
      <c r="V667" s="110"/>
      <c r="W667" s="110"/>
      <c r="X667" s="110"/>
      <c r="Y667" s="110"/>
    </row>
    <row r="668" spans="2:25" x14ac:dyDescent="0.4">
      <c r="B668" s="42" t="s">
        <v>2</v>
      </c>
      <c r="C668" s="77">
        <f>(F666-F665)/(100-F665)</f>
        <v>0.23809523809523819</v>
      </c>
      <c r="D668" s="66"/>
      <c r="E668" s="42" t="s">
        <v>1</v>
      </c>
      <c r="F668" s="69">
        <f>_xlfn.STDEV.S(H666:EN666)*10</f>
        <v>35.9894164336975</v>
      </c>
      <c r="G668" s="70"/>
      <c r="H668" s="110"/>
      <c r="I668" s="110"/>
      <c r="J668" s="110"/>
      <c r="K668" s="110"/>
      <c r="L668" s="110"/>
      <c r="M668" s="110"/>
      <c r="N668" s="110"/>
      <c r="O668" s="110"/>
      <c r="P668" s="110"/>
      <c r="Q668" s="110"/>
    </row>
    <row r="669" spans="2:25" x14ac:dyDescent="0.4">
      <c r="B669" s="73" t="s">
        <v>152</v>
      </c>
      <c r="C669" s="65" t="s">
        <v>357</v>
      </c>
      <c r="D669" s="66"/>
      <c r="E669" s="73" t="s">
        <v>151</v>
      </c>
      <c r="F669" s="74" t="s">
        <v>360</v>
      </c>
      <c r="G669" s="75"/>
      <c r="H669" s="156" t="s">
        <v>150</v>
      </c>
      <c r="I669" s="156" t="s">
        <v>149</v>
      </c>
      <c r="J669" s="156" t="s">
        <v>148</v>
      </c>
      <c r="K669" s="156" t="s">
        <v>147</v>
      </c>
      <c r="L669" s="156" t="s">
        <v>146</v>
      </c>
      <c r="M669" s="156" t="s">
        <v>145</v>
      </c>
      <c r="N669" s="156" t="s">
        <v>144</v>
      </c>
      <c r="O669" s="156" t="s">
        <v>143</v>
      </c>
      <c r="P669" s="156" t="s">
        <v>142</v>
      </c>
      <c r="Q669" s="156" t="s">
        <v>141</v>
      </c>
      <c r="R669" s="156"/>
      <c r="S669" s="156"/>
      <c r="T669" s="156"/>
      <c r="U669" s="156"/>
      <c r="V669" s="156"/>
      <c r="W669" s="156"/>
      <c r="X669" s="156"/>
      <c r="Y669" s="156"/>
    </row>
    <row r="670" spans="2:25" x14ac:dyDescent="0.4">
      <c r="B670" s="42" t="s">
        <v>13</v>
      </c>
      <c r="C670" s="118">
        <f>AVERAGE(H673:EN673)*10</f>
        <v>3.333333333333333</v>
      </c>
      <c r="D670" s="66"/>
      <c r="E670" s="42" t="s">
        <v>361</v>
      </c>
      <c r="F670" s="69">
        <f>AVERAGE(H670:EN670)</f>
        <v>1</v>
      </c>
      <c r="G670" s="70"/>
      <c r="H670" s="109">
        <v>1</v>
      </c>
      <c r="I670" s="109">
        <v>1</v>
      </c>
      <c r="J670" s="109"/>
      <c r="K670" s="109">
        <v>1</v>
      </c>
      <c r="L670" s="109">
        <v>1</v>
      </c>
      <c r="M670" s="109"/>
      <c r="N670" s="109"/>
      <c r="O670" s="109"/>
      <c r="P670" s="109">
        <v>1</v>
      </c>
      <c r="Q670" s="109">
        <v>1</v>
      </c>
      <c r="R670" s="109"/>
      <c r="S670" s="109"/>
      <c r="T670" s="109"/>
      <c r="U670" s="109"/>
      <c r="V670" s="109"/>
      <c r="W670" s="109"/>
      <c r="X670" s="109"/>
      <c r="Y670" s="109"/>
    </row>
    <row r="671" spans="2:25" x14ac:dyDescent="0.4">
      <c r="B671" s="42" t="s">
        <v>10</v>
      </c>
      <c r="C671" s="69">
        <f>_xlfn.STDEV.S(H671:EN671)*10</f>
        <v>8.1649658092772714</v>
      </c>
      <c r="D671" s="66"/>
      <c r="E671" s="66" t="s">
        <v>9</v>
      </c>
      <c r="F671" s="69">
        <f>AVERAGE(H671:EN671)*10</f>
        <v>56.666666666666671</v>
      </c>
      <c r="G671" s="70"/>
      <c r="H671" s="53">
        <v>6</v>
      </c>
      <c r="I671" s="53">
        <v>4</v>
      </c>
      <c r="J671" s="58"/>
      <c r="K671" s="53">
        <v>6</v>
      </c>
      <c r="L671" s="53">
        <v>6</v>
      </c>
      <c r="M671" s="58"/>
      <c r="N671" s="58"/>
      <c r="O671" s="58"/>
      <c r="P671" s="53">
        <v>6</v>
      </c>
      <c r="Q671" s="53">
        <v>6</v>
      </c>
      <c r="R671" s="76"/>
      <c r="S671" s="76"/>
    </row>
    <row r="672" spans="2:25" x14ac:dyDescent="0.4">
      <c r="B672" s="66" t="s">
        <v>7</v>
      </c>
      <c r="C672" s="118">
        <f>C670/C671</f>
        <v>0.40824829046386241</v>
      </c>
      <c r="D672" s="66"/>
      <c r="E672" s="66" t="s">
        <v>6</v>
      </c>
      <c r="F672" s="69">
        <f>AVERAGE(H672:EN672)*10</f>
        <v>60</v>
      </c>
      <c r="G672" s="70"/>
      <c r="H672" s="53">
        <v>8</v>
      </c>
      <c r="I672" s="53">
        <v>4</v>
      </c>
      <c r="J672" s="58"/>
      <c r="K672" s="53">
        <v>6</v>
      </c>
      <c r="L672" s="53">
        <v>10</v>
      </c>
      <c r="M672" s="58"/>
      <c r="N672" s="58"/>
      <c r="O672" s="58"/>
      <c r="P672" s="53">
        <v>4</v>
      </c>
      <c r="Q672" s="53">
        <v>4</v>
      </c>
      <c r="R672" s="76"/>
      <c r="S672" s="76"/>
    </row>
    <row r="673" spans="2:25" x14ac:dyDescent="0.4">
      <c r="B673" s="66" t="s">
        <v>4</v>
      </c>
      <c r="C673" s="68">
        <f>_xlfn.T.TEST(H671:EPA671,H672:EN672,1,2)</f>
        <v>0.38251597522449382</v>
      </c>
      <c r="D673" s="66"/>
      <c r="E673" s="42" t="s">
        <v>3</v>
      </c>
      <c r="F673" s="69">
        <f>AVERAGE(H673:EN673)*10</f>
        <v>3.333333333333333</v>
      </c>
      <c r="G673" s="70"/>
      <c r="H673" s="110">
        <f t="shared" ref="H673:Q673" si="61">H672-H671</f>
        <v>2</v>
      </c>
      <c r="I673" s="110">
        <f t="shared" si="61"/>
        <v>0</v>
      </c>
      <c r="J673" s="110"/>
      <c r="K673" s="110">
        <f t="shared" si="61"/>
        <v>0</v>
      </c>
      <c r="L673" s="110">
        <f t="shared" si="61"/>
        <v>4</v>
      </c>
      <c r="M673" s="110"/>
      <c r="N673" s="110"/>
      <c r="O673" s="110"/>
      <c r="P673" s="110">
        <f t="shared" si="61"/>
        <v>-2</v>
      </c>
      <c r="Q673" s="110">
        <f t="shared" si="61"/>
        <v>-2</v>
      </c>
      <c r="R673" s="110"/>
      <c r="S673" s="110"/>
      <c r="T673" s="110"/>
      <c r="U673" s="110"/>
      <c r="V673" s="110"/>
      <c r="W673" s="110"/>
      <c r="X673" s="110"/>
      <c r="Y673" s="110"/>
    </row>
    <row r="674" spans="2:25" x14ac:dyDescent="0.4">
      <c r="B674" s="42" t="s">
        <v>2</v>
      </c>
      <c r="C674" s="126">
        <f>(F672-F671)/(100-F671)</f>
        <v>7.6923076923076816E-2</v>
      </c>
      <c r="D674" s="66"/>
      <c r="E674" s="42" t="s">
        <v>1</v>
      </c>
      <c r="F674" s="69">
        <f>_xlfn.STDEV.S(H672:EN672)*10</f>
        <v>25.298221281347036</v>
      </c>
      <c r="G674" s="70"/>
    </row>
    <row r="678" spans="2:25" x14ac:dyDescent="0.4">
      <c r="B678" s="64" t="s">
        <v>388</v>
      </c>
      <c r="C678" s="65" t="s">
        <v>357</v>
      </c>
      <c r="D678" s="66"/>
      <c r="E678" s="64" t="s">
        <v>388</v>
      </c>
      <c r="F678" s="65" t="s">
        <v>357</v>
      </c>
      <c r="G678" s="67"/>
    </row>
    <row r="679" spans="2:25" x14ac:dyDescent="0.4">
      <c r="B679" s="66" t="s">
        <v>44</v>
      </c>
      <c r="C679" s="68">
        <f>_xlfn.T.TEST(H687:EN687,H693:EN693,1,2)</f>
        <v>0.19860192039014701</v>
      </c>
      <c r="D679" s="66"/>
      <c r="E679" s="42" t="s">
        <v>39</v>
      </c>
      <c r="F679" s="69">
        <f>SUM(H686:EN686)</f>
        <v>5</v>
      </c>
      <c r="G679" s="70"/>
    </row>
    <row r="680" spans="2:25" x14ac:dyDescent="0.4">
      <c r="B680" s="66" t="s">
        <v>43</v>
      </c>
      <c r="C680" s="68">
        <f>_xlfn.T.TEST(H688:EN688,H694:EN694,1,2)</f>
        <v>0.10026732677347953</v>
      </c>
      <c r="D680" s="66"/>
      <c r="E680" s="66" t="s">
        <v>36</v>
      </c>
      <c r="F680" s="69">
        <f>SUM(H692:EN692)</f>
        <v>5</v>
      </c>
      <c r="G680" s="70"/>
    </row>
    <row r="681" spans="2:25" x14ac:dyDescent="0.4">
      <c r="B681" s="66" t="s">
        <v>42</v>
      </c>
      <c r="C681" s="125">
        <f>_xlfn.T.TEST(H689:EN689,H695:EN695,1,2)</f>
        <v>4.4153714013155529E-2</v>
      </c>
      <c r="D681" s="66"/>
      <c r="E681" s="42" t="s">
        <v>14</v>
      </c>
      <c r="F681" s="69">
        <f>_xlfn.STDEV.S(H689:EN689)*10</f>
        <v>16.733200530681511</v>
      </c>
      <c r="G681" s="70"/>
    </row>
    <row r="682" spans="2:25" x14ac:dyDescent="0.4">
      <c r="B682" s="42" t="s">
        <v>358</v>
      </c>
      <c r="C682" s="44">
        <f>COUNT(H688:EN688)</f>
        <v>5</v>
      </c>
      <c r="D682" s="66"/>
      <c r="E682" s="42" t="s">
        <v>11</v>
      </c>
      <c r="F682" s="69">
        <f>_xlfn.STDEV.S(H695:EN695)*10</f>
        <v>32.863353450309972</v>
      </c>
      <c r="G682" s="70"/>
    </row>
    <row r="683" spans="2:25" x14ac:dyDescent="0.4">
      <c r="B683" s="42" t="s">
        <v>359</v>
      </c>
      <c r="C683" s="44">
        <f>COUNT(H694:EN694)</f>
        <v>5</v>
      </c>
      <c r="D683" s="66"/>
      <c r="E683" s="42" t="s">
        <v>8</v>
      </c>
      <c r="F683" s="69">
        <f>SQRT((((C682-1)*F681^2)+((C683-1)*F682^2))/(C682+C683-2))</f>
        <v>26.0768096208106</v>
      </c>
      <c r="G683" s="70"/>
    </row>
    <row r="684" spans="2:25" x14ac:dyDescent="0.4">
      <c r="B684" s="66"/>
      <c r="C684" s="71"/>
      <c r="D684" s="66"/>
      <c r="E684" s="42" t="s">
        <v>5</v>
      </c>
      <c r="F684" s="118">
        <f>(F695-F689)/F682</f>
        <v>-0.9737289911202951</v>
      </c>
      <c r="G684" s="70"/>
      <c r="H684" s="110"/>
      <c r="I684" s="110"/>
      <c r="J684" s="110"/>
      <c r="K684" s="110"/>
      <c r="L684" s="110"/>
      <c r="M684" s="110"/>
      <c r="N684" s="110"/>
      <c r="O684" s="110"/>
      <c r="P684" s="110"/>
      <c r="Q684" s="110"/>
    </row>
    <row r="685" spans="2:25" x14ac:dyDescent="0.4">
      <c r="B685" s="73" t="s">
        <v>139</v>
      </c>
      <c r="C685" s="65" t="s">
        <v>357</v>
      </c>
      <c r="D685" s="66"/>
      <c r="E685" s="73" t="s">
        <v>138</v>
      </c>
      <c r="F685" s="74" t="s">
        <v>360</v>
      </c>
      <c r="G685" s="75"/>
      <c r="H685" s="155" t="s">
        <v>137</v>
      </c>
      <c r="I685" s="155" t="s">
        <v>136</v>
      </c>
      <c r="J685" s="155" t="s">
        <v>135</v>
      </c>
      <c r="K685" s="155" t="s">
        <v>134</v>
      </c>
      <c r="L685" s="155" t="s">
        <v>133</v>
      </c>
      <c r="M685" s="155" t="s">
        <v>132</v>
      </c>
      <c r="N685" s="155" t="s">
        <v>131</v>
      </c>
      <c r="O685" s="155" t="s">
        <v>130</v>
      </c>
      <c r="P685" s="155" t="s">
        <v>129</v>
      </c>
      <c r="Q685" s="155" t="s">
        <v>128</v>
      </c>
      <c r="R685" s="155" t="s">
        <v>127</v>
      </c>
      <c r="S685" s="155" t="s">
        <v>126</v>
      </c>
      <c r="T685" s="155" t="s">
        <v>125</v>
      </c>
      <c r="U685" s="155"/>
      <c r="V685" s="155"/>
      <c r="W685" s="155"/>
      <c r="X685" s="155"/>
      <c r="Y685" s="155"/>
    </row>
    <row r="686" spans="2:25" x14ac:dyDescent="0.4">
      <c r="B686" s="42" t="s">
        <v>13</v>
      </c>
      <c r="C686" s="69">
        <f>AVERAGE(H689:EN689)*10</f>
        <v>16</v>
      </c>
      <c r="D686" s="66"/>
      <c r="E686" s="42" t="s">
        <v>361</v>
      </c>
      <c r="F686" s="69">
        <f>AVERAGE(H686:EN686)</f>
        <v>1</v>
      </c>
      <c r="G686" s="70"/>
      <c r="H686" s="109"/>
      <c r="I686" s="109">
        <v>1</v>
      </c>
      <c r="J686" s="109"/>
      <c r="K686" s="109"/>
      <c r="L686" s="109"/>
      <c r="M686" s="109">
        <v>1</v>
      </c>
      <c r="N686" s="109"/>
      <c r="O686" s="109"/>
      <c r="P686" s="109"/>
      <c r="Q686" s="109">
        <v>1</v>
      </c>
      <c r="R686" s="109"/>
      <c r="S686" s="109">
        <v>1</v>
      </c>
      <c r="T686" s="109">
        <v>1</v>
      </c>
      <c r="U686" s="109"/>
      <c r="V686" s="109"/>
      <c r="W686" s="109"/>
      <c r="X686" s="109"/>
      <c r="Y686" s="109"/>
    </row>
    <row r="687" spans="2:25" x14ac:dyDescent="0.4">
      <c r="B687" s="42" t="s">
        <v>10</v>
      </c>
      <c r="C687" s="69">
        <f>_xlfn.STDEV.S(H687:EN687)*10</f>
        <v>17.888543819998315</v>
      </c>
      <c r="D687" s="66"/>
      <c r="E687" s="66" t="s">
        <v>9</v>
      </c>
      <c r="F687" s="69">
        <f>AVERAGE(H687:EN687)*10</f>
        <v>48</v>
      </c>
      <c r="G687" s="70"/>
      <c r="H687" s="58"/>
      <c r="I687" s="53">
        <v>4</v>
      </c>
      <c r="J687" s="58"/>
      <c r="K687" s="58"/>
      <c r="L687" s="76"/>
      <c r="M687" s="53">
        <v>6</v>
      </c>
      <c r="N687" s="58"/>
      <c r="O687" s="58"/>
      <c r="P687" s="58"/>
      <c r="Q687" s="53">
        <v>6</v>
      </c>
      <c r="R687" s="58"/>
      <c r="S687" s="53">
        <v>2</v>
      </c>
      <c r="T687" s="53">
        <v>6</v>
      </c>
    </row>
    <row r="688" spans="2:25" x14ac:dyDescent="0.4">
      <c r="B688" s="66" t="s">
        <v>41</v>
      </c>
      <c r="C688" s="69">
        <f>C686/C687</f>
        <v>0.89442719099991597</v>
      </c>
      <c r="D688" s="66"/>
      <c r="E688" s="66" t="s">
        <v>6</v>
      </c>
      <c r="F688" s="69">
        <f>AVERAGE(H688:EN688)*10</f>
        <v>64</v>
      </c>
      <c r="G688" s="70"/>
      <c r="H688" s="58"/>
      <c r="I688" s="53">
        <v>8</v>
      </c>
      <c r="J688" s="58"/>
      <c r="K688" s="76"/>
      <c r="L688" s="76"/>
      <c r="M688" s="53">
        <v>8</v>
      </c>
      <c r="N688" s="76"/>
      <c r="O688" s="58"/>
      <c r="P688" s="58"/>
      <c r="Q688" s="53">
        <v>6</v>
      </c>
      <c r="R688" s="58"/>
      <c r="S688" s="53">
        <v>2</v>
      </c>
      <c r="T688" s="53">
        <v>8</v>
      </c>
    </row>
    <row r="689" spans="2:25" x14ac:dyDescent="0.4">
      <c r="B689" s="42" t="s">
        <v>4</v>
      </c>
      <c r="C689" s="68">
        <f>_xlfn.T.TEST(H687:EPA687,H688:EN688,1,2)</f>
        <v>0.14533562813148709</v>
      </c>
      <c r="D689" s="66"/>
      <c r="E689" s="42" t="s">
        <v>3</v>
      </c>
      <c r="F689" s="69">
        <f>AVERAGE(H689:EN689)*10</f>
        <v>16</v>
      </c>
      <c r="G689" s="70"/>
      <c r="H689" s="110"/>
      <c r="I689" s="110">
        <f>I688-I687</f>
        <v>4</v>
      </c>
      <c r="J689" s="110"/>
      <c r="K689" s="110"/>
      <c r="L689" s="110"/>
      <c r="M689" s="110">
        <f>M688-M687</f>
        <v>2</v>
      </c>
      <c r="N689" s="110"/>
      <c r="O689" s="110"/>
      <c r="P689" s="110"/>
      <c r="Q689" s="110">
        <f>Q688-Q687</f>
        <v>0</v>
      </c>
      <c r="R689" s="110"/>
      <c r="S689" s="110">
        <f>S688-S687</f>
        <v>0</v>
      </c>
      <c r="T689" s="110">
        <f>T688-T687</f>
        <v>2</v>
      </c>
      <c r="U689" s="110"/>
      <c r="V689" s="110"/>
      <c r="W689" s="110"/>
      <c r="X689" s="110"/>
      <c r="Y689" s="110"/>
    </row>
    <row r="690" spans="2:25" x14ac:dyDescent="0.4">
      <c r="B690" s="42" t="s">
        <v>2</v>
      </c>
      <c r="C690" s="77">
        <f>(F688-F687)/(100-F687)</f>
        <v>0.30769230769230771</v>
      </c>
      <c r="D690" s="66"/>
      <c r="E690" s="42" t="s">
        <v>1</v>
      </c>
      <c r="F690" s="69">
        <f>_xlfn.STDEV.S(H688:EN688)*10</f>
        <v>26.07680962081059</v>
      </c>
      <c r="G690" s="70"/>
      <c r="H690" s="110"/>
      <c r="I690" s="110"/>
      <c r="J690" s="110"/>
      <c r="K690" s="110"/>
      <c r="L690" s="110"/>
      <c r="M690" s="110"/>
      <c r="N690" s="110"/>
      <c r="O690" s="110"/>
      <c r="P690" s="110"/>
      <c r="Q690" s="110"/>
    </row>
    <row r="691" spans="2:25" x14ac:dyDescent="0.4">
      <c r="B691" s="73" t="s">
        <v>123</v>
      </c>
      <c r="C691" s="65" t="s">
        <v>357</v>
      </c>
      <c r="D691" s="66"/>
      <c r="E691" s="73" t="s">
        <v>122</v>
      </c>
      <c r="F691" s="74" t="s">
        <v>360</v>
      </c>
      <c r="G691" s="75"/>
      <c r="H691" s="156" t="s">
        <v>121</v>
      </c>
      <c r="I691" s="156" t="s">
        <v>120</v>
      </c>
      <c r="J691" s="156" t="s">
        <v>119</v>
      </c>
      <c r="K691" s="156" t="s">
        <v>118</v>
      </c>
      <c r="L691" s="156" t="s">
        <v>117</v>
      </c>
      <c r="M691" s="156" t="s">
        <v>116</v>
      </c>
      <c r="N691" s="156" t="s">
        <v>115</v>
      </c>
      <c r="O691" s="156" t="s">
        <v>114</v>
      </c>
      <c r="P691" s="156" t="s">
        <v>113</v>
      </c>
      <c r="Q691" s="156" t="s">
        <v>112</v>
      </c>
      <c r="R691" s="156" t="s">
        <v>111</v>
      </c>
      <c r="S691" s="156" t="s">
        <v>110</v>
      </c>
      <c r="T691" s="156" t="s">
        <v>109</v>
      </c>
      <c r="U691" s="156" t="s">
        <v>108</v>
      </c>
      <c r="V691" s="156"/>
      <c r="W691" s="156"/>
      <c r="X691" s="156"/>
      <c r="Y691" s="156"/>
    </row>
    <row r="692" spans="2:25" x14ac:dyDescent="0.4">
      <c r="B692" s="42" t="s">
        <v>13</v>
      </c>
      <c r="C692" s="118">
        <f>AVERAGE(H695:EN695)*10</f>
        <v>-16</v>
      </c>
      <c r="D692" s="66"/>
      <c r="E692" s="42" t="s">
        <v>361</v>
      </c>
      <c r="F692" s="69">
        <f>AVERAGE(H692:EN692)</f>
        <v>1</v>
      </c>
      <c r="G692" s="70"/>
      <c r="H692" s="109"/>
      <c r="I692" s="109"/>
      <c r="J692" s="109"/>
      <c r="K692" s="109">
        <v>1</v>
      </c>
      <c r="L692" s="109"/>
      <c r="M692" s="109">
        <v>1</v>
      </c>
      <c r="N692" s="109">
        <v>1</v>
      </c>
      <c r="O692" s="109">
        <v>1</v>
      </c>
      <c r="P692" s="109"/>
      <c r="Q692" s="109"/>
      <c r="R692" s="109">
        <v>1</v>
      </c>
      <c r="S692" s="109"/>
      <c r="T692" s="109"/>
      <c r="U692" s="109"/>
      <c r="V692" s="109"/>
      <c r="W692" s="109"/>
      <c r="X692" s="109"/>
      <c r="Y692" s="109"/>
    </row>
    <row r="693" spans="2:25" x14ac:dyDescent="0.4">
      <c r="B693" s="42" t="s">
        <v>10</v>
      </c>
      <c r="C693" s="69">
        <f>_xlfn.STDEV.S(H693:EN693)*10</f>
        <v>8.9442719099991432</v>
      </c>
      <c r="D693" s="66"/>
      <c r="E693" s="66" t="s">
        <v>9</v>
      </c>
      <c r="F693" s="69">
        <f>AVERAGE(H693:EN693)*10</f>
        <v>56</v>
      </c>
      <c r="G693" s="70"/>
      <c r="H693" s="58"/>
      <c r="I693" s="76"/>
      <c r="J693" s="58"/>
      <c r="K693" s="53">
        <v>6</v>
      </c>
      <c r="L693" s="58"/>
      <c r="M693" s="53">
        <v>4</v>
      </c>
      <c r="N693" s="53">
        <v>6</v>
      </c>
      <c r="O693" s="53">
        <v>6</v>
      </c>
      <c r="P693" s="58"/>
      <c r="Q693" s="58"/>
      <c r="R693" s="53">
        <v>6</v>
      </c>
      <c r="S693" s="58"/>
      <c r="T693" s="58"/>
      <c r="U693" s="58"/>
    </row>
    <row r="694" spans="2:25" x14ac:dyDescent="0.4">
      <c r="B694" s="66" t="s">
        <v>7</v>
      </c>
      <c r="C694" s="118">
        <f>C692/C693</f>
        <v>-1.7888543819998348</v>
      </c>
      <c r="D694" s="66"/>
      <c r="E694" s="66" t="s">
        <v>6</v>
      </c>
      <c r="F694" s="69">
        <f>AVERAGE(H694:EN694)*10</f>
        <v>40</v>
      </c>
      <c r="G694" s="70"/>
      <c r="H694" s="58"/>
      <c r="I694" s="76"/>
      <c r="J694" s="76"/>
      <c r="K694" s="53">
        <v>0</v>
      </c>
      <c r="L694" s="58"/>
      <c r="M694" s="53">
        <v>6</v>
      </c>
      <c r="N694" s="53">
        <v>6</v>
      </c>
      <c r="O694" s="53">
        <v>6</v>
      </c>
      <c r="P694" s="58"/>
      <c r="Q694" s="58"/>
      <c r="R694" s="53">
        <v>2</v>
      </c>
      <c r="S694" s="76"/>
      <c r="T694" s="58"/>
      <c r="U694" s="58"/>
    </row>
    <row r="695" spans="2:25" x14ac:dyDescent="0.4">
      <c r="B695" s="66" t="s">
        <v>4</v>
      </c>
      <c r="C695" s="68">
        <f>_xlfn.T.TEST(H693:EPA693,H694:EN694,1,2)</f>
        <v>0.13112737520108927</v>
      </c>
      <c r="D695" s="66"/>
      <c r="E695" s="42" t="s">
        <v>3</v>
      </c>
      <c r="F695" s="69">
        <f>AVERAGE(H695:EN695)*10</f>
        <v>-16</v>
      </c>
      <c r="G695" s="70"/>
      <c r="H695" s="110"/>
      <c r="I695" s="110"/>
      <c r="J695" s="110"/>
      <c r="K695" s="110">
        <f t="shared" ref="K695:R695" si="62">K694-K693</f>
        <v>-6</v>
      </c>
      <c r="L695" s="110"/>
      <c r="M695" s="110">
        <f t="shared" si="62"/>
        <v>2</v>
      </c>
      <c r="N695" s="110">
        <f t="shared" si="62"/>
        <v>0</v>
      </c>
      <c r="O695" s="110">
        <f t="shared" si="62"/>
        <v>0</v>
      </c>
      <c r="P695" s="110"/>
      <c r="Q695" s="110"/>
      <c r="R695" s="110">
        <f t="shared" si="62"/>
        <v>-4</v>
      </c>
      <c r="S695" s="110"/>
      <c r="T695" s="110"/>
      <c r="U695" s="110"/>
      <c r="V695" s="110"/>
      <c r="W695" s="110"/>
      <c r="X695" s="110"/>
      <c r="Y695" s="110"/>
    </row>
    <row r="696" spans="2:25" x14ac:dyDescent="0.4">
      <c r="B696" s="42" t="s">
        <v>2</v>
      </c>
      <c r="C696" s="126">
        <f>(F694-F693)/(100-F693)</f>
        <v>-0.36363636363636365</v>
      </c>
      <c r="D696" s="66"/>
      <c r="E696" s="42" t="s">
        <v>1</v>
      </c>
      <c r="F696" s="69">
        <f>_xlfn.STDEV.S(H694:EN694)*10</f>
        <v>28.284271247461902</v>
      </c>
      <c r="G696" s="70"/>
    </row>
    <row r="698" spans="2:25" x14ac:dyDescent="0.4">
      <c r="B698" s="64" t="s">
        <v>389</v>
      </c>
      <c r="C698" s="65" t="s">
        <v>357</v>
      </c>
      <c r="D698" s="66"/>
      <c r="E698" s="64" t="s">
        <v>389</v>
      </c>
      <c r="F698" s="65" t="s">
        <v>357</v>
      </c>
      <c r="G698" s="67"/>
    </row>
    <row r="699" spans="2:25" x14ac:dyDescent="0.4">
      <c r="B699" s="66" t="s">
        <v>44</v>
      </c>
      <c r="C699" s="68">
        <f>_xlfn.T.TEST(H707:EN707,H713:EN713,1,2)</f>
        <v>0.10230628592157122</v>
      </c>
      <c r="D699" s="66"/>
      <c r="E699" s="42" t="s">
        <v>39</v>
      </c>
      <c r="F699" s="69">
        <f>SUM(H706:EN706)</f>
        <v>6</v>
      </c>
      <c r="G699" s="70"/>
    </row>
    <row r="700" spans="2:25" x14ac:dyDescent="0.4">
      <c r="B700" s="66" t="s">
        <v>43</v>
      </c>
      <c r="C700" s="68">
        <f>_xlfn.T.TEST(H708:EN708,H714:EN714,1,2)</f>
        <v>0.32002363019222002</v>
      </c>
      <c r="D700" s="66"/>
      <c r="E700" s="66" t="s">
        <v>36</v>
      </c>
      <c r="F700" s="69">
        <f>SUM(H712:EN712)</f>
        <v>8</v>
      </c>
      <c r="G700" s="70"/>
    </row>
    <row r="701" spans="2:25" x14ac:dyDescent="0.4">
      <c r="B701" s="66" t="s">
        <v>42</v>
      </c>
      <c r="C701" s="68">
        <f>_xlfn.T.TEST(H709:EN709,H715:EN715,1,2)</f>
        <v>0.35207330742028309</v>
      </c>
      <c r="D701" s="66"/>
      <c r="E701" s="42" t="s">
        <v>14</v>
      </c>
      <c r="F701" s="69">
        <f>_xlfn.STDEV.S(H709:EN709)*10</f>
        <v>20.976176963403034</v>
      </c>
      <c r="G701" s="70"/>
    </row>
    <row r="702" spans="2:25" x14ac:dyDescent="0.4">
      <c r="B702" s="42" t="s">
        <v>358</v>
      </c>
      <c r="C702" s="44">
        <f>COUNT(H708:EN708)</f>
        <v>6</v>
      </c>
      <c r="D702" s="66"/>
      <c r="E702" s="42" t="s">
        <v>11</v>
      </c>
      <c r="F702" s="69">
        <f>_xlfn.STDEV.S(H715:EN715)*10</f>
        <v>25.634797778466229</v>
      </c>
      <c r="G702" s="70"/>
    </row>
    <row r="703" spans="2:25" x14ac:dyDescent="0.4">
      <c r="B703" s="42" t="s">
        <v>359</v>
      </c>
      <c r="C703" s="44">
        <f>COUNT(H714:EN714)</f>
        <v>8</v>
      </c>
      <c r="D703" s="66"/>
      <c r="E703" s="42" t="s">
        <v>8</v>
      </c>
      <c r="F703" s="69">
        <f>SQRT((((C702-1)*F701^2)+((C703-1)*F702^2))/(C702+C703-2))</f>
        <v>23.804761428476169</v>
      </c>
      <c r="G703" s="70"/>
    </row>
    <row r="704" spans="2:25" x14ac:dyDescent="0.4">
      <c r="B704" s="66"/>
      <c r="C704" s="71"/>
      <c r="D704" s="66"/>
      <c r="E704" s="42" t="s">
        <v>5</v>
      </c>
      <c r="F704" s="118">
        <f>(F715-F709)/F702</f>
        <v>-0.19504737440137349</v>
      </c>
      <c r="G704" s="70"/>
      <c r="H704" s="110"/>
      <c r="I704" s="110"/>
      <c r="J704" s="110"/>
      <c r="K704" s="110"/>
      <c r="L704" s="110"/>
      <c r="M704" s="110"/>
      <c r="N704" s="110"/>
      <c r="O704" s="110"/>
      <c r="P704" s="110"/>
      <c r="Q704" s="110"/>
    </row>
    <row r="705" spans="2:25" x14ac:dyDescent="0.4">
      <c r="B705" s="73" t="s">
        <v>139</v>
      </c>
      <c r="C705" s="65" t="s">
        <v>357</v>
      </c>
      <c r="D705" s="66"/>
      <c r="E705" s="73" t="s">
        <v>138</v>
      </c>
      <c r="F705" s="74" t="s">
        <v>360</v>
      </c>
      <c r="G705" s="75"/>
      <c r="H705" s="155" t="s">
        <v>137</v>
      </c>
      <c r="I705" s="155" t="s">
        <v>136</v>
      </c>
      <c r="J705" s="155" t="s">
        <v>135</v>
      </c>
      <c r="K705" s="155" t="s">
        <v>134</v>
      </c>
      <c r="L705" s="155" t="s">
        <v>133</v>
      </c>
      <c r="M705" s="155" t="s">
        <v>132</v>
      </c>
      <c r="N705" s="155" t="s">
        <v>131</v>
      </c>
      <c r="O705" s="155" t="s">
        <v>130</v>
      </c>
      <c r="P705" s="155" t="s">
        <v>129</v>
      </c>
      <c r="Q705" s="155" t="s">
        <v>128</v>
      </c>
      <c r="R705" s="155" t="s">
        <v>127</v>
      </c>
      <c r="S705" s="155" t="s">
        <v>126</v>
      </c>
      <c r="T705" s="155" t="s">
        <v>125</v>
      </c>
      <c r="U705" s="155"/>
      <c r="V705" s="155"/>
      <c r="W705" s="155"/>
      <c r="X705" s="155"/>
      <c r="Y705" s="155"/>
    </row>
    <row r="706" spans="2:25" x14ac:dyDescent="0.4">
      <c r="B706" s="42" t="s">
        <v>13</v>
      </c>
      <c r="C706" s="69">
        <f>AVERAGE(H709:EN709)*10</f>
        <v>10</v>
      </c>
      <c r="D706" s="66"/>
      <c r="E706" s="42" t="s">
        <v>361</v>
      </c>
      <c r="F706" s="69">
        <f>AVERAGE(H706:EN706)</f>
        <v>1</v>
      </c>
      <c r="G706" s="70"/>
      <c r="H706" s="109"/>
      <c r="I706" s="109">
        <v>1</v>
      </c>
      <c r="J706" s="109"/>
      <c r="K706" s="109"/>
      <c r="L706" s="109"/>
      <c r="M706" s="109"/>
      <c r="N706" s="109">
        <v>1</v>
      </c>
      <c r="O706" s="109"/>
      <c r="P706" s="109">
        <v>1</v>
      </c>
      <c r="Q706" s="109">
        <v>1</v>
      </c>
      <c r="R706" s="109"/>
      <c r="S706" s="109">
        <v>1</v>
      </c>
      <c r="T706" s="109">
        <v>1</v>
      </c>
      <c r="U706" s="109"/>
      <c r="V706" s="109"/>
      <c r="W706" s="109"/>
      <c r="X706" s="109"/>
      <c r="Y706" s="109"/>
    </row>
    <row r="707" spans="2:25" x14ac:dyDescent="0.4">
      <c r="B707" s="42" t="s">
        <v>10</v>
      </c>
      <c r="C707" s="69">
        <f>_xlfn.STDEV.S(H707:EN707)*10</f>
        <v>15.055453054181617</v>
      </c>
      <c r="D707" s="66"/>
      <c r="E707" s="66" t="s">
        <v>9</v>
      </c>
      <c r="F707" s="69">
        <f>AVERAGE(H707:EN707)*10</f>
        <v>36.666666666666664</v>
      </c>
      <c r="G707" s="70"/>
      <c r="H707" s="58"/>
      <c r="I707" s="53">
        <v>4</v>
      </c>
      <c r="J707" s="58"/>
      <c r="K707" s="76"/>
      <c r="L707" s="76"/>
      <c r="M707" s="58"/>
      <c r="N707" s="53">
        <v>4</v>
      </c>
      <c r="O707" s="58"/>
      <c r="P707" s="53">
        <v>6</v>
      </c>
      <c r="Q707" s="53">
        <v>2</v>
      </c>
      <c r="R707" s="58"/>
      <c r="S707" s="53">
        <v>2</v>
      </c>
      <c r="T707" s="53">
        <v>4</v>
      </c>
    </row>
    <row r="708" spans="2:25" x14ac:dyDescent="0.4">
      <c r="B708" s="66" t="s">
        <v>41</v>
      </c>
      <c r="C708" s="69">
        <f>C706/C707</f>
        <v>0.66421116415507153</v>
      </c>
      <c r="D708" s="66"/>
      <c r="E708" s="66" t="s">
        <v>6</v>
      </c>
      <c r="F708" s="69">
        <f>AVERAGE(H708:EN708)*10</f>
        <v>46.666666666666671</v>
      </c>
      <c r="G708" s="70"/>
      <c r="H708" s="58"/>
      <c r="I708" s="53">
        <v>6</v>
      </c>
      <c r="J708" s="58"/>
      <c r="K708" s="76"/>
      <c r="L708" s="76"/>
      <c r="M708" s="58"/>
      <c r="N708" s="53">
        <v>4</v>
      </c>
      <c r="O708" s="58"/>
      <c r="P708" s="53">
        <v>4</v>
      </c>
      <c r="Q708" s="53">
        <v>4</v>
      </c>
      <c r="R708" s="58"/>
      <c r="S708" s="53">
        <v>2</v>
      </c>
      <c r="T708" s="53">
        <v>8</v>
      </c>
    </row>
    <row r="709" spans="2:25" x14ac:dyDescent="0.4">
      <c r="B709" s="42" t="s">
        <v>4</v>
      </c>
      <c r="C709" s="68">
        <f>_xlfn.T.TEST(H707:EPA707,H708:EN708,1,2)</f>
        <v>0.18024983400146355</v>
      </c>
      <c r="D709" s="66"/>
      <c r="E709" s="42" t="s">
        <v>3</v>
      </c>
      <c r="F709" s="69">
        <f>AVERAGE(H709:EN709)*10</f>
        <v>10</v>
      </c>
      <c r="G709" s="70"/>
      <c r="H709" s="110"/>
      <c r="I709" s="110">
        <f t="shared" ref="I709:T709" si="63">I708-I707</f>
        <v>2</v>
      </c>
      <c r="J709" s="110"/>
      <c r="K709" s="110"/>
      <c r="L709" s="110"/>
      <c r="M709" s="110"/>
      <c r="N709" s="110">
        <f t="shared" si="63"/>
        <v>0</v>
      </c>
      <c r="O709" s="110"/>
      <c r="P709" s="110">
        <f t="shared" si="63"/>
        <v>-2</v>
      </c>
      <c r="Q709" s="110">
        <f t="shared" si="63"/>
        <v>2</v>
      </c>
      <c r="R709" s="110"/>
      <c r="S709" s="110">
        <f t="shared" si="63"/>
        <v>0</v>
      </c>
      <c r="T709" s="110">
        <f t="shared" si="63"/>
        <v>4</v>
      </c>
      <c r="U709" s="110"/>
      <c r="V709" s="110"/>
      <c r="W709" s="110"/>
      <c r="X709" s="110"/>
      <c r="Y709" s="110"/>
    </row>
    <row r="710" spans="2:25" x14ac:dyDescent="0.4">
      <c r="B710" s="42" t="s">
        <v>2</v>
      </c>
      <c r="C710" s="77">
        <f>(F708-F707)/(100-F707)</f>
        <v>0.15789473684210537</v>
      </c>
      <c r="D710" s="66"/>
      <c r="E710" s="42" t="s">
        <v>1</v>
      </c>
      <c r="F710" s="69">
        <f>_xlfn.STDEV.S(H708:EN708)*10</f>
        <v>20.655911179772893</v>
      </c>
      <c r="G710" s="70"/>
      <c r="H710" s="110"/>
      <c r="I710" s="110"/>
      <c r="J710" s="110"/>
      <c r="K710" s="110"/>
      <c r="L710" s="110"/>
      <c r="M710" s="110"/>
      <c r="N710" s="110"/>
      <c r="O710" s="110"/>
      <c r="P710" s="110"/>
      <c r="Q710" s="110"/>
    </row>
    <row r="711" spans="2:25" x14ac:dyDescent="0.4">
      <c r="B711" s="73" t="s">
        <v>123</v>
      </c>
      <c r="C711" s="65" t="s">
        <v>357</v>
      </c>
      <c r="D711" s="66"/>
      <c r="E711" s="73" t="s">
        <v>122</v>
      </c>
      <c r="F711" s="74" t="s">
        <v>360</v>
      </c>
      <c r="G711" s="75"/>
      <c r="H711" s="156" t="s">
        <v>121</v>
      </c>
      <c r="I711" s="156" t="s">
        <v>120</v>
      </c>
      <c r="J711" s="156" t="s">
        <v>119</v>
      </c>
      <c r="K711" s="156" t="s">
        <v>118</v>
      </c>
      <c r="L711" s="156" t="s">
        <v>117</v>
      </c>
      <c r="M711" s="156" t="s">
        <v>116</v>
      </c>
      <c r="N711" s="156" t="s">
        <v>115</v>
      </c>
      <c r="O711" s="156" t="s">
        <v>114</v>
      </c>
      <c r="P711" s="156" t="s">
        <v>113</v>
      </c>
      <c r="Q711" s="156" t="s">
        <v>112</v>
      </c>
      <c r="R711" s="156" t="s">
        <v>111</v>
      </c>
      <c r="S711" s="156" t="s">
        <v>110</v>
      </c>
      <c r="T711" s="156" t="s">
        <v>109</v>
      </c>
      <c r="U711" s="156" t="s">
        <v>108</v>
      </c>
      <c r="V711" s="156"/>
      <c r="W711" s="156"/>
      <c r="X711" s="156"/>
      <c r="Y711" s="156"/>
    </row>
    <row r="712" spans="2:25" x14ac:dyDescent="0.4">
      <c r="B712" s="42" t="s">
        <v>13</v>
      </c>
      <c r="C712" s="118">
        <f>AVERAGE(H715:EN715)*10</f>
        <v>5</v>
      </c>
      <c r="D712" s="66"/>
      <c r="E712" s="42" t="s">
        <v>361</v>
      </c>
      <c r="F712" s="69">
        <f>AVERAGE(H712:EN712)</f>
        <v>1</v>
      </c>
      <c r="G712" s="70"/>
      <c r="H712" s="109"/>
      <c r="I712" s="109"/>
      <c r="J712" s="109"/>
      <c r="K712" s="109"/>
      <c r="L712" s="109">
        <v>1</v>
      </c>
      <c r="M712" s="109">
        <v>1</v>
      </c>
      <c r="N712" s="109">
        <v>1</v>
      </c>
      <c r="O712" s="109">
        <v>1</v>
      </c>
      <c r="P712" s="109">
        <v>1</v>
      </c>
      <c r="Q712" s="109">
        <v>1</v>
      </c>
      <c r="R712" s="109">
        <v>1</v>
      </c>
      <c r="S712" s="109"/>
      <c r="T712" s="109">
        <v>1</v>
      </c>
      <c r="U712" s="109"/>
      <c r="V712" s="109"/>
      <c r="W712" s="109"/>
      <c r="X712" s="109"/>
      <c r="Y712" s="109"/>
    </row>
    <row r="713" spans="2:25" x14ac:dyDescent="0.4">
      <c r="B713" s="42" t="s">
        <v>10</v>
      </c>
      <c r="C713" s="69">
        <f>_xlfn.STDEV.S(H713:EN713)*10</f>
        <v>14.880476182856899</v>
      </c>
      <c r="D713" s="66"/>
      <c r="E713" s="66" t="s">
        <v>9</v>
      </c>
      <c r="F713" s="69">
        <f>AVERAGE(H713:EN713)*10</f>
        <v>47.5</v>
      </c>
      <c r="G713" s="70"/>
      <c r="H713" s="58"/>
      <c r="I713" s="58"/>
      <c r="J713" s="58"/>
      <c r="K713" s="76"/>
      <c r="L713" s="53">
        <v>6</v>
      </c>
      <c r="M713" s="53">
        <v>6</v>
      </c>
      <c r="N713" s="53">
        <v>4</v>
      </c>
      <c r="O713" s="53">
        <v>6</v>
      </c>
      <c r="P713" s="53">
        <v>2</v>
      </c>
      <c r="Q713" s="53">
        <v>6</v>
      </c>
      <c r="R713" s="53">
        <v>4</v>
      </c>
      <c r="S713" s="58"/>
      <c r="T713" s="53">
        <v>4</v>
      </c>
      <c r="U713" s="58"/>
    </row>
    <row r="714" spans="2:25" x14ac:dyDescent="0.4">
      <c r="B714" s="66" t="s">
        <v>7</v>
      </c>
      <c r="C714" s="118">
        <f>C712/C713</f>
        <v>0.3360107525161235</v>
      </c>
      <c r="D714" s="66"/>
      <c r="E714" s="66" t="s">
        <v>6</v>
      </c>
      <c r="F714" s="69">
        <f>AVERAGE(H714:EN714)*10</f>
        <v>52.5</v>
      </c>
      <c r="G714" s="70"/>
      <c r="H714" s="58"/>
      <c r="I714" s="76"/>
      <c r="J714" s="58"/>
      <c r="K714" s="76"/>
      <c r="L714" s="53">
        <v>6</v>
      </c>
      <c r="M714" s="53">
        <v>4</v>
      </c>
      <c r="N714" s="53">
        <v>2</v>
      </c>
      <c r="O714" s="53">
        <v>6</v>
      </c>
      <c r="P714" s="53">
        <v>4</v>
      </c>
      <c r="Q714" s="53">
        <v>6</v>
      </c>
      <c r="R714" s="53">
        <v>4</v>
      </c>
      <c r="S714" s="76"/>
      <c r="T714" s="53">
        <v>10</v>
      </c>
      <c r="U714" s="58"/>
    </row>
    <row r="715" spans="2:25" x14ac:dyDescent="0.4">
      <c r="B715" s="66" t="s">
        <v>4</v>
      </c>
      <c r="C715" s="68">
        <f>_xlfn.T.TEST(H713:EPA713,H714:EN714,1,2)</f>
        <v>0.310869971064205</v>
      </c>
      <c r="D715" s="66"/>
      <c r="E715" s="42" t="s">
        <v>3</v>
      </c>
      <c r="F715" s="69">
        <f>AVERAGE(H715:EN715)*10</f>
        <v>5</v>
      </c>
      <c r="G715" s="70"/>
      <c r="H715" s="110"/>
      <c r="I715" s="110"/>
      <c r="J715" s="110"/>
      <c r="K715" s="110"/>
      <c r="L715" s="110">
        <f t="shared" ref="L715:T715" si="64">L714-L713</f>
        <v>0</v>
      </c>
      <c r="M715" s="110">
        <f t="shared" si="64"/>
        <v>-2</v>
      </c>
      <c r="N715" s="110">
        <f t="shared" si="64"/>
        <v>-2</v>
      </c>
      <c r="O715" s="110">
        <f t="shared" si="64"/>
        <v>0</v>
      </c>
      <c r="P715" s="110">
        <f t="shared" si="64"/>
        <v>2</v>
      </c>
      <c r="Q715" s="110">
        <f t="shared" si="64"/>
        <v>0</v>
      </c>
      <c r="R715" s="110">
        <f t="shared" si="64"/>
        <v>0</v>
      </c>
      <c r="S715" s="110"/>
      <c r="T715" s="110">
        <f t="shared" si="64"/>
        <v>6</v>
      </c>
      <c r="U715" s="110"/>
      <c r="V715" s="110"/>
      <c r="W715" s="110"/>
      <c r="X715" s="110"/>
      <c r="Y715" s="110"/>
    </row>
    <row r="716" spans="2:25" x14ac:dyDescent="0.4">
      <c r="B716" s="42" t="s">
        <v>2</v>
      </c>
      <c r="C716" s="126">
        <f>(F714-F713)/(100-F713)</f>
        <v>9.5238095238095233E-2</v>
      </c>
      <c r="D716" s="66"/>
      <c r="E716" s="42" t="s">
        <v>1</v>
      </c>
      <c r="F716" s="69">
        <f>_xlfn.STDEV.S(H714:EN714)*10</f>
        <v>23.754698783308417</v>
      </c>
      <c r="G716" s="70"/>
    </row>
    <row r="718" spans="2:25" x14ac:dyDescent="0.4">
      <c r="B718" s="64" t="s">
        <v>390</v>
      </c>
      <c r="C718" s="65" t="s">
        <v>357</v>
      </c>
      <c r="D718" s="66"/>
      <c r="E718" s="64" t="s">
        <v>390</v>
      </c>
      <c r="F718" s="65" t="s">
        <v>357</v>
      </c>
      <c r="G718" s="67"/>
    </row>
    <row r="719" spans="2:25" x14ac:dyDescent="0.4">
      <c r="B719" s="66" t="s">
        <v>44</v>
      </c>
      <c r="C719" s="68">
        <f>_xlfn.T.TEST(H727:EN727,H733:EN733,1,2)</f>
        <v>0.16741435610862565</v>
      </c>
      <c r="D719" s="66"/>
      <c r="E719" s="42" t="s">
        <v>39</v>
      </c>
      <c r="F719" s="69">
        <f>SUM(H726:EN726)</f>
        <v>9</v>
      </c>
      <c r="G719" s="70"/>
    </row>
    <row r="720" spans="2:25" x14ac:dyDescent="0.4">
      <c r="B720" s="66" t="s">
        <v>43</v>
      </c>
      <c r="C720" s="68">
        <f>_xlfn.T.TEST(H728:EN728,H734:EN734,1,2)</f>
        <v>0.28291785892384219</v>
      </c>
      <c r="D720" s="66"/>
      <c r="E720" s="66" t="s">
        <v>36</v>
      </c>
      <c r="F720" s="69">
        <f>SUM(H732:EN732)</f>
        <v>6</v>
      </c>
      <c r="G720" s="70"/>
    </row>
    <row r="721" spans="2:25" x14ac:dyDescent="0.4">
      <c r="B721" s="66" t="s">
        <v>42</v>
      </c>
      <c r="C721" s="68">
        <f>_xlfn.T.TEST(H729:EN729,H735:EN735,1,2)</f>
        <v>0.15586322936137698</v>
      </c>
      <c r="D721" s="66"/>
      <c r="E721" s="42" t="s">
        <v>14</v>
      </c>
      <c r="F721" s="69">
        <f>_xlfn.STDEV.S(H729:EN729)*10</f>
        <v>31.269438398822867</v>
      </c>
      <c r="G721" s="70"/>
    </row>
    <row r="722" spans="2:25" x14ac:dyDescent="0.4">
      <c r="B722" s="42" t="s">
        <v>358</v>
      </c>
      <c r="C722" s="44">
        <f>COUNT(H728:EN728)</f>
        <v>9</v>
      </c>
      <c r="D722" s="66"/>
      <c r="E722" s="42" t="s">
        <v>11</v>
      </c>
      <c r="F722" s="69">
        <f>_xlfn.STDEV.S(H735:EN735)*10</f>
        <v>21.908902300206641</v>
      </c>
      <c r="G722" s="70"/>
    </row>
    <row r="723" spans="2:25" x14ac:dyDescent="0.4">
      <c r="B723" s="42" t="s">
        <v>359</v>
      </c>
      <c r="C723" s="44">
        <f>COUNT(H734:EN734)</f>
        <v>6</v>
      </c>
      <c r="D723" s="66"/>
      <c r="E723" s="42" t="s">
        <v>8</v>
      </c>
      <c r="F723" s="69">
        <f>SQRT((((C722-1)*F721^2)+((C723-1)*F722^2))/(C722+C723-2))</f>
        <v>28.04148331177911</v>
      </c>
      <c r="G723" s="70"/>
    </row>
    <row r="724" spans="2:25" x14ac:dyDescent="0.4">
      <c r="B724" s="66"/>
      <c r="C724" s="71"/>
      <c r="D724" s="66"/>
      <c r="E724" s="42" t="s">
        <v>5</v>
      </c>
      <c r="F724" s="78">
        <f>(F735-F729)/F722</f>
        <v>0.71001072269188215</v>
      </c>
      <c r="G724" s="70"/>
      <c r="H724" s="110"/>
      <c r="I724" s="110"/>
      <c r="J724" s="110"/>
      <c r="K724" s="110"/>
      <c r="L724" s="110"/>
      <c r="M724" s="110"/>
      <c r="N724" s="110"/>
      <c r="O724" s="110"/>
      <c r="P724" s="110"/>
      <c r="Q724" s="110"/>
    </row>
    <row r="725" spans="2:25" x14ac:dyDescent="0.4">
      <c r="B725" s="73" t="s">
        <v>139</v>
      </c>
      <c r="C725" s="65" t="s">
        <v>357</v>
      </c>
      <c r="D725" s="66"/>
      <c r="E725" s="73" t="s">
        <v>138</v>
      </c>
      <c r="F725" s="74" t="s">
        <v>360</v>
      </c>
      <c r="G725" s="75"/>
      <c r="H725" s="155" t="s">
        <v>137</v>
      </c>
      <c r="I725" s="155" t="s">
        <v>136</v>
      </c>
      <c r="J725" s="155" t="s">
        <v>135</v>
      </c>
      <c r="K725" s="155" t="s">
        <v>134</v>
      </c>
      <c r="L725" s="155" t="s">
        <v>133</v>
      </c>
      <c r="M725" s="155" t="s">
        <v>132</v>
      </c>
      <c r="N725" s="155" t="s">
        <v>131</v>
      </c>
      <c r="O725" s="155" t="s">
        <v>130</v>
      </c>
      <c r="P725" s="155" t="s">
        <v>129</v>
      </c>
      <c r="Q725" s="155" t="s">
        <v>128</v>
      </c>
      <c r="R725" s="155" t="s">
        <v>127</v>
      </c>
      <c r="S725" s="155" t="s">
        <v>126</v>
      </c>
      <c r="T725" s="155" t="s">
        <v>125</v>
      </c>
      <c r="U725" s="155"/>
      <c r="V725" s="155"/>
      <c r="W725" s="155"/>
      <c r="X725" s="155"/>
      <c r="Y725" s="155"/>
    </row>
    <row r="726" spans="2:25" x14ac:dyDescent="0.4">
      <c r="B726" s="42" t="s">
        <v>13</v>
      </c>
      <c r="C726" s="69">
        <f>AVERAGE(H729:EN729)*10</f>
        <v>4.4444444444444446</v>
      </c>
      <c r="D726" s="66"/>
      <c r="E726" s="42" t="s">
        <v>361</v>
      </c>
      <c r="F726" s="69">
        <f>AVERAGE(H726:EN726)</f>
        <v>1</v>
      </c>
      <c r="G726" s="70"/>
      <c r="H726" s="109">
        <v>1</v>
      </c>
      <c r="I726" s="109">
        <v>1</v>
      </c>
      <c r="J726" s="109"/>
      <c r="K726" s="109"/>
      <c r="L726" s="109"/>
      <c r="M726" s="109">
        <v>1</v>
      </c>
      <c r="N726" s="109"/>
      <c r="O726" s="109">
        <v>1</v>
      </c>
      <c r="P726" s="109">
        <v>1</v>
      </c>
      <c r="Q726" s="109">
        <v>1</v>
      </c>
      <c r="R726" s="109">
        <v>1</v>
      </c>
      <c r="S726" s="109">
        <v>1</v>
      </c>
      <c r="T726" s="109">
        <v>1</v>
      </c>
      <c r="U726" s="109"/>
      <c r="V726" s="109"/>
      <c r="W726" s="109"/>
      <c r="X726" s="109"/>
      <c r="Y726" s="109"/>
    </row>
    <row r="727" spans="2:25" x14ac:dyDescent="0.4">
      <c r="B727" s="42" t="s">
        <v>10</v>
      </c>
      <c r="C727" s="69">
        <f>_xlfn.STDEV.S(H727:EN727)*10</f>
        <v>14.529663145135576</v>
      </c>
      <c r="D727" s="66"/>
      <c r="E727" s="66" t="s">
        <v>9</v>
      </c>
      <c r="F727" s="69">
        <f>AVERAGE(H727:EN727)*10</f>
        <v>51.111111111111107</v>
      </c>
      <c r="G727" s="70"/>
      <c r="H727" s="53">
        <v>4</v>
      </c>
      <c r="I727" s="53">
        <v>4</v>
      </c>
      <c r="J727" s="58"/>
      <c r="K727" s="76"/>
      <c r="L727" s="58"/>
      <c r="M727" s="53">
        <v>6</v>
      </c>
      <c r="N727" s="76"/>
      <c r="O727" s="53">
        <v>6</v>
      </c>
      <c r="P727" s="53">
        <v>6</v>
      </c>
      <c r="Q727" s="53">
        <v>2</v>
      </c>
      <c r="R727" s="53">
        <v>6</v>
      </c>
      <c r="S727" s="53">
        <v>6</v>
      </c>
      <c r="T727" s="53">
        <v>6</v>
      </c>
    </row>
    <row r="728" spans="2:25" x14ac:dyDescent="0.4">
      <c r="B728" s="66" t="s">
        <v>41</v>
      </c>
      <c r="C728" s="69">
        <f>C726/C727</f>
        <v>0.30588764516074907</v>
      </c>
      <c r="D728" s="66"/>
      <c r="E728" s="66" t="s">
        <v>6</v>
      </c>
      <c r="F728" s="69">
        <f>AVERAGE(H728:EN728)*10</f>
        <v>55.555555555555557</v>
      </c>
      <c r="G728" s="70"/>
      <c r="H728" s="53">
        <v>10</v>
      </c>
      <c r="I728" s="53">
        <v>4</v>
      </c>
      <c r="J728" s="58"/>
      <c r="K728" s="76"/>
      <c r="L728" s="76"/>
      <c r="M728" s="53">
        <v>4</v>
      </c>
      <c r="N728" s="76"/>
      <c r="O728" s="53">
        <v>10</v>
      </c>
      <c r="P728" s="53">
        <v>4</v>
      </c>
      <c r="Q728" s="53">
        <v>2</v>
      </c>
      <c r="R728" s="53">
        <v>8</v>
      </c>
      <c r="S728" s="53">
        <v>2</v>
      </c>
      <c r="T728" s="53">
        <v>6</v>
      </c>
    </row>
    <row r="729" spans="2:25" x14ac:dyDescent="0.4">
      <c r="B729" s="42" t="s">
        <v>4</v>
      </c>
      <c r="C729" s="68">
        <f>_xlfn.T.TEST(H727:EPA727,H728:EN728,1,2)</f>
        <v>0.35203839469316506</v>
      </c>
      <c r="D729" s="66"/>
      <c r="E729" s="42" t="s">
        <v>3</v>
      </c>
      <c r="F729" s="69">
        <f>AVERAGE(H729:EN729)*10</f>
        <v>4.4444444444444446</v>
      </c>
      <c r="G729" s="70"/>
      <c r="H729" s="110">
        <f t="shared" ref="H729:T729" si="65">H728-H727</f>
        <v>6</v>
      </c>
      <c r="I729" s="110">
        <f t="shared" si="65"/>
        <v>0</v>
      </c>
      <c r="J729" s="110"/>
      <c r="K729" s="110"/>
      <c r="L729" s="110"/>
      <c r="M729" s="110">
        <f t="shared" si="65"/>
        <v>-2</v>
      </c>
      <c r="N729" s="110"/>
      <c r="O729" s="110">
        <f t="shared" si="65"/>
        <v>4</v>
      </c>
      <c r="P729" s="110">
        <f t="shared" si="65"/>
        <v>-2</v>
      </c>
      <c r="Q729" s="110">
        <f t="shared" si="65"/>
        <v>0</v>
      </c>
      <c r="R729" s="110">
        <f t="shared" si="65"/>
        <v>2</v>
      </c>
      <c r="S729" s="110">
        <f t="shared" si="65"/>
        <v>-4</v>
      </c>
      <c r="T729" s="110">
        <f t="shared" si="65"/>
        <v>0</v>
      </c>
      <c r="U729" s="110"/>
      <c r="V729" s="110"/>
      <c r="W729" s="110"/>
      <c r="X729" s="110"/>
      <c r="Y729" s="110"/>
    </row>
    <row r="730" spans="2:25" x14ac:dyDescent="0.4">
      <c r="B730" s="42" t="s">
        <v>2</v>
      </c>
      <c r="C730" s="77">
        <f>(F728-F727)/(100-F727)</f>
        <v>9.0909090909091009E-2</v>
      </c>
      <c r="D730" s="66"/>
      <c r="E730" s="42" t="s">
        <v>1</v>
      </c>
      <c r="F730" s="69">
        <f>_xlfn.STDEV.S(H728:EN728)*10</f>
        <v>31.269438398822867</v>
      </c>
      <c r="G730" s="70"/>
      <c r="H730" s="110"/>
      <c r="I730" s="110"/>
      <c r="J730" s="110"/>
      <c r="K730" s="110"/>
      <c r="L730" s="110"/>
      <c r="M730" s="110"/>
      <c r="N730" s="110"/>
      <c r="O730" s="110"/>
      <c r="P730" s="110"/>
      <c r="Q730" s="110"/>
    </row>
    <row r="731" spans="2:25" x14ac:dyDescent="0.4">
      <c r="B731" s="73" t="s">
        <v>123</v>
      </c>
      <c r="C731" s="65" t="s">
        <v>357</v>
      </c>
      <c r="D731" s="66"/>
      <c r="E731" s="73" t="s">
        <v>122</v>
      </c>
      <c r="F731" s="74" t="s">
        <v>360</v>
      </c>
      <c r="G731" s="75"/>
      <c r="H731" s="156" t="s">
        <v>121</v>
      </c>
      <c r="I731" s="156" t="s">
        <v>120</v>
      </c>
      <c r="J731" s="156" t="s">
        <v>119</v>
      </c>
      <c r="K731" s="156" t="s">
        <v>118</v>
      </c>
      <c r="L731" s="156" t="s">
        <v>117</v>
      </c>
      <c r="M731" s="156" t="s">
        <v>116</v>
      </c>
      <c r="N731" s="156" t="s">
        <v>115</v>
      </c>
      <c r="O731" s="156" t="s">
        <v>114</v>
      </c>
      <c r="P731" s="156" t="s">
        <v>113</v>
      </c>
      <c r="Q731" s="156" t="s">
        <v>112</v>
      </c>
      <c r="R731" s="156" t="s">
        <v>111</v>
      </c>
      <c r="S731" s="156" t="s">
        <v>110</v>
      </c>
      <c r="T731" s="156" t="s">
        <v>109</v>
      </c>
      <c r="U731" s="156" t="s">
        <v>108</v>
      </c>
      <c r="V731" s="156"/>
      <c r="W731" s="156"/>
      <c r="X731" s="156"/>
      <c r="Y731" s="156"/>
    </row>
    <row r="732" spans="2:25" x14ac:dyDescent="0.4">
      <c r="B732" s="42" t="s">
        <v>13</v>
      </c>
      <c r="C732" s="78">
        <f>AVERAGE(H735:EN735)*10</f>
        <v>20</v>
      </c>
      <c r="D732" s="66"/>
      <c r="E732" s="42" t="s">
        <v>361</v>
      </c>
      <c r="F732" s="69">
        <f>AVERAGE(H732:EN732)</f>
        <v>1</v>
      </c>
      <c r="G732" s="70"/>
      <c r="H732" s="109"/>
      <c r="I732" s="109"/>
      <c r="J732" s="109"/>
      <c r="K732" s="109"/>
      <c r="L732" s="109">
        <v>1</v>
      </c>
      <c r="M732" s="109"/>
      <c r="N732" s="109">
        <v>1</v>
      </c>
      <c r="O732" s="109">
        <v>1</v>
      </c>
      <c r="P732" s="109">
        <v>1</v>
      </c>
      <c r="Q732" s="109">
        <v>1</v>
      </c>
      <c r="R732" s="109"/>
      <c r="S732" s="109"/>
      <c r="T732" s="109"/>
      <c r="U732" s="109">
        <v>1</v>
      </c>
      <c r="V732" s="109"/>
      <c r="W732" s="109"/>
      <c r="X732" s="109"/>
      <c r="Y732" s="109"/>
    </row>
    <row r="733" spans="2:25" x14ac:dyDescent="0.4">
      <c r="B733" s="42" t="s">
        <v>10</v>
      </c>
      <c r="C733" s="69">
        <f>_xlfn.STDEV.S(H733:EN733)*10</f>
        <v>15.055453054181617</v>
      </c>
      <c r="D733" s="66"/>
      <c r="E733" s="66" t="s">
        <v>9</v>
      </c>
      <c r="F733" s="69">
        <f>AVERAGE(H733:EN733)*10</f>
        <v>43.333333333333329</v>
      </c>
      <c r="G733" s="70"/>
      <c r="H733" s="58"/>
      <c r="I733" s="76"/>
      <c r="J733" s="58"/>
      <c r="K733" s="76"/>
      <c r="L733" s="53">
        <v>4</v>
      </c>
      <c r="M733" s="58"/>
      <c r="N733" s="53">
        <v>4</v>
      </c>
      <c r="O733" s="53">
        <v>6</v>
      </c>
      <c r="P733" s="53">
        <v>2</v>
      </c>
      <c r="Q733" s="53">
        <v>4</v>
      </c>
      <c r="R733" s="76"/>
      <c r="S733" s="76"/>
      <c r="T733" s="58"/>
      <c r="U733" s="53">
        <v>6</v>
      </c>
    </row>
    <row r="734" spans="2:25" x14ac:dyDescent="0.4">
      <c r="B734" s="66" t="s">
        <v>7</v>
      </c>
      <c r="C734" s="78">
        <f>C732/C733</f>
        <v>1.3284223283101431</v>
      </c>
      <c r="D734" s="66"/>
      <c r="E734" s="66" t="s">
        <v>6</v>
      </c>
      <c r="F734" s="69">
        <f>AVERAGE(H734:EN734)*10</f>
        <v>63.333333333333329</v>
      </c>
      <c r="G734" s="70"/>
      <c r="H734" s="58"/>
      <c r="I734" s="76"/>
      <c r="J734" s="58"/>
      <c r="K734" s="76"/>
      <c r="L734" s="53">
        <v>6</v>
      </c>
      <c r="M734" s="58"/>
      <c r="N734" s="53">
        <v>6</v>
      </c>
      <c r="O734" s="53">
        <v>6</v>
      </c>
      <c r="P734" s="53">
        <v>8</v>
      </c>
      <c r="Q734" s="53">
        <v>6</v>
      </c>
      <c r="R734" s="76"/>
      <c r="S734" s="76"/>
      <c r="T734" s="58"/>
      <c r="U734" s="53">
        <v>6</v>
      </c>
    </row>
    <row r="735" spans="2:25" x14ac:dyDescent="0.4">
      <c r="B735" s="66" t="s">
        <v>4</v>
      </c>
      <c r="C735" s="68">
        <f>_xlfn.T.TEST(H733:EPA733,H734:EN734,1,2)</f>
        <v>8.4728161843708443E-3</v>
      </c>
      <c r="D735" s="66"/>
      <c r="E735" s="42" t="s">
        <v>3</v>
      </c>
      <c r="F735" s="69">
        <f>AVERAGE(H735:EN735)*10</f>
        <v>20</v>
      </c>
      <c r="G735" s="70"/>
      <c r="H735" s="110"/>
      <c r="I735" s="110"/>
      <c r="J735" s="110"/>
      <c r="K735" s="110"/>
      <c r="L735" s="110">
        <f t="shared" ref="L735:U735" si="66">L734-L733</f>
        <v>2</v>
      </c>
      <c r="M735" s="110"/>
      <c r="N735" s="110">
        <f t="shared" si="66"/>
        <v>2</v>
      </c>
      <c r="O735" s="110">
        <f t="shared" si="66"/>
        <v>0</v>
      </c>
      <c r="P735" s="110">
        <f t="shared" si="66"/>
        <v>6</v>
      </c>
      <c r="Q735" s="110">
        <f t="shared" si="66"/>
        <v>2</v>
      </c>
      <c r="R735" s="110"/>
      <c r="S735" s="110"/>
      <c r="T735" s="110"/>
      <c r="U735" s="110">
        <f t="shared" si="66"/>
        <v>0</v>
      </c>
      <c r="V735" s="110"/>
      <c r="W735" s="110"/>
      <c r="X735" s="110"/>
      <c r="Y735" s="110"/>
    </row>
    <row r="736" spans="2:25" x14ac:dyDescent="0.4">
      <c r="B736" s="42" t="s">
        <v>2</v>
      </c>
      <c r="C736" s="79">
        <f>(F734-F733)/(100-F733)</f>
        <v>0.3529411764705882</v>
      </c>
      <c r="D736" s="66"/>
      <c r="E736" s="42" t="s">
        <v>1</v>
      </c>
      <c r="F736" s="69">
        <f>_xlfn.STDEV.S(H734:EN734)*10</f>
        <v>8.1649658092772714</v>
      </c>
      <c r="G736" s="70"/>
    </row>
    <row r="738" spans="2:25" x14ac:dyDescent="0.4">
      <c r="B738" s="64" t="s">
        <v>391</v>
      </c>
      <c r="C738" s="65" t="s">
        <v>357</v>
      </c>
      <c r="D738" s="66"/>
      <c r="E738" s="64" t="s">
        <v>391</v>
      </c>
      <c r="F738" s="65" t="s">
        <v>357</v>
      </c>
      <c r="G738" s="67"/>
    </row>
    <row r="739" spans="2:25" x14ac:dyDescent="0.4">
      <c r="B739" s="66" t="s">
        <v>44</v>
      </c>
      <c r="C739" s="68">
        <f>_xlfn.T.TEST(H747:EN747,H753:EN753,1,2)</f>
        <v>0.31125320734358963</v>
      </c>
      <c r="D739" s="66"/>
      <c r="E739" s="42" t="s">
        <v>39</v>
      </c>
      <c r="F739" s="69">
        <f>SUM(H746:EN746)</f>
        <v>7</v>
      </c>
      <c r="G739" s="70"/>
    </row>
    <row r="740" spans="2:25" x14ac:dyDescent="0.4">
      <c r="B740" s="66" t="s">
        <v>43</v>
      </c>
      <c r="C740" s="68">
        <f>_xlfn.T.TEST(H748:EN748,H754:EN754,1,2)</f>
        <v>0.26568824353134235</v>
      </c>
      <c r="D740" s="66"/>
      <c r="E740" s="66" t="s">
        <v>36</v>
      </c>
      <c r="F740" s="69">
        <f>SUM(H752:EN752)</f>
        <v>7</v>
      </c>
      <c r="G740" s="70"/>
    </row>
    <row r="741" spans="2:25" x14ac:dyDescent="0.4">
      <c r="B741" s="66" t="s">
        <v>42</v>
      </c>
      <c r="C741" s="68">
        <f>_xlfn.T.TEST(H749:EN749,H755:EN755,1,2)</f>
        <v>0.33134298967958797</v>
      </c>
      <c r="D741" s="66"/>
      <c r="E741" s="42" t="s">
        <v>14</v>
      </c>
      <c r="F741" s="69">
        <f>_xlfn.STDEV.S(H749:EN749)*10</f>
        <v>15.118578920369091</v>
      </c>
      <c r="G741" s="70"/>
    </row>
    <row r="742" spans="2:25" x14ac:dyDescent="0.4">
      <c r="B742" s="42" t="s">
        <v>358</v>
      </c>
      <c r="C742" s="44">
        <f>COUNT(H748:EN748)</f>
        <v>7</v>
      </c>
      <c r="D742" s="66"/>
      <c r="E742" s="42" t="s">
        <v>11</v>
      </c>
      <c r="F742" s="69">
        <f>_xlfn.STDEV.S(H755:EN755)*10</f>
        <v>7.5592894601845453</v>
      </c>
      <c r="G742" s="70"/>
    </row>
    <row r="743" spans="2:25" x14ac:dyDescent="0.4">
      <c r="B743" s="42" t="s">
        <v>359</v>
      </c>
      <c r="C743" s="44">
        <f>COUNT(H754:EN754)</f>
        <v>7</v>
      </c>
      <c r="D743" s="66"/>
      <c r="E743" s="42" t="s">
        <v>8</v>
      </c>
      <c r="F743" s="69">
        <f>SQRT((((C742-1)*F741^2)+((C743-1)*F742^2))/(C742+C743-2))</f>
        <v>11.952286093343936</v>
      </c>
      <c r="G743" s="70"/>
    </row>
    <row r="744" spans="2:25" x14ac:dyDescent="0.4">
      <c r="B744" s="66"/>
      <c r="C744" s="71"/>
      <c r="D744" s="66"/>
      <c r="E744" s="42" t="s">
        <v>5</v>
      </c>
      <c r="F744" s="118">
        <f>(F755-F749)/F742</f>
        <v>-0.37796447300922714</v>
      </c>
      <c r="G744" s="70"/>
      <c r="H744" s="110"/>
      <c r="I744" s="110"/>
      <c r="J744" s="110"/>
      <c r="K744" s="110"/>
      <c r="L744" s="110"/>
      <c r="M744" s="110"/>
      <c r="N744" s="110"/>
      <c r="O744" s="110"/>
      <c r="P744" s="110"/>
      <c r="Q744" s="110"/>
    </row>
    <row r="745" spans="2:25" x14ac:dyDescent="0.4">
      <c r="B745" s="73" t="s">
        <v>139</v>
      </c>
      <c r="C745" s="65" t="s">
        <v>357</v>
      </c>
      <c r="D745" s="66"/>
      <c r="E745" s="73" t="s">
        <v>138</v>
      </c>
      <c r="F745" s="74" t="s">
        <v>360</v>
      </c>
      <c r="G745" s="75"/>
      <c r="H745" s="155" t="s">
        <v>137</v>
      </c>
      <c r="I745" s="155" t="s">
        <v>136</v>
      </c>
      <c r="J745" s="155" t="s">
        <v>135</v>
      </c>
      <c r="K745" s="155" t="s">
        <v>134</v>
      </c>
      <c r="L745" s="155" t="s">
        <v>133</v>
      </c>
      <c r="M745" s="155" t="s">
        <v>132</v>
      </c>
      <c r="N745" s="155" t="s">
        <v>131</v>
      </c>
      <c r="O745" s="155" t="s">
        <v>130</v>
      </c>
      <c r="P745" s="155" t="s">
        <v>129</v>
      </c>
      <c r="Q745" s="155" t="s">
        <v>128</v>
      </c>
      <c r="R745" s="155" t="s">
        <v>127</v>
      </c>
      <c r="S745" s="155" t="s">
        <v>126</v>
      </c>
      <c r="T745" s="155" t="s">
        <v>125</v>
      </c>
      <c r="U745" s="155"/>
      <c r="V745" s="155"/>
      <c r="W745" s="155"/>
      <c r="X745" s="155"/>
      <c r="Y745" s="155"/>
    </row>
    <row r="746" spans="2:25" x14ac:dyDescent="0.4">
      <c r="B746" s="42" t="s">
        <v>13</v>
      </c>
      <c r="C746" s="69">
        <f>AVERAGE(H749:EN749)*10</f>
        <v>5.7142857142857135</v>
      </c>
      <c r="D746" s="66"/>
      <c r="E746" s="42" t="s">
        <v>361</v>
      </c>
      <c r="F746" s="69">
        <f>AVERAGE(H746:EN746)</f>
        <v>1</v>
      </c>
      <c r="G746" s="70"/>
      <c r="H746" s="109">
        <v>1</v>
      </c>
      <c r="I746" s="109"/>
      <c r="J746" s="109">
        <v>1</v>
      </c>
      <c r="K746" s="109"/>
      <c r="L746" s="109"/>
      <c r="M746" s="109"/>
      <c r="N746" s="109">
        <v>1</v>
      </c>
      <c r="O746" s="109"/>
      <c r="P746" s="109"/>
      <c r="Q746" s="109">
        <v>1</v>
      </c>
      <c r="R746" s="109">
        <v>1</v>
      </c>
      <c r="S746" s="109">
        <v>1</v>
      </c>
      <c r="T746" s="109">
        <v>1</v>
      </c>
      <c r="U746" s="109"/>
      <c r="V746" s="109"/>
      <c r="W746" s="109"/>
      <c r="X746" s="109"/>
      <c r="Y746" s="109"/>
    </row>
    <row r="747" spans="2:25" x14ac:dyDescent="0.4">
      <c r="B747" s="42" t="s">
        <v>10</v>
      </c>
      <c r="C747" s="69">
        <f>_xlfn.STDEV.S(H747:EN747)*10</f>
        <v>22.253945610567474</v>
      </c>
      <c r="D747" s="66"/>
      <c r="E747" s="66" t="s">
        <v>9</v>
      </c>
      <c r="F747" s="69">
        <f>AVERAGE(H747:EN747)*10</f>
        <v>45.714285714285708</v>
      </c>
      <c r="G747" s="70"/>
      <c r="H747" s="53">
        <v>4</v>
      </c>
      <c r="I747" s="58"/>
      <c r="J747" s="53">
        <v>6</v>
      </c>
      <c r="K747" s="76"/>
      <c r="L747" s="76"/>
      <c r="M747" s="58"/>
      <c r="N747" s="53">
        <v>6</v>
      </c>
      <c r="O747" s="58"/>
      <c r="P747" s="58"/>
      <c r="Q747" s="53">
        <v>0</v>
      </c>
      <c r="R747" s="53">
        <v>6</v>
      </c>
      <c r="S747" s="53">
        <v>4</v>
      </c>
      <c r="T747" s="53">
        <v>6</v>
      </c>
    </row>
    <row r="748" spans="2:25" x14ac:dyDescent="0.4">
      <c r="B748" s="66" t="s">
        <v>41</v>
      </c>
      <c r="C748" s="69">
        <f>C746/C747</f>
        <v>0.25677629550654768</v>
      </c>
      <c r="D748" s="66"/>
      <c r="E748" s="66" t="s">
        <v>6</v>
      </c>
      <c r="F748" s="69">
        <f>AVERAGE(H748:EN748)*10</f>
        <v>51.428571428571431</v>
      </c>
      <c r="G748" s="70"/>
      <c r="H748" s="53">
        <v>4</v>
      </c>
      <c r="I748" s="58"/>
      <c r="J748" s="53">
        <v>8</v>
      </c>
      <c r="K748" s="76"/>
      <c r="L748" s="76"/>
      <c r="M748" s="58"/>
      <c r="N748" s="53">
        <v>6</v>
      </c>
      <c r="O748" s="58"/>
      <c r="P748" s="58"/>
      <c r="Q748" s="53">
        <v>0</v>
      </c>
      <c r="R748" s="53">
        <v>8</v>
      </c>
      <c r="S748" s="53">
        <v>6</v>
      </c>
      <c r="T748" s="53">
        <v>4</v>
      </c>
    </row>
    <row r="749" spans="2:25" x14ac:dyDescent="0.4">
      <c r="B749" s="42" t="s">
        <v>4</v>
      </c>
      <c r="C749" s="68">
        <f>_xlfn.T.TEST(H747:EPA747,H748:EN748,1,2)</f>
        <v>0.33981485576606285</v>
      </c>
      <c r="D749" s="66"/>
      <c r="E749" s="42" t="s">
        <v>3</v>
      </c>
      <c r="F749" s="69">
        <f>AVERAGE(H749:EN749)*10</f>
        <v>5.7142857142857135</v>
      </c>
      <c r="G749" s="70"/>
      <c r="H749" s="110">
        <f t="shared" ref="H749:T749" si="67">H748-H747</f>
        <v>0</v>
      </c>
      <c r="I749" s="110"/>
      <c r="J749" s="110">
        <f t="shared" si="67"/>
        <v>2</v>
      </c>
      <c r="K749" s="110"/>
      <c r="L749" s="110"/>
      <c r="M749" s="110"/>
      <c r="N749" s="110">
        <f t="shared" si="67"/>
        <v>0</v>
      </c>
      <c r="O749" s="110"/>
      <c r="P749" s="110"/>
      <c r="Q749" s="110">
        <f t="shared" si="67"/>
        <v>0</v>
      </c>
      <c r="R749" s="110">
        <f t="shared" si="67"/>
        <v>2</v>
      </c>
      <c r="S749" s="110">
        <f t="shared" si="67"/>
        <v>2</v>
      </c>
      <c r="T749" s="110">
        <f t="shared" si="67"/>
        <v>-2</v>
      </c>
      <c r="U749" s="110"/>
      <c r="V749" s="110"/>
      <c r="W749" s="110"/>
      <c r="X749" s="110"/>
      <c r="Y749" s="110"/>
    </row>
    <row r="750" spans="2:25" x14ac:dyDescent="0.4">
      <c r="B750" s="42" t="s">
        <v>2</v>
      </c>
      <c r="C750" s="77">
        <f>(F748-F747)/(100-F747)</f>
        <v>0.10526315789473698</v>
      </c>
      <c r="D750" s="66"/>
      <c r="E750" s="42" t="s">
        <v>1</v>
      </c>
      <c r="F750" s="69">
        <f>_xlfn.STDEV.S(H748:EN748)*10</f>
        <v>27.945525240230875</v>
      </c>
      <c r="G750" s="70"/>
      <c r="H750" s="110"/>
      <c r="I750" s="110"/>
      <c r="J750" s="110"/>
      <c r="K750" s="110"/>
      <c r="L750" s="110"/>
      <c r="M750" s="110"/>
      <c r="N750" s="110"/>
      <c r="O750" s="110"/>
      <c r="P750" s="110"/>
      <c r="Q750" s="110"/>
    </row>
    <row r="751" spans="2:25" x14ac:dyDescent="0.4">
      <c r="B751" s="73" t="s">
        <v>123</v>
      </c>
      <c r="C751" s="65" t="s">
        <v>357</v>
      </c>
      <c r="D751" s="66"/>
      <c r="E751" s="73" t="s">
        <v>122</v>
      </c>
      <c r="F751" s="74" t="s">
        <v>360</v>
      </c>
      <c r="G751" s="75"/>
      <c r="H751" s="156" t="s">
        <v>121</v>
      </c>
      <c r="I751" s="156" t="s">
        <v>120</v>
      </c>
      <c r="J751" s="156" t="s">
        <v>119</v>
      </c>
      <c r="K751" s="156" t="s">
        <v>118</v>
      </c>
      <c r="L751" s="156" t="s">
        <v>117</v>
      </c>
      <c r="M751" s="156" t="s">
        <v>116</v>
      </c>
      <c r="N751" s="156" t="s">
        <v>115</v>
      </c>
      <c r="O751" s="156" t="s">
        <v>114</v>
      </c>
      <c r="P751" s="156" t="s">
        <v>113</v>
      </c>
      <c r="Q751" s="156" t="s">
        <v>112</v>
      </c>
      <c r="R751" s="156" t="s">
        <v>111</v>
      </c>
      <c r="S751" s="156" t="s">
        <v>110</v>
      </c>
      <c r="T751" s="156" t="s">
        <v>109</v>
      </c>
      <c r="U751" s="156" t="s">
        <v>108</v>
      </c>
      <c r="V751" s="156"/>
      <c r="W751" s="156"/>
      <c r="X751" s="156"/>
      <c r="Y751" s="156"/>
    </row>
    <row r="752" spans="2:25" x14ac:dyDescent="0.4">
      <c r="B752" s="42" t="s">
        <v>13</v>
      </c>
      <c r="C752" s="118">
        <f>AVERAGE(H755:EN755)*10</f>
        <v>2.8571428571428568</v>
      </c>
      <c r="D752" s="66"/>
      <c r="E752" s="42" t="s">
        <v>361</v>
      </c>
      <c r="F752" s="69">
        <f>AVERAGE(H752:EN752)</f>
        <v>1</v>
      </c>
      <c r="G752" s="70"/>
      <c r="H752" s="109">
        <v>1</v>
      </c>
      <c r="I752" s="109"/>
      <c r="J752" s="109"/>
      <c r="K752" s="109"/>
      <c r="L752" s="109">
        <v>1</v>
      </c>
      <c r="M752" s="109">
        <v>1</v>
      </c>
      <c r="N752" s="109">
        <v>1</v>
      </c>
      <c r="O752" s="109">
        <v>1</v>
      </c>
      <c r="P752" s="109">
        <v>1</v>
      </c>
      <c r="Q752" s="109"/>
      <c r="R752" s="109"/>
      <c r="S752" s="109"/>
      <c r="T752" s="109">
        <v>1</v>
      </c>
      <c r="U752" s="109"/>
      <c r="V752" s="109"/>
      <c r="W752" s="109"/>
      <c r="X752" s="109"/>
      <c r="Y752" s="109"/>
    </row>
    <row r="753" spans="2:25" x14ac:dyDescent="0.4">
      <c r="B753" s="42" t="s">
        <v>10</v>
      </c>
      <c r="C753" s="69">
        <f>_xlfn.STDEV.S(H753:EN753)*10</f>
        <v>20</v>
      </c>
      <c r="D753" s="66"/>
      <c r="E753" s="66" t="s">
        <v>9</v>
      </c>
      <c r="F753" s="69">
        <f>AVERAGE(H753:EN753)*10</f>
        <v>40</v>
      </c>
      <c r="G753" s="70"/>
      <c r="H753" s="53">
        <v>6</v>
      </c>
      <c r="I753" s="76"/>
      <c r="J753" s="76"/>
      <c r="K753" s="76"/>
      <c r="L753" s="53">
        <v>2</v>
      </c>
      <c r="M753" s="53">
        <v>2</v>
      </c>
      <c r="N753" s="53">
        <v>6</v>
      </c>
      <c r="O753" s="53">
        <v>2</v>
      </c>
      <c r="P753" s="53">
        <v>4</v>
      </c>
      <c r="Q753" s="76"/>
      <c r="R753" s="76"/>
      <c r="S753" s="76"/>
      <c r="T753" s="53">
        <v>6</v>
      </c>
      <c r="U753" s="58"/>
    </row>
    <row r="754" spans="2:25" x14ac:dyDescent="0.4">
      <c r="B754" s="66" t="s">
        <v>7</v>
      </c>
      <c r="C754" s="118">
        <f>C752/C753</f>
        <v>0.14285714285714285</v>
      </c>
      <c r="D754" s="66"/>
      <c r="E754" s="66" t="s">
        <v>6</v>
      </c>
      <c r="F754" s="69">
        <f>AVERAGE(H754:EN754)*10</f>
        <v>42.857142857142854</v>
      </c>
      <c r="G754" s="70"/>
      <c r="H754" s="53">
        <v>6</v>
      </c>
      <c r="I754" s="76"/>
      <c r="J754" s="76"/>
      <c r="K754" s="76"/>
      <c r="L754" s="53">
        <v>2</v>
      </c>
      <c r="M754" s="53">
        <v>2</v>
      </c>
      <c r="N754" s="53">
        <v>6</v>
      </c>
      <c r="O754" s="53">
        <v>2</v>
      </c>
      <c r="P754" s="53">
        <v>6</v>
      </c>
      <c r="Q754" s="76"/>
      <c r="R754" s="76"/>
      <c r="S754" s="76"/>
      <c r="T754" s="53">
        <v>6</v>
      </c>
      <c r="U754" s="58"/>
    </row>
    <row r="755" spans="2:25" x14ac:dyDescent="0.4">
      <c r="B755" s="66" t="s">
        <v>4</v>
      </c>
      <c r="C755" s="68">
        <f>_xlfn.T.TEST(H753:EPA753,H754:EN754,1,2)</f>
        <v>0.40031424892292533</v>
      </c>
      <c r="D755" s="66"/>
      <c r="E755" s="42" t="s">
        <v>3</v>
      </c>
      <c r="F755" s="69">
        <f>AVERAGE(H755:EN755)*10</f>
        <v>2.8571428571428568</v>
      </c>
      <c r="G755" s="70"/>
      <c r="H755" s="110">
        <f t="shared" ref="H755:T755" si="68">H754-H753</f>
        <v>0</v>
      </c>
      <c r="I755" s="110"/>
      <c r="J755" s="110"/>
      <c r="K755" s="110"/>
      <c r="L755" s="110">
        <f t="shared" si="68"/>
        <v>0</v>
      </c>
      <c r="M755" s="110">
        <f t="shared" si="68"/>
        <v>0</v>
      </c>
      <c r="N755" s="110">
        <f t="shared" si="68"/>
        <v>0</v>
      </c>
      <c r="O755" s="110">
        <f t="shared" si="68"/>
        <v>0</v>
      </c>
      <c r="P755" s="110">
        <f t="shared" si="68"/>
        <v>2</v>
      </c>
      <c r="Q755" s="110"/>
      <c r="R755" s="110"/>
      <c r="S755" s="110"/>
      <c r="T755" s="110">
        <f t="shared" si="68"/>
        <v>0</v>
      </c>
      <c r="U755" s="110"/>
      <c r="V755" s="110"/>
      <c r="W755" s="110"/>
      <c r="X755" s="110"/>
      <c r="Y755" s="110"/>
    </row>
    <row r="756" spans="2:25" x14ac:dyDescent="0.4">
      <c r="B756" s="42" t="s">
        <v>2</v>
      </c>
      <c r="C756" s="126">
        <f>(F754-F753)/(100-F753)</f>
        <v>4.7619047619047568E-2</v>
      </c>
      <c r="D756" s="66"/>
      <c r="E756" s="42" t="s">
        <v>1</v>
      </c>
      <c r="F756" s="69">
        <f>_xlfn.STDEV.S(H754:EN754)*10</f>
        <v>21.380899352993946</v>
      </c>
      <c r="G756" s="70"/>
    </row>
    <row r="758" spans="2:25" x14ac:dyDescent="0.4">
      <c r="B758" s="64" t="s">
        <v>392</v>
      </c>
      <c r="C758" s="65" t="s">
        <v>357</v>
      </c>
      <c r="D758" s="66"/>
      <c r="E758" s="64" t="s">
        <v>392</v>
      </c>
      <c r="F758" s="65" t="s">
        <v>357</v>
      </c>
      <c r="G758" s="67"/>
    </row>
    <row r="759" spans="2:25" x14ac:dyDescent="0.4">
      <c r="B759" s="66" t="s">
        <v>44</v>
      </c>
      <c r="C759" s="68">
        <f>_xlfn.T.TEST(H767:EN767,H773:EN773,1,2)</f>
        <v>0.33148696128055044</v>
      </c>
      <c r="D759" s="66"/>
      <c r="E759" s="42" t="s">
        <v>39</v>
      </c>
      <c r="F759" s="69">
        <f>SUM(H766:EN766)</f>
        <v>7</v>
      </c>
      <c r="G759" s="70"/>
    </row>
    <row r="760" spans="2:25" x14ac:dyDescent="0.4">
      <c r="B760" s="66" t="s">
        <v>43</v>
      </c>
      <c r="C760" s="68">
        <f>_xlfn.T.TEST(H768:EN768,H774:EN774,1,2)</f>
        <v>0.11163759682414423</v>
      </c>
      <c r="D760" s="66"/>
      <c r="E760" s="66" t="s">
        <v>36</v>
      </c>
      <c r="F760" s="69">
        <f>SUM(H772:EN772)</f>
        <v>8</v>
      </c>
      <c r="G760" s="70"/>
    </row>
    <row r="761" spans="2:25" x14ac:dyDescent="0.4">
      <c r="B761" s="66" t="s">
        <v>42</v>
      </c>
      <c r="C761" s="121">
        <f>_xlfn.T.TEST(H769:EN769,H775:EN775,1,2)</f>
        <v>8.9279676716855313E-2</v>
      </c>
      <c r="D761" s="66"/>
      <c r="E761" s="42" t="s">
        <v>14</v>
      </c>
      <c r="F761" s="69">
        <f>_xlfn.STDEV.S(H769:EN769)*10</f>
        <v>23.094010767585029</v>
      </c>
      <c r="G761" s="70"/>
    </row>
    <row r="762" spans="2:25" x14ac:dyDescent="0.4">
      <c r="B762" s="42" t="s">
        <v>358</v>
      </c>
      <c r="C762" s="44">
        <f>COUNT(H768:EN768)</f>
        <v>7</v>
      </c>
      <c r="D762" s="66"/>
      <c r="E762" s="42" t="s">
        <v>11</v>
      </c>
      <c r="F762" s="69">
        <f>_xlfn.STDEV.S(H775:EN775)*10</f>
        <v>17.728105208558368</v>
      </c>
      <c r="G762" s="70"/>
    </row>
    <row r="763" spans="2:25" x14ac:dyDescent="0.4">
      <c r="B763" s="42" t="s">
        <v>359</v>
      </c>
      <c r="C763" s="44">
        <f>COUNT(H774:EN774)</f>
        <v>8</v>
      </c>
      <c r="D763" s="66"/>
      <c r="E763" s="42" t="s">
        <v>8</v>
      </c>
      <c r="F763" s="69">
        <f>SQRT((((C762-1)*F761^2)+((C763-1)*F762^2))/(C762+C763-2))</f>
        <v>20.380986614602723</v>
      </c>
      <c r="G763" s="70"/>
    </row>
    <row r="764" spans="2:25" x14ac:dyDescent="0.4">
      <c r="B764" s="66"/>
      <c r="C764" s="71"/>
      <c r="D764" s="66"/>
      <c r="E764" s="42" t="s">
        <v>5</v>
      </c>
      <c r="F764" s="78">
        <f>(F775-F769)/F762</f>
        <v>0.84611411222664923</v>
      </c>
      <c r="G764" s="70"/>
      <c r="H764" s="110"/>
      <c r="I764" s="110"/>
      <c r="J764" s="110"/>
      <c r="K764" s="110"/>
      <c r="L764" s="110"/>
      <c r="M764" s="110"/>
      <c r="N764" s="110"/>
      <c r="O764" s="110"/>
      <c r="P764" s="110"/>
      <c r="Q764" s="110"/>
    </row>
    <row r="765" spans="2:25" x14ac:dyDescent="0.4">
      <c r="B765" s="73" t="s">
        <v>139</v>
      </c>
      <c r="C765" s="65" t="s">
        <v>357</v>
      </c>
      <c r="D765" s="66"/>
      <c r="E765" s="73" t="s">
        <v>138</v>
      </c>
      <c r="F765" s="74" t="s">
        <v>360</v>
      </c>
      <c r="G765" s="75"/>
      <c r="H765" s="155" t="s">
        <v>137</v>
      </c>
      <c r="I765" s="155" t="s">
        <v>136</v>
      </c>
      <c r="J765" s="155" t="s">
        <v>135</v>
      </c>
      <c r="K765" s="155" t="s">
        <v>134</v>
      </c>
      <c r="L765" s="155" t="s">
        <v>133</v>
      </c>
      <c r="M765" s="155" t="s">
        <v>132</v>
      </c>
      <c r="N765" s="155" t="s">
        <v>131</v>
      </c>
      <c r="O765" s="155" t="s">
        <v>130</v>
      </c>
      <c r="P765" s="155" t="s">
        <v>129</v>
      </c>
      <c r="Q765" s="155" t="s">
        <v>128</v>
      </c>
      <c r="R765" s="155" t="s">
        <v>127</v>
      </c>
      <c r="S765" s="155" t="s">
        <v>126</v>
      </c>
      <c r="T765" s="155" t="s">
        <v>125</v>
      </c>
      <c r="U765" s="155"/>
      <c r="V765" s="155"/>
      <c r="W765" s="155"/>
      <c r="X765" s="155"/>
      <c r="Y765" s="155"/>
    </row>
    <row r="766" spans="2:25" x14ac:dyDescent="0.4">
      <c r="B766" s="42" t="s">
        <v>13</v>
      </c>
      <c r="C766" s="69">
        <f>AVERAGE(H769:EN769)*10</f>
        <v>0</v>
      </c>
      <c r="D766" s="66"/>
      <c r="E766" s="42" t="s">
        <v>361</v>
      </c>
      <c r="F766" s="69">
        <f>AVERAGE(H766:EN766)</f>
        <v>1</v>
      </c>
      <c r="G766" s="70"/>
      <c r="H766" s="109">
        <v>1</v>
      </c>
      <c r="I766" s="109">
        <v>1</v>
      </c>
      <c r="J766" s="109">
        <v>1</v>
      </c>
      <c r="K766" s="109"/>
      <c r="L766" s="109"/>
      <c r="M766" s="109"/>
      <c r="N766" s="109">
        <v>1</v>
      </c>
      <c r="O766" s="109"/>
      <c r="P766" s="109">
        <v>1</v>
      </c>
      <c r="Q766" s="109">
        <v>1</v>
      </c>
      <c r="R766" s="109"/>
      <c r="S766" s="109">
        <v>1</v>
      </c>
      <c r="T766" s="109"/>
      <c r="U766" s="109"/>
      <c r="V766" s="109"/>
      <c r="W766" s="109"/>
      <c r="X766" s="109"/>
      <c r="Y766" s="109"/>
    </row>
    <row r="767" spans="2:25" x14ac:dyDescent="0.4">
      <c r="B767" s="42" t="s">
        <v>10</v>
      </c>
      <c r="C767" s="69">
        <f>_xlfn.STDEV.S(H767:EN767)*10</f>
        <v>15.118578920369092</v>
      </c>
      <c r="D767" s="66"/>
      <c r="E767" s="66" t="s">
        <v>9</v>
      </c>
      <c r="F767" s="69">
        <f>AVERAGE(H767:EN767)*10</f>
        <v>45.714285714285708</v>
      </c>
      <c r="G767" s="70"/>
      <c r="H767" s="53">
        <v>4</v>
      </c>
      <c r="I767" s="53">
        <v>4</v>
      </c>
      <c r="J767" s="53">
        <v>6</v>
      </c>
      <c r="K767" s="76"/>
      <c r="L767" s="76"/>
      <c r="M767" s="58"/>
      <c r="N767" s="53">
        <v>2</v>
      </c>
      <c r="O767" s="58"/>
      <c r="P767" s="53">
        <v>4</v>
      </c>
      <c r="Q767" s="53">
        <v>6</v>
      </c>
      <c r="R767" s="58"/>
      <c r="S767" s="53">
        <v>6</v>
      </c>
      <c r="T767" s="58"/>
    </row>
    <row r="768" spans="2:25" x14ac:dyDescent="0.4">
      <c r="B768" s="66" t="s">
        <v>41</v>
      </c>
      <c r="C768" s="69">
        <f>C766/C767</f>
        <v>0</v>
      </c>
      <c r="D768" s="66"/>
      <c r="E768" s="66" t="s">
        <v>6</v>
      </c>
      <c r="F768" s="69">
        <f>AVERAGE(H768:EN768)*10</f>
        <v>45.714285714285708</v>
      </c>
      <c r="G768" s="70"/>
      <c r="H768" s="53">
        <v>4</v>
      </c>
      <c r="I768" s="53">
        <v>4</v>
      </c>
      <c r="J768" s="53">
        <v>6</v>
      </c>
      <c r="K768" s="76"/>
      <c r="L768" s="76"/>
      <c r="M768" s="58"/>
      <c r="N768" s="53">
        <v>6</v>
      </c>
      <c r="O768" s="58"/>
      <c r="P768" s="53">
        <v>4</v>
      </c>
      <c r="Q768" s="53">
        <v>2</v>
      </c>
      <c r="R768" s="58"/>
      <c r="S768" s="53">
        <v>6</v>
      </c>
      <c r="T768" s="58"/>
    </row>
    <row r="769" spans="2:25" x14ac:dyDescent="0.4">
      <c r="B769" s="42" t="s">
        <v>4</v>
      </c>
      <c r="C769" s="68">
        <f>_xlfn.T.TEST(H767:EPA767,H768:EN768,1,2)</f>
        <v>0.5</v>
      </c>
      <c r="D769" s="66"/>
      <c r="E769" s="42" t="s">
        <v>3</v>
      </c>
      <c r="F769" s="69">
        <f>AVERAGE(H769:EN769)*10</f>
        <v>0</v>
      </c>
      <c r="G769" s="70"/>
      <c r="H769" s="110">
        <f t="shared" ref="H769:S769" si="69">H768-H767</f>
        <v>0</v>
      </c>
      <c r="I769" s="110">
        <f t="shared" si="69"/>
        <v>0</v>
      </c>
      <c r="J769" s="110">
        <f t="shared" si="69"/>
        <v>0</v>
      </c>
      <c r="K769" s="110"/>
      <c r="L769" s="110"/>
      <c r="M769" s="110"/>
      <c r="N769" s="110">
        <f t="shared" si="69"/>
        <v>4</v>
      </c>
      <c r="O769" s="110"/>
      <c r="P769" s="110">
        <f t="shared" si="69"/>
        <v>0</v>
      </c>
      <c r="Q769" s="110">
        <f t="shared" si="69"/>
        <v>-4</v>
      </c>
      <c r="R769" s="110"/>
      <c r="S769" s="110">
        <f t="shared" si="69"/>
        <v>0</v>
      </c>
      <c r="T769" s="110"/>
      <c r="U769" s="110"/>
      <c r="V769" s="110"/>
      <c r="W769" s="110"/>
      <c r="X769" s="110"/>
      <c r="Y769" s="110"/>
    </row>
    <row r="770" spans="2:25" x14ac:dyDescent="0.4">
      <c r="B770" s="42" t="s">
        <v>2</v>
      </c>
      <c r="C770" s="77">
        <f>(F768-F767)/(100-F767)</f>
        <v>0</v>
      </c>
      <c r="D770" s="66"/>
      <c r="E770" s="42" t="s">
        <v>1</v>
      </c>
      <c r="F770" s="69">
        <f>_xlfn.STDEV.S(H768:EN768)*10</f>
        <v>15.118578920369092</v>
      </c>
      <c r="G770" s="70"/>
      <c r="H770" s="110"/>
      <c r="I770" s="110"/>
      <c r="J770" s="110"/>
      <c r="K770" s="110"/>
      <c r="L770" s="110"/>
      <c r="M770" s="110"/>
      <c r="N770" s="110"/>
      <c r="O770" s="110"/>
      <c r="P770" s="110"/>
      <c r="Q770" s="110"/>
    </row>
    <row r="771" spans="2:25" x14ac:dyDescent="0.4">
      <c r="B771" s="73" t="s">
        <v>123</v>
      </c>
      <c r="C771" s="65" t="s">
        <v>357</v>
      </c>
      <c r="D771" s="66"/>
      <c r="E771" s="73" t="s">
        <v>122</v>
      </c>
      <c r="F771" s="74" t="s">
        <v>360</v>
      </c>
      <c r="G771" s="75"/>
      <c r="H771" s="156" t="s">
        <v>121</v>
      </c>
      <c r="I771" s="156" t="s">
        <v>120</v>
      </c>
      <c r="J771" s="156" t="s">
        <v>119</v>
      </c>
      <c r="K771" s="156" t="s">
        <v>118</v>
      </c>
      <c r="L771" s="156" t="s">
        <v>117</v>
      </c>
      <c r="M771" s="156" t="s">
        <v>116</v>
      </c>
      <c r="N771" s="156" t="s">
        <v>115</v>
      </c>
      <c r="O771" s="156" t="s">
        <v>114</v>
      </c>
      <c r="P771" s="156" t="s">
        <v>113</v>
      </c>
      <c r="Q771" s="156" t="s">
        <v>112</v>
      </c>
      <c r="R771" s="156" t="s">
        <v>111</v>
      </c>
      <c r="S771" s="156" t="s">
        <v>110</v>
      </c>
      <c r="T771" s="156" t="s">
        <v>109</v>
      </c>
      <c r="U771" s="156" t="s">
        <v>108</v>
      </c>
      <c r="V771" s="156"/>
      <c r="W771" s="156"/>
      <c r="X771" s="156"/>
      <c r="Y771" s="156"/>
    </row>
    <row r="772" spans="2:25" x14ac:dyDescent="0.4">
      <c r="B772" s="42" t="s">
        <v>13</v>
      </c>
      <c r="C772" s="78">
        <f>AVERAGE(H775:EN775)*10</f>
        <v>15</v>
      </c>
      <c r="D772" s="66"/>
      <c r="E772" s="42" t="s">
        <v>361</v>
      </c>
      <c r="F772" s="69">
        <f>AVERAGE(H772:EN772)</f>
        <v>1</v>
      </c>
      <c r="G772" s="70"/>
      <c r="H772" s="109">
        <v>1</v>
      </c>
      <c r="I772" s="109"/>
      <c r="J772" s="109"/>
      <c r="K772" s="109"/>
      <c r="L772" s="109">
        <v>1</v>
      </c>
      <c r="M772" s="109">
        <v>1</v>
      </c>
      <c r="N772" s="109">
        <v>1</v>
      </c>
      <c r="O772" s="109">
        <v>1</v>
      </c>
      <c r="P772" s="109">
        <v>1</v>
      </c>
      <c r="Q772" s="109"/>
      <c r="R772" s="109"/>
      <c r="S772" s="109"/>
      <c r="T772" s="109">
        <v>1</v>
      </c>
      <c r="U772" s="109">
        <v>1</v>
      </c>
      <c r="V772" s="109"/>
      <c r="W772" s="109"/>
      <c r="X772" s="109"/>
      <c r="Y772" s="109"/>
    </row>
    <row r="773" spans="2:25" x14ac:dyDescent="0.4">
      <c r="B773" s="42" t="s">
        <v>10</v>
      </c>
      <c r="C773" s="69">
        <f>_xlfn.STDEV.S(H773:EN773)*10</f>
        <v>12.817398889233115</v>
      </c>
      <c r="D773" s="66"/>
      <c r="E773" s="66" t="s">
        <v>9</v>
      </c>
      <c r="F773" s="69">
        <f>AVERAGE(H773:EN773)*10</f>
        <v>42.5</v>
      </c>
      <c r="G773" s="70"/>
      <c r="H773" s="53">
        <v>4</v>
      </c>
      <c r="I773" s="76"/>
      <c r="J773" s="76"/>
      <c r="K773" s="76"/>
      <c r="L773" s="53">
        <v>4</v>
      </c>
      <c r="M773" s="53">
        <v>4</v>
      </c>
      <c r="N773" s="53">
        <v>6</v>
      </c>
      <c r="O773" s="53">
        <v>2</v>
      </c>
      <c r="P773" s="53">
        <v>6</v>
      </c>
      <c r="Q773" s="76"/>
      <c r="R773" s="76"/>
      <c r="S773" s="76"/>
      <c r="T773" s="53">
        <v>4</v>
      </c>
      <c r="U773" s="53">
        <v>4</v>
      </c>
    </row>
    <row r="774" spans="2:25" x14ac:dyDescent="0.4">
      <c r="B774" s="66" t="s">
        <v>7</v>
      </c>
      <c r="C774" s="78">
        <f>C772/C773</f>
        <v>1.170284246408241</v>
      </c>
      <c r="D774" s="66"/>
      <c r="E774" s="66" t="s">
        <v>6</v>
      </c>
      <c r="F774" s="69">
        <f>AVERAGE(H774:EN774)*10</f>
        <v>57.5</v>
      </c>
      <c r="G774" s="70"/>
      <c r="H774" s="53">
        <v>8</v>
      </c>
      <c r="I774" s="76"/>
      <c r="J774" s="76"/>
      <c r="K774" s="76"/>
      <c r="L774" s="53">
        <v>2</v>
      </c>
      <c r="M774" s="53">
        <v>6</v>
      </c>
      <c r="N774" s="53">
        <v>6</v>
      </c>
      <c r="O774" s="53">
        <v>4</v>
      </c>
      <c r="P774" s="53">
        <v>8</v>
      </c>
      <c r="Q774" s="76"/>
      <c r="R774" s="76"/>
      <c r="S774" s="76"/>
      <c r="T774" s="53">
        <v>6</v>
      </c>
      <c r="U774" s="53">
        <v>6</v>
      </c>
    </row>
    <row r="775" spans="2:25" x14ac:dyDescent="0.4">
      <c r="B775" s="66" t="s">
        <v>4</v>
      </c>
      <c r="C775" s="68">
        <f>_xlfn.T.TEST(H773:EPA773,H774:EN774,1,2)</f>
        <v>4.6931606310621959E-2</v>
      </c>
      <c r="D775" s="66"/>
      <c r="E775" s="42" t="s">
        <v>3</v>
      </c>
      <c r="F775" s="69">
        <f>AVERAGE(H775:EN775)*10</f>
        <v>15</v>
      </c>
      <c r="G775" s="70"/>
      <c r="H775" s="110">
        <f t="shared" ref="H775:U775" si="70">H774-H773</f>
        <v>4</v>
      </c>
      <c r="I775" s="110"/>
      <c r="J775" s="110"/>
      <c r="K775" s="110"/>
      <c r="L775" s="110">
        <f t="shared" si="70"/>
        <v>-2</v>
      </c>
      <c r="M775" s="110">
        <f t="shared" si="70"/>
        <v>2</v>
      </c>
      <c r="N775" s="110">
        <f t="shared" si="70"/>
        <v>0</v>
      </c>
      <c r="O775" s="110">
        <f t="shared" si="70"/>
        <v>2</v>
      </c>
      <c r="P775" s="110">
        <f t="shared" si="70"/>
        <v>2</v>
      </c>
      <c r="Q775" s="110"/>
      <c r="R775" s="110"/>
      <c r="S775" s="110"/>
      <c r="T775" s="110">
        <f t="shared" si="70"/>
        <v>2</v>
      </c>
      <c r="U775" s="110">
        <f t="shared" si="70"/>
        <v>2</v>
      </c>
      <c r="V775" s="110"/>
      <c r="W775" s="110"/>
      <c r="X775" s="110"/>
      <c r="Y775" s="110"/>
    </row>
    <row r="776" spans="2:25" x14ac:dyDescent="0.4">
      <c r="B776" s="42" t="s">
        <v>2</v>
      </c>
      <c r="C776" s="79">
        <f>(F774-F773)/(100-F773)</f>
        <v>0.2608695652173913</v>
      </c>
      <c r="D776" s="66"/>
      <c r="E776" s="42" t="s">
        <v>1</v>
      </c>
      <c r="F776" s="69">
        <f>_xlfn.STDEV.S(H774:EN774)*10</f>
        <v>19.820624179302296</v>
      </c>
      <c r="G776" s="70"/>
    </row>
    <row r="778" spans="2:25" x14ac:dyDescent="0.4">
      <c r="B778" s="64" t="s">
        <v>393</v>
      </c>
      <c r="C778" s="65" t="s">
        <v>357</v>
      </c>
      <c r="D778" s="66"/>
      <c r="E778" s="64" t="s">
        <v>393</v>
      </c>
      <c r="F778" s="65" t="s">
        <v>357</v>
      </c>
      <c r="G778" s="67"/>
    </row>
    <row r="779" spans="2:25" x14ac:dyDescent="0.4">
      <c r="B779" s="66" t="s">
        <v>44</v>
      </c>
      <c r="C779" s="68">
        <f>_xlfn.T.TEST(H787:EN787,H793:EN793,1,2)</f>
        <v>2.0256507398089339E-2</v>
      </c>
      <c r="D779" s="66"/>
      <c r="E779" s="42" t="s">
        <v>39</v>
      </c>
      <c r="F779" s="69">
        <f>SUM(H786:EN786)</f>
        <v>8</v>
      </c>
      <c r="G779" s="70"/>
    </row>
    <row r="780" spans="2:25" x14ac:dyDescent="0.4">
      <c r="B780" s="66" t="s">
        <v>43</v>
      </c>
      <c r="C780" s="68">
        <f>_xlfn.T.TEST(H788:EN788,H794:EN794,1,2)</f>
        <v>0.43257517798348721</v>
      </c>
      <c r="D780" s="66"/>
      <c r="E780" s="66" t="s">
        <v>36</v>
      </c>
      <c r="F780" s="69">
        <f>SUM(H792:EN792)</f>
        <v>5</v>
      </c>
      <c r="G780" s="70"/>
    </row>
    <row r="781" spans="2:25" x14ac:dyDescent="0.4">
      <c r="B781" s="66" t="s">
        <v>42</v>
      </c>
      <c r="C781" s="121">
        <f>_xlfn.T.TEST(H789:EN789,H795:EN795,1,2)</f>
        <v>5.9448595262572346E-2</v>
      </c>
      <c r="D781" s="66"/>
      <c r="E781" s="42" t="s">
        <v>14</v>
      </c>
      <c r="F781" s="69">
        <f>_xlfn.STDEV.S(H789:EN789)*10</f>
        <v>22.519832529192065</v>
      </c>
      <c r="G781" s="70"/>
    </row>
    <row r="782" spans="2:25" x14ac:dyDescent="0.4">
      <c r="B782" s="42" t="s">
        <v>358</v>
      </c>
      <c r="C782" s="44">
        <f>COUNT(H788:EN788)</f>
        <v>8</v>
      </c>
      <c r="D782" s="66"/>
      <c r="E782" s="42" t="s">
        <v>11</v>
      </c>
      <c r="F782" s="69">
        <f>_xlfn.STDEV.S(H795:EN795)*10</f>
        <v>21.908902300206641</v>
      </c>
      <c r="G782" s="70"/>
    </row>
    <row r="783" spans="2:25" x14ac:dyDescent="0.4">
      <c r="B783" s="42" t="s">
        <v>359</v>
      </c>
      <c r="C783" s="44">
        <f>COUNT(H794:EN794)</f>
        <v>5</v>
      </c>
      <c r="D783" s="66"/>
      <c r="E783" s="42" t="s">
        <v>8</v>
      </c>
      <c r="F783" s="69">
        <f>SQRT((((C782-1)*F781^2)+((C783-1)*F782^2))/(C782+C783-2))</f>
        <v>22.29961271575646</v>
      </c>
      <c r="G783" s="70"/>
    </row>
    <row r="784" spans="2:25" x14ac:dyDescent="0.4">
      <c r="B784" s="66"/>
      <c r="C784" s="71"/>
      <c r="D784" s="66"/>
      <c r="E784" s="42" t="s">
        <v>5</v>
      </c>
      <c r="F784" s="78">
        <f>(F795-F789)/F782</f>
        <v>0.98133624886342274</v>
      </c>
      <c r="G784" s="70"/>
      <c r="H784" s="110"/>
      <c r="I784" s="110"/>
      <c r="J784" s="110"/>
      <c r="K784" s="110"/>
      <c r="L784" s="110"/>
      <c r="M784" s="110"/>
      <c r="N784" s="110"/>
      <c r="O784" s="110"/>
      <c r="P784" s="110"/>
      <c r="Q784" s="110"/>
    </row>
    <row r="785" spans="2:25" x14ac:dyDescent="0.4">
      <c r="B785" s="73" t="s">
        <v>139</v>
      </c>
      <c r="C785" s="65" t="s">
        <v>357</v>
      </c>
      <c r="D785" s="66"/>
      <c r="E785" s="73" t="s">
        <v>138</v>
      </c>
      <c r="F785" s="74" t="s">
        <v>360</v>
      </c>
      <c r="G785" s="75"/>
      <c r="H785" s="155" t="s">
        <v>137</v>
      </c>
      <c r="I785" s="155" t="s">
        <v>136</v>
      </c>
      <c r="J785" s="155" t="s">
        <v>135</v>
      </c>
      <c r="K785" s="155" t="s">
        <v>134</v>
      </c>
      <c r="L785" s="155" t="s">
        <v>133</v>
      </c>
      <c r="M785" s="155" t="s">
        <v>132</v>
      </c>
      <c r="N785" s="155" t="s">
        <v>131</v>
      </c>
      <c r="O785" s="155" t="s">
        <v>130</v>
      </c>
      <c r="P785" s="155" t="s">
        <v>129</v>
      </c>
      <c r="Q785" s="155" t="s">
        <v>128</v>
      </c>
      <c r="R785" s="155" t="s">
        <v>127</v>
      </c>
      <c r="S785" s="155" t="s">
        <v>126</v>
      </c>
      <c r="T785" s="155" t="s">
        <v>125</v>
      </c>
      <c r="U785" s="155"/>
      <c r="V785" s="155"/>
      <c r="W785" s="155"/>
      <c r="X785" s="155"/>
      <c r="Y785" s="155"/>
    </row>
    <row r="786" spans="2:25" x14ac:dyDescent="0.4">
      <c r="B786" s="42" t="s">
        <v>13</v>
      </c>
      <c r="C786" s="69">
        <f>AVERAGE(H789:EN789)*10</f>
        <v>2.5</v>
      </c>
      <c r="D786" s="66"/>
      <c r="E786" s="42" t="s">
        <v>361</v>
      </c>
      <c r="F786" s="69">
        <f>AVERAGE(H786:EN786)</f>
        <v>1</v>
      </c>
      <c r="G786" s="70"/>
      <c r="H786" s="109">
        <v>1</v>
      </c>
      <c r="I786" s="109">
        <v>1</v>
      </c>
      <c r="J786" s="109">
        <v>1</v>
      </c>
      <c r="K786" s="109"/>
      <c r="L786" s="109"/>
      <c r="M786" s="109">
        <v>1</v>
      </c>
      <c r="N786" s="109">
        <v>1</v>
      </c>
      <c r="O786" s="109">
        <v>1</v>
      </c>
      <c r="P786" s="109">
        <v>1</v>
      </c>
      <c r="Q786" s="109"/>
      <c r="R786" s="109">
        <v>1</v>
      </c>
      <c r="S786" s="109"/>
      <c r="T786" s="109"/>
      <c r="U786" s="109"/>
      <c r="V786" s="109"/>
      <c r="W786" s="109"/>
      <c r="X786" s="109"/>
      <c r="Y786" s="109"/>
    </row>
    <row r="787" spans="2:25" x14ac:dyDescent="0.4">
      <c r="B787" s="42" t="s">
        <v>10</v>
      </c>
      <c r="C787" s="69">
        <f>_xlfn.STDEV.S(H787:EN787)*10</f>
        <v>18.322507626258087</v>
      </c>
      <c r="D787" s="66"/>
      <c r="E787" s="66" t="s">
        <v>9</v>
      </c>
      <c r="F787" s="69">
        <f>AVERAGE(H787:EN787)*10</f>
        <v>47.5</v>
      </c>
      <c r="G787" s="70"/>
      <c r="H787" s="53">
        <v>6</v>
      </c>
      <c r="I787" s="53">
        <v>2</v>
      </c>
      <c r="J787" s="53">
        <v>4</v>
      </c>
      <c r="K787" s="76"/>
      <c r="L787" s="76"/>
      <c r="M787" s="53">
        <v>2</v>
      </c>
      <c r="N787" s="53">
        <v>6</v>
      </c>
      <c r="O787" s="53">
        <v>6</v>
      </c>
      <c r="P787" s="53">
        <v>6</v>
      </c>
      <c r="Q787" s="76"/>
      <c r="R787" s="53">
        <v>6</v>
      </c>
      <c r="S787" s="76"/>
      <c r="T787" s="58"/>
    </row>
    <row r="788" spans="2:25" x14ac:dyDescent="0.4">
      <c r="B788" s="66" t="s">
        <v>41</v>
      </c>
      <c r="C788" s="69">
        <f>C786/C787</f>
        <v>0.13644420572745383</v>
      </c>
      <c r="D788" s="66"/>
      <c r="E788" s="66" t="s">
        <v>6</v>
      </c>
      <c r="F788" s="69">
        <f>AVERAGE(H788:EN788)*10</f>
        <v>50</v>
      </c>
      <c r="G788" s="70"/>
      <c r="H788" s="53">
        <v>4</v>
      </c>
      <c r="I788" s="53">
        <v>4</v>
      </c>
      <c r="J788" s="53">
        <v>6</v>
      </c>
      <c r="K788" s="76"/>
      <c r="L788" s="76"/>
      <c r="M788" s="53">
        <v>4</v>
      </c>
      <c r="N788" s="53">
        <v>6</v>
      </c>
      <c r="O788" s="53">
        <v>6</v>
      </c>
      <c r="P788" s="53">
        <v>2</v>
      </c>
      <c r="Q788" s="76"/>
      <c r="R788" s="53">
        <v>8</v>
      </c>
      <c r="S788" s="76"/>
      <c r="T788" s="58"/>
    </row>
    <row r="789" spans="2:25" x14ac:dyDescent="0.4">
      <c r="B789" s="42" t="s">
        <v>4</v>
      </c>
      <c r="C789" s="68">
        <f>_xlfn.T.TEST(H787:EPA787,H788:EN788,1,2)</f>
        <v>0.39500392987762611</v>
      </c>
      <c r="D789" s="66"/>
      <c r="E789" s="42" t="s">
        <v>3</v>
      </c>
      <c r="F789" s="69">
        <f>AVERAGE(H789:EN789)*10</f>
        <v>2.5</v>
      </c>
      <c r="G789" s="70"/>
      <c r="H789" s="110">
        <f t="shared" ref="H789:R789" si="71">H788-H787</f>
        <v>-2</v>
      </c>
      <c r="I789" s="110">
        <f t="shared" si="71"/>
        <v>2</v>
      </c>
      <c r="J789" s="110">
        <f t="shared" si="71"/>
        <v>2</v>
      </c>
      <c r="K789" s="110"/>
      <c r="L789" s="110"/>
      <c r="M789" s="110">
        <f t="shared" si="71"/>
        <v>2</v>
      </c>
      <c r="N789" s="110">
        <f t="shared" si="71"/>
        <v>0</v>
      </c>
      <c r="O789" s="110">
        <f t="shared" si="71"/>
        <v>0</v>
      </c>
      <c r="P789" s="110">
        <f t="shared" si="71"/>
        <v>-4</v>
      </c>
      <c r="Q789" s="110"/>
      <c r="R789" s="110">
        <f t="shared" si="71"/>
        <v>2</v>
      </c>
      <c r="S789" s="110"/>
      <c r="T789" s="110"/>
      <c r="U789" s="110"/>
      <c r="V789" s="110"/>
      <c r="W789" s="110"/>
      <c r="X789" s="110"/>
      <c r="Y789" s="110"/>
    </row>
    <row r="790" spans="2:25" x14ac:dyDescent="0.4">
      <c r="B790" s="42" t="s">
        <v>2</v>
      </c>
      <c r="C790" s="77">
        <f>(F788-F787)/(100-F787)</f>
        <v>4.7619047619047616E-2</v>
      </c>
      <c r="D790" s="66"/>
      <c r="E790" s="42" t="s">
        <v>1</v>
      </c>
      <c r="F790" s="69">
        <f>_xlfn.STDEV.S(H788:EN788)*10</f>
        <v>18.516401995451027</v>
      </c>
      <c r="G790" s="70"/>
      <c r="H790" s="110"/>
      <c r="I790" s="110"/>
      <c r="J790" s="110"/>
      <c r="K790" s="110"/>
      <c r="L790" s="110"/>
      <c r="M790" s="110"/>
      <c r="N790" s="110"/>
      <c r="O790" s="110"/>
      <c r="P790" s="110"/>
      <c r="Q790" s="110"/>
    </row>
    <row r="791" spans="2:25" x14ac:dyDescent="0.4">
      <c r="B791" s="73" t="s">
        <v>123</v>
      </c>
      <c r="C791" s="65" t="s">
        <v>357</v>
      </c>
      <c r="D791" s="66"/>
      <c r="E791" s="73" t="s">
        <v>122</v>
      </c>
      <c r="F791" s="74" t="s">
        <v>360</v>
      </c>
      <c r="G791" s="75"/>
      <c r="H791" s="156" t="s">
        <v>121</v>
      </c>
      <c r="I791" s="156" t="s">
        <v>120</v>
      </c>
      <c r="J791" s="156" t="s">
        <v>119</v>
      </c>
      <c r="K791" s="156" t="s">
        <v>118</v>
      </c>
      <c r="L791" s="156" t="s">
        <v>117</v>
      </c>
      <c r="M791" s="156" t="s">
        <v>116</v>
      </c>
      <c r="N791" s="156" t="s">
        <v>115</v>
      </c>
      <c r="O791" s="156" t="s">
        <v>114</v>
      </c>
      <c r="P791" s="156" t="s">
        <v>113</v>
      </c>
      <c r="Q791" s="156" t="s">
        <v>112</v>
      </c>
      <c r="R791" s="156" t="s">
        <v>111</v>
      </c>
      <c r="S791" s="156" t="s">
        <v>110</v>
      </c>
      <c r="T791" s="156" t="s">
        <v>109</v>
      </c>
      <c r="U791" s="156" t="s">
        <v>108</v>
      </c>
      <c r="V791" s="156"/>
      <c r="W791" s="156"/>
      <c r="X791" s="156"/>
      <c r="Y791" s="156"/>
    </row>
    <row r="792" spans="2:25" x14ac:dyDescent="0.4">
      <c r="B792" s="42" t="s">
        <v>13</v>
      </c>
      <c r="C792" s="78">
        <f>AVERAGE(H795:EN795)*10</f>
        <v>24</v>
      </c>
      <c r="D792" s="66"/>
      <c r="E792" s="42" t="s">
        <v>361</v>
      </c>
      <c r="F792" s="69">
        <f>AVERAGE(H792:EN792)</f>
        <v>1</v>
      </c>
      <c r="G792" s="70"/>
      <c r="H792" s="109"/>
      <c r="I792" s="109"/>
      <c r="J792" s="109"/>
      <c r="K792" s="109"/>
      <c r="L792" s="109">
        <v>1</v>
      </c>
      <c r="M792" s="109">
        <v>1</v>
      </c>
      <c r="N792" s="109"/>
      <c r="O792" s="109">
        <v>1</v>
      </c>
      <c r="P792" s="109"/>
      <c r="Q792" s="109">
        <v>1</v>
      </c>
      <c r="R792" s="109"/>
      <c r="S792" s="109"/>
      <c r="T792" s="109"/>
      <c r="U792" s="109">
        <v>1</v>
      </c>
      <c r="V792" s="109"/>
      <c r="W792" s="109"/>
      <c r="X792" s="109"/>
      <c r="Y792" s="109"/>
    </row>
    <row r="793" spans="2:25" x14ac:dyDescent="0.4">
      <c r="B793" s="42" t="s">
        <v>10</v>
      </c>
      <c r="C793" s="69">
        <f>_xlfn.STDEV.S(H793:EN793)*10</f>
        <v>16.733200530681511</v>
      </c>
      <c r="D793" s="66"/>
      <c r="E793" s="66" t="s">
        <v>9</v>
      </c>
      <c r="F793" s="69">
        <f>AVERAGE(H793:EN793)*10</f>
        <v>24</v>
      </c>
      <c r="G793" s="70"/>
      <c r="H793" s="58"/>
      <c r="I793" s="76"/>
      <c r="J793" s="76"/>
      <c r="K793" s="76"/>
      <c r="L793" s="53">
        <v>0</v>
      </c>
      <c r="M793" s="53">
        <v>2</v>
      </c>
      <c r="N793" s="58"/>
      <c r="O793" s="53">
        <v>2</v>
      </c>
      <c r="P793" s="58"/>
      <c r="Q793" s="53">
        <v>4</v>
      </c>
      <c r="R793" s="76"/>
      <c r="S793" s="76"/>
      <c r="T793" s="58"/>
      <c r="U793" s="53">
        <v>4</v>
      </c>
    </row>
    <row r="794" spans="2:25" x14ac:dyDescent="0.4">
      <c r="B794" s="66" t="s">
        <v>7</v>
      </c>
      <c r="C794" s="78">
        <f>C792/C793</f>
        <v>1.4342743312012722</v>
      </c>
      <c r="D794" s="66"/>
      <c r="E794" s="66" t="s">
        <v>6</v>
      </c>
      <c r="F794" s="69">
        <f>AVERAGE(H794:EN794)*10</f>
        <v>48</v>
      </c>
      <c r="G794" s="70"/>
      <c r="H794" s="58"/>
      <c r="I794" s="76"/>
      <c r="J794" s="76"/>
      <c r="K794" s="76"/>
      <c r="L794" s="53">
        <v>4</v>
      </c>
      <c r="M794" s="53">
        <v>6</v>
      </c>
      <c r="N794" s="58"/>
      <c r="O794" s="53">
        <v>2</v>
      </c>
      <c r="P794" s="76"/>
      <c r="Q794" s="53">
        <v>8</v>
      </c>
      <c r="R794" s="76"/>
      <c r="S794" s="76"/>
      <c r="T794" s="58"/>
      <c r="U794" s="53">
        <v>4</v>
      </c>
    </row>
    <row r="795" spans="2:25" x14ac:dyDescent="0.4">
      <c r="B795" s="66" t="s">
        <v>4</v>
      </c>
      <c r="C795" s="68">
        <f>_xlfn.T.TEST(H793:EPA793,H794:EN794,1,2)</f>
        <v>4.7174886421218865E-2</v>
      </c>
      <c r="D795" s="66"/>
      <c r="E795" s="42" t="s">
        <v>3</v>
      </c>
      <c r="F795" s="69">
        <f>AVERAGE(H795:EN795)*10</f>
        <v>24</v>
      </c>
      <c r="G795" s="70"/>
      <c r="H795" s="110"/>
      <c r="I795" s="110"/>
      <c r="J795" s="110"/>
      <c r="K795" s="110"/>
      <c r="L795" s="110">
        <f t="shared" ref="L795:U795" si="72">L794-L793</f>
        <v>4</v>
      </c>
      <c r="M795" s="110">
        <f t="shared" si="72"/>
        <v>4</v>
      </c>
      <c r="N795" s="110"/>
      <c r="O795" s="110">
        <f t="shared" si="72"/>
        <v>0</v>
      </c>
      <c r="P795" s="110"/>
      <c r="Q795" s="110">
        <f t="shared" si="72"/>
        <v>4</v>
      </c>
      <c r="R795" s="110"/>
      <c r="S795" s="110"/>
      <c r="T795" s="110"/>
      <c r="U795" s="110">
        <f t="shared" si="72"/>
        <v>0</v>
      </c>
      <c r="V795" s="110"/>
      <c r="W795" s="110"/>
      <c r="X795" s="110"/>
      <c r="Y795" s="110"/>
    </row>
    <row r="796" spans="2:25" x14ac:dyDescent="0.4">
      <c r="B796" s="42" t="s">
        <v>2</v>
      </c>
      <c r="C796" s="79">
        <f>(F794-F793)/(100-F793)</f>
        <v>0.31578947368421051</v>
      </c>
      <c r="D796" s="66"/>
      <c r="E796" s="42" t="s">
        <v>1</v>
      </c>
      <c r="F796" s="69">
        <f>_xlfn.STDEV.S(H794:EN794)*10</f>
        <v>22.803508501982755</v>
      </c>
      <c r="G796" s="70"/>
    </row>
    <row r="798" spans="2:25" x14ac:dyDescent="0.4">
      <c r="B798" s="64" t="s">
        <v>394</v>
      </c>
      <c r="C798" s="65" t="s">
        <v>357</v>
      </c>
      <c r="D798" s="66"/>
      <c r="E798" s="64" t="s">
        <v>395</v>
      </c>
      <c r="F798" s="65" t="s">
        <v>357</v>
      </c>
      <c r="G798" s="67"/>
    </row>
    <row r="799" spans="2:25" x14ac:dyDescent="0.4">
      <c r="B799" s="66" t="s">
        <v>44</v>
      </c>
      <c r="C799" s="68">
        <f>_xlfn.T.TEST(H807:EN807,H813:EN813,1,2)</f>
        <v>0.37924228471114224</v>
      </c>
      <c r="D799" s="66"/>
      <c r="E799" s="42" t="s">
        <v>39</v>
      </c>
      <c r="F799" s="69">
        <f>SUM(H806:EN806)</f>
        <v>6</v>
      </c>
      <c r="G799" s="70"/>
    </row>
    <row r="800" spans="2:25" x14ac:dyDescent="0.4">
      <c r="B800" s="66" t="s">
        <v>43</v>
      </c>
      <c r="C800" s="68">
        <f>_xlfn.T.TEST(H808:EN808,H814:EN814,1,2)</f>
        <v>0.30927997561678816</v>
      </c>
      <c r="D800" s="66"/>
      <c r="E800" s="66" t="s">
        <v>36</v>
      </c>
      <c r="F800" s="69">
        <f>SUM(H812:EN812)</f>
        <v>10</v>
      </c>
      <c r="G800" s="70"/>
    </row>
    <row r="801" spans="2:25" x14ac:dyDescent="0.4">
      <c r="B801" s="66" t="s">
        <v>42</v>
      </c>
      <c r="C801" s="68">
        <f>_xlfn.T.TEST(H809:EN809,H815:EN815,1,2)</f>
        <v>0.2502122019406593</v>
      </c>
      <c r="D801" s="66"/>
      <c r="E801" s="42" t="s">
        <v>14</v>
      </c>
      <c r="F801" s="69">
        <f>_xlfn.STDEV.S(H809:EN809)*10</f>
        <v>26.583202716502512</v>
      </c>
      <c r="G801" s="70"/>
    </row>
    <row r="802" spans="2:25" x14ac:dyDescent="0.4">
      <c r="B802" s="42" t="s">
        <v>358</v>
      </c>
      <c r="C802" s="44">
        <f>COUNT(H808:EN808)</f>
        <v>6</v>
      </c>
      <c r="D802" s="66"/>
      <c r="E802" s="42" t="s">
        <v>11</v>
      </c>
      <c r="F802" s="69">
        <f>_xlfn.STDEV.S(H815:EN815)*10</f>
        <v>34.253953543107009</v>
      </c>
      <c r="G802" s="70"/>
    </row>
    <row r="803" spans="2:25" x14ac:dyDescent="0.4">
      <c r="B803" s="42" t="s">
        <v>359</v>
      </c>
      <c r="C803" s="44">
        <f>COUNT(H814:EN814)</f>
        <v>10</v>
      </c>
      <c r="D803" s="66"/>
      <c r="E803" s="42" t="s">
        <v>8</v>
      </c>
      <c r="F803" s="69">
        <f>SQRT((((C802-1)*F801^2)+((C803-1)*F802^2))/(C802+C803-2))</f>
        <v>31.728010758108784</v>
      </c>
      <c r="G803" s="70"/>
    </row>
    <row r="804" spans="2:25" x14ac:dyDescent="0.4">
      <c r="B804" s="66"/>
      <c r="C804" s="71"/>
      <c r="D804" s="66"/>
      <c r="E804" s="42" t="s">
        <v>5</v>
      </c>
      <c r="F804" s="118">
        <f>(F815-F809)/F802</f>
        <v>-0.33086205126864737</v>
      </c>
      <c r="G804" s="70"/>
      <c r="H804" s="110"/>
      <c r="I804" s="110"/>
      <c r="J804" s="110"/>
      <c r="K804" s="110"/>
      <c r="L804" s="110"/>
      <c r="M804" s="110"/>
      <c r="N804" s="110"/>
      <c r="O804" s="110"/>
      <c r="P804" s="110"/>
      <c r="Q804" s="110"/>
    </row>
    <row r="805" spans="2:25" x14ac:dyDescent="0.4">
      <c r="B805" s="73" t="s">
        <v>139</v>
      </c>
      <c r="C805" s="65" t="s">
        <v>357</v>
      </c>
      <c r="D805" s="66"/>
      <c r="E805" s="73" t="s">
        <v>138</v>
      </c>
      <c r="F805" s="74" t="s">
        <v>360</v>
      </c>
      <c r="G805" s="75"/>
      <c r="H805" s="155" t="s">
        <v>137</v>
      </c>
      <c r="I805" s="155" t="s">
        <v>136</v>
      </c>
      <c r="J805" s="155" t="s">
        <v>135</v>
      </c>
      <c r="K805" s="155" t="s">
        <v>134</v>
      </c>
      <c r="L805" s="155" t="s">
        <v>133</v>
      </c>
      <c r="M805" s="155" t="s">
        <v>132</v>
      </c>
      <c r="N805" s="155" t="s">
        <v>131</v>
      </c>
      <c r="O805" s="155" t="s">
        <v>130</v>
      </c>
      <c r="P805" s="155" t="s">
        <v>129</v>
      </c>
      <c r="Q805" s="155" t="s">
        <v>128</v>
      </c>
      <c r="R805" s="155" t="s">
        <v>127</v>
      </c>
      <c r="S805" s="155" t="s">
        <v>126</v>
      </c>
      <c r="T805" s="155" t="s">
        <v>125</v>
      </c>
      <c r="U805" s="155"/>
      <c r="V805" s="155"/>
      <c r="W805" s="155"/>
      <c r="X805" s="155"/>
      <c r="Y805" s="155"/>
    </row>
    <row r="806" spans="2:25" x14ac:dyDescent="0.4">
      <c r="B806" s="42" t="s">
        <v>13</v>
      </c>
      <c r="C806" s="69">
        <f>AVERAGE(H809:EN809)*10</f>
        <v>23.333333333333336</v>
      </c>
      <c r="D806" s="66"/>
      <c r="E806" s="42" t="s">
        <v>361</v>
      </c>
      <c r="F806" s="69">
        <f>AVERAGE(H806:EN806)</f>
        <v>1</v>
      </c>
      <c r="G806" s="70"/>
      <c r="H806" s="109">
        <v>1</v>
      </c>
      <c r="I806" s="109">
        <v>1</v>
      </c>
      <c r="J806" s="109">
        <v>1</v>
      </c>
      <c r="K806" s="109"/>
      <c r="L806" s="109"/>
      <c r="M806" s="109"/>
      <c r="N806" s="109"/>
      <c r="O806" s="109">
        <v>1</v>
      </c>
      <c r="P806" s="109">
        <v>1</v>
      </c>
      <c r="Q806" s="109"/>
      <c r="R806" s="109"/>
      <c r="S806" s="109"/>
      <c r="T806" s="109">
        <v>1</v>
      </c>
      <c r="U806" s="109"/>
      <c r="V806" s="109"/>
      <c r="W806" s="109"/>
      <c r="X806" s="109"/>
      <c r="Y806" s="109"/>
    </row>
    <row r="807" spans="2:25" x14ac:dyDescent="0.4">
      <c r="B807" s="42" t="s">
        <v>10</v>
      </c>
      <c r="C807" s="69">
        <f>_xlfn.STDEV.S(H807:EN807)*10</f>
        <v>19.663841605003498</v>
      </c>
      <c r="D807" s="66"/>
      <c r="E807" s="66" t="s">
        <v>9</v>
      </c>
      <c r="F807" s="69">
        <f>AVERAGE(H807:EN807)*10</f>
        <v>36.666666666666664</v>
      </c>
      <c r="G807" s="70"/>
      <c r="H807" s="53">
        <v>2</v>
      </c>
      <c r="I807" s="53">
        <v>2</v>
      </c>
      <c r="J807" s="53">
        <v>6</v>
      </c>
      <c r="K807" s="76"/>
      <c r="L807" s="76"/>
      <c r="M807" s="58"/>
      <c r="N807" s="58"/>
      <c r="O807" s="53">
        <v>6</v>
      </c>
      <c r="P807" s="53">
        <v>4</v>
      </c>
      <c r="Q807" s="58"/>
      <c r="R807" s="76"/>
      <c r="S807" s="76"/>
      <c r="T807" s="53">
        <v>2</v>
      </c>
    </row>
    <row r="808" spans="2:25" x14ac:dyDescent="0.4">
      <c r="B808" s="66" t="s">
        <v>41</v>
      </c>
      <c r="C808" s="69">
        <f>C806/C807</f>
        <v>1.1866111313364185</v>
      </c>
      <c r="D808" s="66"/>
      <c r="E808" s="66" t="s">
        <v>6</v>
      </c>
      <c r="F808" s="69">
        <f>AVERAGE(H808:EN808)*10</f>
        <v>60</v>
      </c>
      <c r="G808" s="70"/>
      <c r="H808" s="53">
        <v>8</v>
      </c>
      <c r="I808" s="53">
        <v>2</v>
      </c>
      <c r="J808" s="53">
        <v>6</v>
      </c>
      <c r="K808" s="76"/>
      <c r="L808" s="76"/>
      <c r="M808" s="58"/>
      <c r="N808" s="58"/>
      <c r="O808" s="53">
        <v>10</v>
      </c>
      <c r="P808" s="53">
        <v>4</v>
      </c>
      <c r="Q808" s="76"/>
      <c r="R808" s="76"/>
      <c r="S808" s="76"/>
      <c r="T808" s="53">
        <v>6</v>
      </c>
    </row>
    <row r="809" spans="2:25" x14ac:dyDescent="0.4">
      <c r="B809" s="42" t="s">
        <v>4</v>
      </c>
      <c r="C809" s="68">
        <f>_xlfn.T.TEST(H807:EPA807,H808:EN808,1,2)</f>
        <v>6.4036451666936597E-2</v>
      </c>
      <c r="D809" s="66"/>
      <c r="E809" s="42" t="s">
        <v>3</v>
      </c>
      <c r="F809" s="69">
        <f>AVERAGE(H809:EN809)*10</f>
        <v>23.333333333333336</v>
      </c>
      <c r="G809" s="70"/>
      <c r="H809" s="110">
        <f t="shared" ref="H809:T809" si="73">H808-H807</f>
        <v>6</v>
      </c>
      <c r="I809" s="110">
        <f t="shared" si="73"/>
        <v>0</v>
      </c>
      <c r="J809" s="110">
        <f t="shared" si="73"/>
        <v>0</v>
      </c>
      <c r="K809" s="110"/>
      <c r="L809" s="110"/>
      <c r="M809" s="110"/>
      <c r="N809" s="110"/>
      <c r="O809" s="110">
        <f t="shared" si="73"/>
        <v>4</v>
      </c>
      <c r="P809" s="110">
        <f t="shared" si="73"/>
        <v>0</v>
      </c>
      <c r="Q809" s="110"/>
      <c r="R809" s="110"/>
      <c r="S809" s="110"/>
      <c r="T809" s="110">
        <f t="shared" si="73"/>
        <v>4</v>
      </c>
      <c r="U809" s="110"/>
      <c r="V809" s="110"/>
      <c r="W809" s="110"/>
      <c r="X809" s="110"/>
      <c r="Y809" s="110"/>
    </row>
    <row r="810" spans="2:25" x14ac:dyDescent="0.4">
      <c r="B810" s="42" t="s">
        <v>2</v>
      </c>
      <c r="C810" s="77">
        <f>(F808-F807)/(100-F807)</f>
        <v>0.36842105263157898</v>
      </c>
      <c r="D810" s="66"/>
      <c r="E810" s="42" t="s">
        <v>1</v>
      </c>
      <c r="F810" s="69">
        <f>_xlfn.STDEV.S(H808:EN808)*10</f>
        <v>28.284271247461902</v>
      </c>
      <c r="G810" s="70"/>
      <c r="H810" s="110"/>
      <c r="I810" s="110"/>
      <c r="J810" s="110"/>
      <c r="K810" s="110"/>
      <c r="L810" s="110"/>
      <c r="M810" s="110"/>
      <c r="N810" s="110"/>
      <c r="O810" s="110"/>
      <c r="P810" s="110"/>
      <c r="Q810" s="110"/>
    </row>
    <row r="811" spans="2:25" x14ac:dyDescent="0.4">
      <c r="B811" s="73" t="s">
        <v>123</v>
      </c>
      <c r="C811" s="65" t="s">
        <v>357</v>
      </c>
      <c r="D811" s="66"/>
      <c r="E811" s="73" t="s">
        <v>122</v>
      </c>
      <c r="F811" s="74" t="s">
        <v>360</v>
      </c>
      <c r="G811" s="75"/>
      <c r="H811" s="156" t="s">
        <v>121</v>
      </c>
      <c r="I811" s="156" t="s">
        <v>120</v>
      </c>
      <c r="J811" s="156" t="s">
        <v>119</v>
      </c>
      <c r="K811" s="156" t="s">
        <v>118</v>
      </c>
      <c r="L811" s="156" t="s">
        <v>117</v>
      </c>
      <c r="M811" s="156" t="s">
        <v>116</v>
      </c>
      <c r="N811" s="156" t="s">
        <v>115</v>
      </c>
      <c r="O811" s="156" t="s">
        <v>114</v>
      </c>
      <c r="P811" s="156" t="s">
        <v>113</v>
      </c>
      <c r="Q811" s="156" t="s">
        <v>112</v>
      </c>
      <c r="R811" s="156" t="s">
        <v>111</v>
      </c>
      <c r="S811" s="156" t="s">
        <v>110</v>
      </c>
      <c r="T811" s="156" t="s">
        <v>109</v>
      </c>
      <c r="U811" s="156" t="s">
        <v>108</v>
      </c>
      <c r="V811" s="156"/>
      <c r="W811" s="156"/>
      <c r="X811" s="156"/>
      <c r="Y811" s="156"/>
    </row>
    <row r="812" spans="2:25" x14ac:dyDescent="0.4">
      <c r="B812" s="42" t="s">
        <v>13</v>
      </c>
      <c r="C812" s="118">
        <f>AVERAGE(H815:EN815)*10</f>
        <v>12</v>
      </c>
      <c r="D812" s="66"/>
      <c r="E812" s="42" t="s">
        <v>361</v>
      </c>
      <c r="F812" s="69">
        <f>AVERAGE(H812:EN812)</f>
        <v>1</v>
      </c>
      <c r="G812" s="70"/>
      <c r="H812" s="109">
        <v>1</v>
      </c>
      <c r="I812" s="109">
        <v>1</v>
      </c>
      <c r="J812" s="109">
        <v>1</v>
      </c>
      <c r="K812" s="109"/>
      <c r="L812" s="109">
        <v>1</v>
      </c>
      <c r="M812" s="109">
        <v>1</v>
      </c>
      <c r="N812" s="109">
        <v>1</v>
      </c>
      <c r="O812" s="109"/>
      <c r="P812" s="109">
        <v>1</v>
      </c>
      <c r="Q812" s="109">
        <v>1</v>
      </c>
      <c r="R812" s="109"/>
      <c r="S812" s="109"/>
      <c r="T812" s="109">
        <v>1</v>
      </c>
      <c r="U812" s="109">
        <v>1</v>
      </c>
      <c r="V812" s="109"/>
      <c r="W812" s="109"/>
      <c r="X812" s="109"/>
      <c r="Y812" s="109"/>
    </row>
    <row r="813" spans="2:25" x14ac:dyDescent="0.4">
      <c r="B813" s="42" t="s">
        <v>10</v>
      </c>
      <c r="C813" s="69">
        <f>_xlfn.STDEV.S(H813:EN813)*10</f>
        <v>21.081851067789195</v>
      </c>
      <c r="D813" s="66"/>
      <c r="E813" s="66" t="s">
        <v>9</v>
      </c>
      <c r="F813" s="69">
        <f>AVERAGE(H813:EN813)*10</f>
        <v>40</v>
      </c>
      <c r="G813" s="70"/>
      <c r="H813" s="53">
        <v>4</v>
      </c>
      <c r="I813" s="53">
        <v>2</v>
      </c>
      <c r="J813" s="53">
        <v>6</v>
      </c>
      <c r="K813" s="76"/>
      <c r="L813" s="53">
        <v>6</v>
      </c>
      <c r="M813" s="53">
        <v>4</v>
      </c>
      <c r="N813" s="53">
        <v>4</v>
      </c>
      <c r="O813" s="58"/>
      <c r="P813" s="53">
        <v>2</v>
      </c>
      <c r="Q813" s="53">
        <v>0</v>
      </c>
      <c r="R813" s="76"/>
      <c r="S813" s="58"/>
      <c r="T813" s="53">
        <v>6</v>
      </c>
      <c r="U813" s="53">
        <v>6</v>
      </c>
    </row>
    <row r="814" spans="2:25" x14ac:dyDescent="0.4">
      <c r="B814" s="66" t="s">
        <v>7</v>
      </c>
      <c r="C814" s="118">
        <f>C812/C813</f>
        <v>0.56920997883030833</v>
      </c>
      <c r="D814" s="66"/>
      <c r="E814" s="66" t="s">
        <v>6</v>
      </c>
      <c r="F814" s="69">
        <f>AVERAGE(H814:EN814)*10</f>
        <v>52</v>
      </c>
      <c r="G814" s="70"/>
      <c r="H814" s="53">
        <v>10</v>
      </c>
      <c r="I814" s="53">
        <v>6</v>
      </c>
      <c r="J814" s="53">
        <v>8</v>
      </c>
      <c r="K814" s="76"/>
      <c r="L814" s="53">
        <v>2</v>
      </c>
      <c r="M814" s="53">
        <v>10</v>
      </c>
      <c r="N814" s="53">
        <v>4</v>
      </c>
      <c r="O814" s="58"/>
      <c r="P814" s="53">
        <v>2</v>
      </c>
      <c r="Q814" s="53">
        <v>2</v>
      </c>
      <c r="R814" s="76"/>
      <c r="S814" s="76"/>
      <c r="T814" s="53">
        <v>4</v>
      </c>
      <c r="U814" s="53">
        <v>4</v>
      </c>
    </row>
    <row r="815" spans="2:25" x14ac:dyDescent="0.4">
      <c r="B815" s="66" t="s">
        <v>4</v>
      </c>
      <c r="C815" s="68">
        <f>_xlfn.T.TEST(H813:EPA813,H814:EN814,1,2)</f>
        <v>0.16528246563909194</v>
      </c>
      <c r="D815" s="66"/>
      <c r="E815" s="42" t="s">
        <v>3</v>
      </c>
      <c r="F815" s="69">
        <f>AVERAGE(H815:EN815)*10</f>
        <v>12</v>
      </c>
      <c r="G815" s="70"/>
      <c r="H815" s="110">
        <f t="shared" ref="H815:U815" si="74">H814-H813</f>
        <v>6</v>
      </c>
      <c r="I815" s="110">
        <f t="shared" si="74"/>
        <v>4</v>
      </c>
      <c r="J815" s="110">
        <f t="shared" si="74"/>
        <v>2</v>
      </c>
      <c r="K815" s="110"/>
      <c r="L815" s="110">
        <f t="shared" si="74"/>
        <v>-4</v>
      </c>
      <c r="M815" s="110">
        <f t="shared" si="74"/>
        <v>6</v>
      </c>
      <c r="N815" s="110">
        <f t="shared" si="74"/>
        <v>0</v>
      </c>
      <c r="O815" s="110"/>
      <c r="P815" s="110">
        <f t="shared" si="74"/>
        <v>0</v>
      </c>
      <c r="Q815" s="110">
        <f t="shared" si="74"/>
        <v>2</v>
      </c>
      <c r="R815" s="110"/>
      <c r="S815" s="110"/>
      <c r="T815" s="110">
        <f t="shared" si="74"/>
        <v>-2</v>
      </c>
      <c r="U815" s="110">
        <f t="shared" si="74"/>
        <v>-2</v>
      </c>
      <c r="V815" s="110"/>
      <c r="W815" s="110"/>
      <c r="X815" s="110"/>
      <c r="Y815" s="110"/>
    </row>
    <row r="816" spans="2:25" x14ac:dyDescent="0.4">
      <c r="B816" s="42" t="s">
        <v>2</v>
      </c>
      <c r="C816" s="126">
        <f>(F814-F813)/(100-F813)</f>
        <v>0.2</v>
      </c>
      <c r="D816" s="66"/>
      <c r="E816" s="42" t="s">
        <v>1</v>
      </c>
      <c r="F816" s="69">
        <f>_xlfn.STDEV.S(H814:EN814)*10</f>
        <v>31.552425509864619</v>
      </c>
      <c r="G816" s="70"/>
    </row>
    <row r="818" spans="2:25" x14ac:dyDescent="0.4">
      <c r="B818" s="64" t="s">
        <v>396</v>
      </c>
      <c r="C818" s="65" t="s">
        <v>357</v>
      </c>
      <c r="D818" s="66"/>
      <c r="E818" s="64" t="s">
        <v>396</v>
      </c>
      <c r="F818" s="65" t="s">
        <v>357</v>
      </c>
      <c r="G818" s="67"/>
    </row>
    <row r="819" spans="2:25" x14ac:dyDescent="0.4">
      <c r="B819" s="66" t="s">
        <v>44</v>
      </c>
      <c r="C819" s="68">
        <f>_xlfn.T.TEST(H827:EN827,H833:EN833,1,2)</f>
        <v>0.44529250432456913</v>
      </c>
      <c r="D819" s="66"/>
      <c r="E819" s="42" t="s">
        <v>39</v>
      </c>
      <c r="F819" s="69">
        <f>SUM(H826:EN826)</f>
        <v>8</v>
      </c>
      <c r="G819" s="70"/>
    </row>
    <row r="820" spans="2:25" x14ac:dyDescent="0.4">
      <c r="B820" s="66" t="s">
        <v>43</v>
      </c>
      <c r="C820" s="68">
        <f>_xlfn.T.TEST(H828:EN828,H834:EN834,1,2)</f>
        <v>0.23266911463509127</v>
      </c>
      <c r="D820" s="66"/>
      <c r="E820" s="66" t="s">
        <v>36</v>
      </c>
      <c r="F820" s="69">
        <f>SUM(H832:EN832)</f>
        <v>10</v>
      </c>
      <c r="G820" s="70"/>
    </row>
    <row r="821" spans="2:25" x14ac:dyDescent="0.4">
      <c r="B821" s="66" t="s">
        <v>42</v>
      </c>
      <c r="C821" s="68">
        <f>_xlfn.T.TEST(H829:EN829,H835:EN835,1,2)</f>
        <v>0.28562243095377338</v>
      </c>
      <c r="D821" s="66"/>
      <c r="E821" s="42" t="s">
        <v>14</v>
      </c>
      <c r="F821" s="69">
        <f>_xlfn.STDEV.S(H829:EN829)*10</f>
        <v>24.928469095164498</v>
      </c>
      <c r="G821" s="70"/>
    </row>
    <row r="822" spans="2:25" x14ac:dyDescent="0.4">
      <c r="B822" s="42" t="s">
        <v>358</v>
      </c>
      <c r="C822" s="44">
        <f>COUNT(H828:EN828)</f>
        <v>8</v>
      </c>
      <c r="D822" s="66"/>
      <c r="E822" s="42" t="s">
        <v>11</v>
      </c>
      <c r="F822" s="69">
        <f>_xlfn.STDEV.S(H835:EN835)*10</f>
        <v>22.705848487901864</v>
      </c>
      <c r="G822" s="70"/>
    </row>
    <row r="823" spans="2:25" x14ac:dyDescent="0.4">
      <c r="B823" s="42" t="s">
        <v>359</v>
      </c>
      <c r="C823" s="44">
        <f>COUNT(H834:EN834)</f>
        <v>10</v>
      </c>
      <c r="D823" s="66"/>
      <c r="E823" s="42" t="s">
        <v>8</v>
      </c>
      <c r="F823" s="69">
        <f>SQRT((((C822-1)*F821^2)+((C823-1)*F822^2))/(C822+C823-2))</f>
        <v>23.703902632267116</v>
      </c>
      <c r="G823" s="70"/>
    </row>
    <row r="824" spans="2:25" x14ac:dyDescent="0.4">
      <c r="B824" s="66"/>
      <c r="C824" s="71"/>
      <c r="D824" s="66"/>
      <c r="E824" s="42" t="s">
        <v>5</v>
      </c>
      <c r="F824" s="118">
        <f>(F835-F829)/F822</f>
        <v>-0.28626985701341801</v>
      </c>
      <c r="G824" s="70"/>
      <c r="H824" s="110"/>
      <c r="I824" s="110"/>
      <c r="J824" s="110"/>
      <c r="K824" s="110"/>
      <c r="L824" s="110"/>
      <c r="M824" s="110"/>
      <c r="N824" s="110"/>
      <c r="O824" s="110"/>
      <c r="P824" s="110"/>
      <c r="Q824" s="110"/>
    </row>
    <row r="825" spans="2:25" x14ac:dyDescent="0.4">
      <c r="B825" s="73" t="s">
        <v>139</v>
      </c>
      <c r="C825" s="65" t="s">
        <v>357</v>
      </c>
      <c r="D825" s="66"/>
      <c r="E825" s="73" t="s">
        <v>138</v>
      </c>
      <c r="F825" s="74" t="s">
        <v>360</v>
      </c>
      <c r="G825" s="75"/>
      <c r="H825" s="155" t="s">
        <v>137</v>
      </c>
      <c r="I825" s="155" t="s">
        <v>136</v>
      </c>
      <c r="J825" s="155" t="s">
        <v>135</v>
      </c>
      <c r="K825" s="155" t="s">
        <v>134</v>
      </c>
      <c r="L825" s="155" t="s">
        <v>133</v>
      </c>
      <c r="M825" s="155" t="s">
        <v>132</v>
      </c>
      <c r="N825" s="155" t="s">
        <v>131</v>
      </c>
      <c r="O825" s="155" t="s">
        <v>130</v>
      </c>
      <c r="P825" s="155" t="s">
        <v>129</v>
      </c>
      <c r="Q825" s="155" t="s">
        <v>128</v>
      </c>
      <c r="R825" s="155" t="s">
        <v>127</v>
      </c>
      <c r="S825" s="155" t="s">
        <v>126</v>
      </c>
      <c r="T825" s="155" t="s">
        <v>125</v>
      </c>
      <c r="U825" s="155"/>
      <c r="V825" s="155"/>
      <c r="W825" s="155"/>
      <c r="X825" s="155"/>
      <c r="Y825" s="155"/>
    </row>
    <row r="826" spans="2:25" x14ac:dyDescent="0.4">
      <c r="B826" s="42" t="s">
        <v>13</v>
      </c>
      <c r="C826" s="69">
        <f>AVERAGE(H829:EN829)*10</f>
        <v>2.5</v>
      </c>
      <c r="D826" s="66"/>
      <c r="E826" s="42" t="s">
        <v>361</v>
      </c>
      <c r="F826" s="69">
        <f>AVERAGE(H826:EN826)</f>
        <v>1</v>
      </c>
      <c r="G826" s="70"/>
      <c r="H826" s="109">
        <v>1</v>
      </c>
      <c r="I826" s="109">
        <v>1</v>
      </c>
      <c r="J826" s="109">
        <v>1</v>
      </c>
      <c r="K826" s="109"/>
      <c r="L826" s="109"/>
      <c r="M826" s="109">
        <v>1</v>
      </c>
      <c r="N826" s="109">
        <v>1</v>
      </c>
      <c r="O826" s="109">
        <v>1</v>
      </c>
      <c r="P826" s="109">
        <v>1</v>
      </c>
      <c r="Q826" s="109"/>
      <c r="R826" s="109"/>
      <c r="S826" s="109"/>
      <c r="T826" s="109">
        <v>1</v>
      </c>
      <c r="U826" s="109"/>
      <c r="V826" s="109"/>
      <c r="W826" s="109"/>
      <c r="X826" s="109"/>
      <c r="Y826" s="109"/>
    </row>
    <row r="827" spans="2:25" x14ac:dyDescent="0.4">
      <c r="B827" s="42" t="s">
        <v>10</v>
      </c>
      <c r="C827" s="69">
        <f>_xlfn.STDEV.S(H827:EN827)*10</f>
        <v>17.728105208558368</v>
      </c>
      <c r="D827" s="66"/>
      <c r="E827" s="66" t="s">
        <v>9</v>
      </c>
      <c r="F827" s="69">
        <f>AVERAGE(H827:EN827)*10</f>
        <v>45</v>
      </c>
      <c r="G827" s="70"/>
      <c r="H827" s="53">
        <v>2</v>
      </c>
      <c r="I827" s="53">
        <v>6</v>
      </c>
      <c r="J827" s="53">
        <v>4</v>
      </c>
      <c r="K827" s="76"/>
      <c r="L827" s="76"/>
      <c r="M827" s="53">
        <v>6</v>
      </c>
      <c r="N827" s="53">
        <v>2</v>
      </c>
      <c r="O827" s="53">
        <v>6</v>
      </c>
      <c r="P827" s="53">
        <v>4</v>
      </c>
      <c r="Q827" s="58"/>
      <c r="R827" s="76"/>
      <c r="S827" s="76"/>
      <c r="T827" s="53">
        <v>6</v>
      </c>
    </row>
    <row r="828" spans="2:25" x14ac:dyDescent="0.4">
      <c r="B828" s="66" t="s">
        <v>41</v>
      </c>
      <c r="C828" s="69">
        <f>C826/C827</f>
        <v>0.14101901870444153</v>
      </c>
      <c r="D828" s="66"/>
      <c r="E828" s="66" t="s">
        <v>6</v>
      </c>
      <c r="F828" s="69">
        <f>AVERAGE(H828:EN828)*10</f>
        <v>47.5</v>
      </c>
      <c r="G828" s="70"/>
      <c r="H828" s="53">
        <v>6</v>
      </c>
      <c r="I828" s="53">
        <v>2</v>
      </c>
      <c r="J828" s="53">
        <v>4</v>
      </c>
      <c r="K828" s="76"/>
      <c r="L828" s="76"/>
      <c r="M828" s="53">
        <v>4</v>
      </c>
      <c r="N828" s="53">
        <v>4</v>
      </c>
      <c r="O828" s="53">
        <v>8</v>
      </c>
      <c r="P828" s="53">
        <v>4</v>
      </c>
      <c r="Q828" s="76"/>
      <c r="R828" s="76"/>
      <c r="S828" s="76"/>
      <c r="T828" s="53">
        <v>6</v>
      </c>
    </row>
    <row r="829" spans="2:25" x14ac:dyDescent="0.4">
      <c r="B829" s="42" t="s">
        <v>4</v>
      </c>
      <c r="C829" s="68">
        <f>_xlfn.T.TEST(H827:EPA827,H828:EN828,1,2)</f>
        <v>0.39278230927958302</v>
      </c>
      <c r="D829" s="66"/>
      <c r="E829" s="42" t="s">
        <v>3</v>
      </c>
      <c r="F829" s="69">
        <f>AVERAGE(H829:EN829)*10</f>
        <v>2.5</v>
      </c>
      <c r="G829" s="70"/>
      <c r="H829" s="110">
        <f t="shared" ref="H829:T829" si="75">H828-H827</f>
        <v>4</v>
      </c>
      <c r="I829" s="110">
        <f t="shared" si="75"/>
        <v>-4</v>
      </c>
      <c r="J829" s="110">
        <f t="shared" si="75"/>
        <v>0</v>
      </c>
      <c r="K829" s="110"/>
      <c r="L829" s="110"/>
      <c r="M829" s="110">
        <f t="shared" si="75"/>
        <v>-2</v>
      </c>
      <c r="N829" s="110">
        <f t="shared" si="75"/>
        <v>2</v>
      </c>
      <c r="O829" s="110">
        <f t="shared" si="75"/>
        <v>2</v>
      </c>
      <c r="P829" s="110">
        <f t="shared" si="75"/>
        <v>0</v>
      </c>
      <c r="Q829" s="110"/>
      <c r="R829" s="110"/>
      <c r="S829" s="110"/>
      <c r="T829" s="110">
        <f t="shared" si="75"/>
        <v>0</v>
      </c>
      <c r="U829" s="110"/>
      <c r="V829" s="110"/>
      <c r="W829" s="110"/>
      <c r="X829" s="110"/>
      <c r="Y829" s="110"/>
    </row>
    <row r="830" spans="2:25" x14ac:dyDescent="0.4">
      <c r="B830" s="42" t="s">
        <v>2</v>
      </c>
      <c r="C830" s="77">
        <f>(F828-F827)/(100-F827)</f>
        <v>4.5454545454545456E-2</v>
      </c>
      <c r="D830" s="66"/>
      <c r="E830" s="42" t="s">
        <v>1</v>
      </c>
      <c r="F830" s="69">
        <f>_xlfn.STDEV.S(H828:EN828)*10</f>
        <v>18.322507626258087</v>
      </c>
      <c r="G830" s="70"/>
      <c r="H830" s="110"/>
      <c r="I830" s="110"/>
      <c r="J830" s="110"/>
      <c r="K830" s="110"/>
      <c r="L830" s="110"/>
      <c r="M830" s="110"/>
      <c r="N830" s="110"/>
      <c r="O830" s="110"/>
      <c r="P830" s="110"/>
      <c r="Q830" s="110"/>
    </row>
    <row r="831" spans="2:25" x14ac:dyDescent="0.4">
      <c r="B831" s="73" t="s">
        <v>123</v>
      </c>
      <c r="C831" s="65" t="s">
        <v>357</v>
      </c>
      <c r="D831" s="66"/>
      <c r="E831" s="73" t="s">
        <v>122</v>
      </c>
      <c r="F831" s="74" t="s">
        <v>360</v>
      </c>
      <c r="G831" s="75"/>
      <c r="H831" s="156" t="s">
        <v>121</v>
      </c>
      <c r="I831" s="156" t="s">
        <v>120</v>
      </c>
      <c r="J831" s="156" t="s">
        <v>119</v>
      </c>
      <c r="K831" s="156" t="s">
        <v>118</v>
      </c>
      <c r="L831" s="156" t="s">
        <v>117</v>
      </c>
      <c r="M831" s="156" t="s">
        <v>116</v>
      </c>
      <c r="N831" s="156" t="s">
        <v>115</v>
      </c>
      <c r="O831" s="156" t="s">
        <v>114</v>
      </c>
      <c r="P831" s="156" t="s">
        <v>113</v>
      </c>
      <c r="Q831" s="156" t="s">
        <v>112</v>
      </c>
      <c r="R831" s="156" t="s">
        <v>111</v>
      </c>
      <c r="S831" s="156" t="s">
        <v>110</v>
      </c>
      <c r="T831" s="156" t="s">
        <v>109</v>
      </c>
      <c r="U831" s="156" t="s">
        <v>108</v>
      </c>
      <c r="V831" s="156"/>
      <c r="W831" s="156"/>
      <c r="X831" s="156"/>
      <c r="Y831" s="156"/>
    </row>
    <row r="832" spans="2:25" x14ac:dyDescent="0.4">
      <c r="B832" s="42" t="s">
        <v>13</v>
      </c>
      <c r="C832" s="118">
        <f>AVERAGE(H835:EN835)*10</f>
        <v>-4</v>
      </c>
      <c r="D832" s="66"/>
      <c r="E832" s="42" t="s">
        <v>361</v>
      </c>
      <c r="F832" s="69">
        <f>AVERAGE(H832:EN832)</f>
        <v>1</v>
      </c>
      <c r="G832" s="70"/>
      <c r="H832" s="109">
        <v>1</v>
      </c>
      <c r="I832" s="109">
        <v>1</v>
      </c>
      <c r="J832" s="109">
        <v>1</v>
      </c>
      <c r="K832" s="109"/>
      <c r="L832" s="109">
        <v>1</v>
      </c>
      <c r="M832" s="109">
        <v>1</v>
      </c>
      <c r="N832" s="109"/>
      <c r="O832" s="109">
        <v>1</v>
      </c>
      <c r="P832" s="109">
        <v>1</v>
      </c>
      <c r="Q832" s="109">
        <v>1</v>
      </c>
      <c r="R832" s="109"/>
      <c r="S832" s="109"/>
      <c r="T832" s="109">
        <v>1</v>
      </c>
      <c r="U832" s="109">
        <v>1</v>
      </c>
      <c r="V832" s="109"/>
      <c r="W832" s="109"/>
      <c r="X832" s="109"/>
      <c r="Y832" s="109"/>
    </row>
    <row r="833" spans="2:25" x14ac:dyDescent="0.4">
      <c r="B833" s="42" t="s">
        <v>10</v>
      </c>
      <c r="C833" s="69">
        <f>_xlfn.STDEV.S(H833:EN833)*10</f>
        <v>12.64911064067352</v>
      </c>
      <c r="D833" s="66"/>
      <c r="E833" s="66" t="s">
        <v>9</v>
      </c>
      <c r="F833" s="69">
        <f>AVERAGE(H833:EN833)*10</f>
        <v>44</v>
      </c>
      <c r="G833" s="70"/>
      <c r="H833" s="53">
        <v>4</v>
      </c>
      <c r="I833" s="53">
        <v>4</v>
      </c>
      <c r="J833" s="53">
        <v>6</v>
      </c>
      <c r="K833" s="76"/>
      <c r="L833" s="53">
        <v>6</v>
      </c>
      <c r="M833" s="53">
        <v>4</v>
      </c>
      <c r="N833" s="58"/>
      <c r="O833" s="53">
        <v>2</v>
      </c>
      <c r="P833" s="53">
        <v>6</v>
      </c>
      <c r="Q833" s="53">
        <v>4</v>
      </c>
      <c r="R833" s="76"/>
      <c r="S833" s="58"/>
      <c r="T833" s="53">
        <v>4</v>
      </c>
      <c r="U833" s="53">
        <v>4</v>
      </c>
    </row>
    <row r="834" spans="2:25" x14ac:dyDescent="0.4">
      <c r="B834" s="66" t="s">
        <v>7</v>
      </c>
      <c r="C834" s="118">
        <f>C832/C833</f>
        <v>-0.31622776601683789</v>
      </c>
      <c r="D834" s="66"/>
      <c r="E834" s="66" t="s">
        <v>6</v>
      </c>
      <c r="F834" s="69">
        <f>AVERAGE(H834:EN834)*10</f>
        <v>40</v>
      </c>
      <c r="G834" s="70"/>
      <c r="H834" s="53">
        <v>2</v>
      </c>
      <c r="I834" s="53">
        <v>8</v>
      </c>
      <c r="J834" s="53">
        <v>4</v>
      </c>
      <c r="K834" s="76"/>
      <c r="L834" s="53">
        <v>2</v>
      </c>
      <c r="M834" s="53">
        <v>4</v>
      </c>
      <c r="N834" s="58"/>
      <c r="O834" s="53">
        <v>2</v>
      </c>
      <c r="P834" s="53">
        <v>8</v>
      </c>
      <c r="Q834" s="53">
        <v>2</v>
      </c>
      <c r="R834" s="76"/>
      <c r="S834" s="76"/>
      <c r="T834" s="53">
        <v>4</v>
      </c>
      <c r="U834" s="53">
        <v>4</v>
      </c>
    </row>
    <row r="835" spans="2:25" x14ac:dyDescent="0.4">
      <c r="B835" s="66" t="s">
        <v>4</v>
      </c>
      <c r="C835" s="68">
        <f>_xlfn.T.TEST(H833:EPA833,H834:EN834,1,2)</f>
        <v>0.31837022256277087</v>
      </c>
      <c r="D835" s="66"/>
      <c r="E835" s="42" t="s">
        <v>3</v>
      </c>
      <c r="F835" s="69">
        <f>AVERAGE(H835:EN835)*10</f>
        <v>-4</v>
      </c>
      <c r="G835" s="70"/>
      <c r="H835" s="110">
        <f t="shared" ref="H835:U835" si="76">H834-H833</f>
        <v>-2</v>
      </c>
      <c r="I835" s="110">
        <f t="shared" si="76"/>
        <v>4</v>
      </c>
      <c r="J835" s="110">
        <f t="shared" si="76"/>
        <v>-2</v>
      </c>
      <c r="K835" s="110"/>
      <c r="L835" s="110">
        <f t="shared" si="76"/>
        <v>-4</v>
      </c>
      <c r="M835" s="110">
        <f t="shared" si="76"/>
        <v>0</v>
      </c>
      <c r="N835" s="110"/>
      <c r="O835" s="110">
        <f t="shared" si="76"/>
        <v>0</v>
      </c>
      <c r="P835" s="110">
        <f t="shared" si="76"/>
        <v>2</v>
      </c>
      <c r="Q835" s="110">
        <f t="shared" si="76"/>
        <v>-2</v>
      </c>
      <c r="R835" s="110"/>
      <c r="S835" s="110"/>
      <c r="T835" s="110">
        <f t="shared" si="76"/>
        <v>0</v>
      </c>
      <c r="U835" s="110">
        <f t="shared" si="76"/>
        <v>0</v>
      </c>
      <c r="V835" s="110"/>
      <c r="W835" s="110"/>
      <c r="X835" s="110"/>
      <c r="Y835" s="110"/>
    </row>
    <row r="836" spans="2:25" x14ac:dyDescent="0.4">
      <c r="B836" s="42" t="s">
        <v>2</v>
      </c>
      <c r="C836" s="126">
        <f>(F834-F833)/(100-F833)</f>
        <v>-7.1428571428571425E-2</v>
      </c>
      <c r="D836" s="66"/>
      <c r="E836" s="42" t="s">
        <v>1</v>
      </c>
      <c r="F836" s="69">
        <f>_xlfn.STDEV.S(H834:EN834)*10</f>
        <v>23.094010767585029</v>
      </c>
      <c r="G836" s="70"/>
    </row>
    <row r="838" spans="2:25" x14ac:dyDescent="0.4">
      <c r="B838" s="64" t="s">
        <v>397</v>
      </c>
      <c r="C838" s="65" t="s">
        <v>357</v>
      </c>
      <c r="D838" s="66"/>
      <c r="E838" s="64" t="s">
        <v>397</v>
      </c>
      <c r="F838" s="65" t="s">
        <v>357</v>
      </c>
      <c r="G838" s="67"/>
    </row>
    <row r="839" spans="2:25" x14ac:dyDescent="0.4">
      <c r="B839" s="66" t="s">
        <v>44</v>
      </c>
      <c r="C839" s="68">
        <f>_xlfn.T.TEST(H847:EN847,H853:EN853,1,2)</f>
        <v>0.29511447147406589</v>
      </c>
      <c r="D839" s="66"/>
      <c r="E839" s="42" t="s">
        <v>39</v>
      </c>
      <c r="F839" s="69">
        <f>SUM(H846:EN846)</f>
        <v>5</v>
      </c>
      <c r="G839" s="70"/>
    </row>
    <row r="840" spans="2:25" x14ac:dyDescent="0.4">
      <c r="B840" s="66" t="s">
        <v>43</v>
      </c>
      <c r="C840" s="68">
        <f>_xlfn.T.TEST(H848:EN848,H854:EN854,1,2)</f>
        <v>0.29119269525031111</v>
      </c>
      <c r="D840" s="66"/>
      <c r="E840" s="66" t="s">
        <v>36</v>
      </c>
      <c r="F840" s="69">
        <f>SUM(H852:EN852)</f>
        <v>9</v>
      </c>
      <c r="G840" s="70"/>
    </row>
    <row r="841" spans="2:25" x14ac:dyDescent="0.4">
      <c r="B841" s="66" t="s">
        <v>42</v>
      </c>
      <c r="C841" s="68">
        <f>_xlfn.T.TEST(H849:EN849,H855:EN855,1,2)</f>
        <v>0.48577084970882711</v>
      </c>
      <c r="D841" s="66"/>
      <c r="E841" s="42" t="s">
        <v>14</v>
      </c>
      <c r="F841" s="69">
        <f>_xlfn.STDEV.S(H849:EN849)*10</f>
        <v>16.733200530681511</v>
      </c>
      <c r="G841" s="70"/>
    </row>
    <row r="842" spans="2:25" x14ac:dyDescent="0.4">
      <c r="B842" s="42" t="s">
        <v>358</v>
      </c>
      <c r="C842" s="44">
        <f>COUNT(H848:EN848)</f>
        <v>5</v>
      </c>
      <c r="D842" s="66"/>
      <c r="E842" s="42" t="s">
        <v>11</v>
      </c>
      <c r="F842" s="69">
        <f>_xlfn.STDEV.S(H855:EN855)*10</f>
        <v>24.037008503093261</v>
      </c>
      <c r="G842" s="70"/>
    </row>
    <row r="843" spans="2:25" x14ac:dyDescent="0.4">
      <c r="B843" s="42" t="s">
        <v>359</v>
      </c>
      <c r="C843" s="44">
        <f>COUNT(H854:EN854)</f>
        <v>9</v>
      </c>
      <c r="D843" s="66"/>
      <c r="E843" s="42" t="s">
        <v>8</v>
      </c>
      <c r="F843" s="69">
        <f>SQRT((((C842-1)*F841^2)+((C843-1)*F842^2))/(C842+C843-2))</f>
        <v>21.875066137466156</v>
      </c>
      <c r="G843" s="70"/>
    </row>
    <row r="844" spans="2:25" x14ac:dyDescent="0.4">
      <c r="B844" s="66"/>
      <c r="C844" s="71"/>
      <c r="D844" s="66"/>
      <c r="E844" s="42" t="s">
        <v>5</v>
      </c>
      <c r="F844" s="78">
        <f>(F855-F849)/F842</f>
        <v>1.8490006540840979E-2</v>
      </c>
      <c r="G844" s="70"/>
      <c r="H844" s="110"/>
      <c r="I844" s="110"/>
      <c r="J844" s="110"/>
      <c r="K844" s="110"/>
      <c r="L844" s="110"/>
      <c r="M844" s="110"/>
      <c r="N844" s="110"/>
      <c r="O844" s="110"/>
      <c r="P844" s="110"/>
      <c r="Q844" s="110"/>
    </row>
    <row r="845" spans="2:25" x14ac:dyDescent="0.4">
      <c r="B845" s="73" t="s">
        <v>139</v>
      </c>
      <c r="C845" s="65" t="s">
        <v>357</v>
      </c>
      <c r="D845" s="66"/>
      <c r="E845" s="73" t="s">
        <v>138</v>
      </c>
      <c r="F845" s="74" t="s">
        <v>360</v>
      </c>
      <c r="G845" s="75"/>
      <c r="H845" s="155" t="s">
        <v>137</v>
      </c>
      <c r="I845" s="155" t="s">
        <v>136</v>
      </c>
      <c r="J845" s="155" t="s">
        <v>135</v>
      </c>
      <c r="K845" s="155" t="s">
        <v>134</v>
      </c>
      <c r="L845" s="155" t="s">
        <v>133</v>
      </c>
      <c r="M845" s="155" t="s">
        <v>132</v>
      </c>
      <c r="N845" s="155" t="s">
        <v>131</v>
      </c>
      <c r="O845" s="155" t="s">
        <v>130</v>
      </c>
      <c r="P845" s="155" t="s">
        <v>129</v>
      </c>
      <c r="Q845" s="155" t="s">
        <v>128</v>
      </c>
      <c r="R845" s="155" t="s">
        <v>127</v>
      </c>
      <c r="S845" s="155" t="s">
        <v>126</v>
      </c>
      <c r="T845" s="155" t="s">
        <v>125</v>
      </c>
      <c r="U845" s="155"/>
      <c r="V845" s="155"/>
      <c r="W845" s="155"/>
      <c r="X845" s="155"/>
      <c r="Y845" s="155"/>
    </row>
    <row r="846" spans="2:25" x14ac:dyDescent="0.4">
      <c r="B846" s="42" t="s">
        <v>13</v>
      </c>
      <c r="C846" s="69">
        <f>AVERAGE(H849:EN849)*10</f>
        <v>4</v>
      </c>
      <c r="D846" s="66"/>
      <c r="E846" s="42" t="s">
        <v>361</v>
      </c>
      <c r="F846" s="69">
        <f>AVERAGE(H846:EN846)</f>
        <v>1</v>
      </c>
      <c r="G846" s="70"/>
      <c r="H846" s="109">
        <v>1</v>
      </c>
      <c r="I846" s="109"/>
      <c r="J846" s="109">
        <v>1</v>
      </c>
      <c r="K846" s="109"/>
      <c r="L846" s="109"/>
      <c r="M846" s="109">
        <v>1</v>
      </c>
      <c r="N846" s="109"/>
      <c r="O846" s="109"/>
      <c r="P846" s="109">
        <v>1</v>
      </c>
      <c r="Q846" s="109"/>
      <c r="R846" s="109"/>
      <c r="S846" s="109"/>
      <c r="T846" s="109">
        <v>1</v>
      </c>
      <c r="U846" s="109"/>
      <c r="V846" s="109"/>
      <c r="W846" s="109"/>
      <c r="X846" s="109"/>
      <c r="Y846" s="109"/>
    </row>
    <row r="847" spans="2:25" x14ac:dyDescent="0.4">
      <c r="B847" s="42" t="s">
        <v>10</v>
      </c>
      <c r="C847" s="69">
        <f>_xlfn.STDEV.S(H847:EN847)*10</f>
        <v>14.142135623730951</v>
      </c>
      <c r="D847" s="66"/>
      <c r="E847" s="66" t="s">
        <v>9</v>
      </c>
      <c r="F847" s="69">
        <f>AVERAGE(H847:EN847)*10</f>
        <v>40</v>
      </c>
      <c r="G847" s="70"/>
      <c r="H847" s="53">
        <v>2</v>
      </c>
      <c r="I847" s="58"/>
      <c r="J847" s="53">
        <v>4</v>
      </c>
      <c r="K847" s="76"/>
      <c r="L847" s="76"/>
      <c r="M847" s="53">
        <v>4</v>
      </c>
      <c r="N847" s="58"/>
      <c r="O847" s="58"/>
      <c r="P847" s="53">
        <v>6</v>
      </c>
      <c r="Q847" s="58"/>
      <c r="R847" s="76"/>
      <c r="S847" s="76"/>
      <c r="T847" s="53">
        <v>4</v>
      </c>
    </row>
    <row r="848" spans="2:25" x14ac:dyDescent="0.4">
      <c r="B848" s="66" t="s">
        <v>41</v>
      </c>
      <c r="C848" s="69">
        <f>C846/C847</f>
        <v>0.28284271247461901</v>
      </c>
      <c r="D848" s="66"/>
      <c r="E848" s="66" t="s">
        <v>6</v>
      </c>
      <c r="F848" s="69">
        <f>AVERAGE(H848:EN848)*10</f>
        <v>44</v>
      </c>
      <c r="G848" s="70"/>
      <c r="H848" s="53">
        <v>4</v>
      </c>
      <c r="I848" s="58"/>
      <c r="J848" s="53">
        <v>6</v>
      </c>
      <c r="K848" s="76"/>
      <c r="L848" s="76"/>
      <c r="M848" s="53">
        <v>4</v>
      </c>
      <c r="N848" s="58"/>
      <c r="O848" s="58"/>
      <c r="P848" s="53">
        <v>4</v>
      </c>
      <c r="Q848" s="76"/>
      <c r="R848" s="76"/>
      <c r="S848" s="76"/>
      <c r="T848" s="53">
        <v>4</v>
      </c>
    </row>
    <row r="849" spans="2:25" x14ac:dyDescent="0.4">
      <c r="B849" s="42" t="s">
        <v>4</v>
      </c>
      <c r="C849" s="68">
        <f>_xlfn.T.TEST(H847:EPA847,H848:EN848,1,2)</f>
        <v>0.3037556072883501</v>
      </c>
      <c r="D849" s="66"/>
      <c r="E849" s="42" t="s">
        <v>3</v>
      </c>
      <c r="F849" s="69">
        <f>AVERAGE(H849:EN849)*10</f>
        <v>4</v>
      </c>
      <c r="G849" s="70"/>
      <c r="H849" s="110">
        <f>H848-H847</f>
        <v>2</v>
      </c>
      <c r="I849" s="110"/>
      <c r="J849" s="110">
        <f>J848-J847</f>
        <v>2</v>
      </c>
      <c r="K849" s="110"/>
      <c r="L849" s="110"/>
      <c r="M849" s="110">
        <f>M848-M847</f>
        <v>0</v>
      </c>
      <c r="N849" s="110"/>
      <c r="O849" s="110"/>
      <c r="P849" s="110">
        <f>P848-P847</f>
        <v>-2</v>
      </c>
      <c r="Q849" s="110"/>
      <c r="R849" s="110"/>
      <c r="S849" s="110"/>
      <c r="T849" s="110">
        <f>T848-T847</f>
        <v>0</v>
      </c>
      <c r="U849" s="110"/>
      <c r="V849" s="110"/>
      <c r="W849" s="110"/>
      <c r="X849" s="110"/>
      <c r="Y849" s="110"/>
    </row>
    <row r="850" spans="2:25" x14ac:dyDescent="0.4">
      <c r="B850" s="42" t="s">
        <v>2</v>
      </c>
      <c r="C850" s="77">
        <f>(F848-F847)/(100-F847)</f>
        <v>6.6666666666666666E-2</v>
      </c>
      <c r="D850" s="66"/>
      <c r="E850" s="42" t="s">
        <v>1</v>
      </c>
      <c r="F850" s="69">
        <f>_xlfn.STDEV.S(H848:EN848)*10</f>
        <v>8.9442719099991628</v>
      </c>
      <c r="G850" s="70"/>
      <c r="H850" s="110"/>
      <c r="I850" s="110"/>
      <c r="J850" s="110"/>
      <c r="K850" s="110"/>
      <c r="L850" s="110"/>
      <c r="M850" s="110"/>
      <c r="N850" s="110"/>
      <c r="O850" s="110"/>
      <c r="P850" s="110"/>
      <c r="Q850" s="110"/>
    </row>
    <row r="851" spans="2:25" x14ac:dyDescent="0.4">
      <c r="B851" s="73" t="s">
        <v>123</v>
      </c>
      <c r="C851" s="65" t="s">
        <v>357</v>
      </c>
      <c r="D851" s="66"/>
      <c r="E851" s="73" t="s">
        <v>122</v>
      </c>
      <c r="F851" s="74" t="s">
        <v>360</v>
      </c>
      <c r="G851" s="75"/>
      <c r="H851" s="156" t="s">
        <v>121</v>
      </c>
      <c r="I851" s="156" t="s">
        <v>120</v>
      </c>
      <c r="J851" s="156" t="s">
        <v>119</v>
      </c>
      <c r="K851" s="156" t="s">
        <v>118</v>
      </c>
      <c r="L851" s="156" t="s">
        <v>117</v>
      </c>
      <c r="M851" s="156" t="s">
        <v>116</v>
      </c>
      <c r="N851" s="156" t="s">
        <v>115</v>
      </c>
      <c r="O851" s="156" t="s">
        <v>114</v>
      </c>
      <c r="P851" s="156" t="s">
        <v>113</v>
      </c>
      <c r="Q851" s="156" t="s">
        <v>112</v>
      </c>
      <c r="R851" s="156" t="s">
        <v>111</v>
      </c>
      <c r="S851" s="156" t="s">
        <v>110</v>
      </c>
      <c r="T851" s="156" t="s">
        <v>109</v>
      </c>
      <c r="U851" s="156" t="s">
        <v>108</v>
      </c>
      <c r="V851" s="156"/>
      <c r="W851" s="156"/>
      <c r="X851" s="156"/>
      <c r="Y851" s="156"/>
    </row>
    <row r="852" spans="2:25" x14ac:dyDescent="0.4">
      <c r="B852" s="42" t="s">
        <v>13</v>
      </c>
      <c r="C852" s="78">
        <f>AVERAGE(H855:EN855)*10</f>
        <v>4.4444444444444446</v>
      </c>
      <c r="D852" s="66"/>
      <c r="E852" s="42" t="s">
        <v>361</v>
      </c>
      <c r="F852" s="69">
        <f>AVERAGE(H852:EN852)</f>
        <v>1</v>
      </c>
      <c r="G852" s="70"/>
      <c r="H852" s="109">
        <v>1</v>
      </c>
      <c r="I852" s="109">
        <v>1</v>
      </c>
      <c r="J852" s="109"/>
      <c r="K852" s="109"/>
      <c r="L852" s="109">
        <v>1</v>
      </c>
      <c r="M852" s="109">
        <v>1</v>
      </c>
      <c r="N852" s="109">
        <v>1</v>
      </c>
      <c r="O852" s="109">
        <v>1</v>
      </c>
      <c r="P852" s="109">
        <v>1</v>
      </c>
      <c r="Q852" s="109"/>
      <c r="R852" s="109"/>
      <c r="S852" s="109"/>
      <c r="T852" s="109">
        <v>1</v>
      </c>
      <c r="U852" s="109">
        <v>1</v>
      </c>
      <c r="V852" s="109"/>
      <c r="W852" s="109"/>
      <c r="X852" s="109"/>
      <c r="Y852" s="109"/>
    </row>
    <row r="853" spans="2:25" x14ac:dyDescent="0.4">
      <c r="B853" s="42" t="s">
        <v>10</v>
      </c>
      <c r="C853" s="69">
        <f>_xlfn.STDEV.S(H853:EN853)*10</f>
        <v>24.494897427831781</v>
      </c>
      <c r="D853" s="66"/>
      <c r="E853" s="66" t="s">
        <v>9</v>
      </c>
      <c r="F853" s="69">
        <f>AVERAGE(H853:EN853)*10</f>
        <v>33.333333333333336</v>
      </c>
      <c r="G853" s="70"/>
      <c r="H853" s="53">
        <v>6</v>
      </c>
      <c r="I853" s="53">
        <v>2</v>
      </c>
      <c r="J853" s="58"/>
      <c r="K853" s="76"/>
      <c r="L853" s="53">
        <v>0</v>
      </c>
      <c r="M853" s="53">
        <v>0</v>
      </c>
      <c r="N853" s="53">
        <v>6</v>
      </c>
      <c r="O853" s="53">
        <v>2</v>
      </c>
      <c r="P853" s="53">
        <v>4</v>
      </c>
      <c r="Q853" s="76"/>
      <c r="R853" s="76"/>
      <c r="S853" s="76"/>
      <c r="T853" s="53">
        <v>4</v>
      </c>
      <c r="U853" s="53">
        <v>6</v>
      </c>
    </row>
    <row r="854" spans="2:25" x14ac:dyDescent="0.4">
      <c r="B854" s="66" t="s">
        <v>7</v>
      </c>
      <c r="C854" s="118">
        <f>C852/C853</f>
        <v>0.18144368465060579</v>
      </c>
      <c r="D854" s="66"/>
      <c r="E854" s="66" t="s">
        <v>6</v>
      </c>
      <c r="F854" s="69">
        <f>AVERAGE(H854:EN854)*10</f>
        <v>37.777777777777779</v>
      </c>
      <c r="G854" s="70"/>
      <c r="H854" s="53">
        <v>8</v>
      </c>
      <c r="I854" s="53">
        <v>2</v>
      </c>
      <c r="J854" s="76"/>
      <c r="K854" s="76"/>
      <c r="L854" s="53">
        <v>2</v>
      </c>
      <c r="M854" s="53">
        <v>4</v>
      </c>
      <c r="N854" s="53">
        <v>2</v>
      </c>
      <c r="O854" s="53">
        <v>2</v>
      </c>
      <c r="P854" s="53">
        <v>6</v>
      </c>
      <c r="Q854" s="76"/>
      <c r="R854" s="76"/>
      <c r="S854" s="76"/>
      <c r="T854" s="53">
        <v>2</v>
      </c>
      <c r="U854" s="53">
        <v>6</v>
      </c>
    </row>
    <row r="855" spans="2:25" x14ac:dyDescent="0.4">
      <c r="B855" s="66" t="s">
        <v>4</v>
      </c>
      <c r="C855" s="68">
        <f>_xlfn.T.TEST(H853:EPA853,H854:EN854,1,2)</f>
        <v>0.34934356086669732</v>
      </c>
      <c r="D855" s="66"/>
      <c r="E855" s="42" t="s">
        <v>3</v>
      </c>
      <c r="F855" s="69">
        <f>AVERAGE(H855:EN855)*10</f>
        <v>4.4444444444444446</v>
      </c>
      <c r="G855" s="70"/>
      <c r="H855" s="110">
        <f t="shared" ref="H855:U855" si="77">H854-H853</f>
        <v>2</v>
      </c>
      <c r="I855" s="110">
        <f t="shared" si="77"/>
        <v>0</v>
      </c>
      <c r="J855" s="110"/>
      <c r="K855" s="110"/>
      <c r="L855" s="110">
        <f t="shared" si="77"/>
        <v>2</v>
      </c>
      <c r="M855" s="110">
        <f t="shared" si="77"/>
        <v>4</v>
      </c>
      <c r="N855" s="110">
        <f t="shared" si="77"/>
        <v>-4</v>
      </c>
      <c r="O855" s="110">
        <f t="shared" si="77"/>
        <v>0</v>
      </c>
      <c r="P855" s="110">
        <f t="shared" si="77"/>
        <v>2</v>
      </c>
      <c r="Q855" s="110"/>
      <c r="R855" s="110"/>
      <c r="S855" s="110"/>
      <c r="T855" s="110">
        <f t="shared" si="77"/>
        <v>-2</v>
      </c>
      <c r="U855" s="110">
        <f t="shared" si="77"/>
        <v>0</v>
      </c>
      <c r="V855" s="110"/>
      <c r="W855" s="110"/>
      <c r="X855" s="110"/>
      <c r="Y855" s="110"/>
    </row>
    <row r="856" spans="2:25" x14ac:dyDescent="0.4">
      <c r="B856" s="42" t="s">
        <v>2</v>
      </c>
      <c r="C856" s="79">
        <f>(F854-F853)/(100-F853)</f>
        <v>6.6666666666666652E-2</v>
      </c>
      <c r="D856" s="66"/>
      <c r="E856" s="42" t="s">
        <v>1</v>
      </c>
      <c r="F856" s="69">
        <f>_xlfn.STDEV.S(H854:EN854)*10</f>
        <v>23.333333333333329</v>
      </c>
      <c r="G856" s="70"/>
    </row>
    <row r="858" spans="2:25" x14ac:dyDescent="0.4">
      <c r="B858" s="64" t="s">
        <v>398</v>
      </c>
      <c r="C858" s="65" t="s">
        <v>357</v>
      </c>
      <c r="D858" s="66"/>
      <c r="E858" s="64" t="s">
        <v>398</v>
      </c>
      <c r="F858" s="65" t="s">
        <v>357</v>
      </c>
      <c r="G858" s="67"/>
    </row>
    <row r="859" spans="2:25" x14ac:dyDescent="0.4">
      <c r="B859" s="66" t="s">
        <v>44</v>
      </c>
      <c r="C859" s="68">
        <f>_xlfn.T.TEST(H867:EN867,H873:EN873,1,2)</f>
        <v>9.0601893847388898E-2</v>
      </c>
      <c r="D859" s="66"/>
      <c r="E859" s="42" t="s">
        <v>39</v>
      </c>
      <c r="F859" s="69">
        <f>SUM(H866:EN866)</f>
        <v>7</v>
      </c>
      <c r="G859" s="70"/>
    </row>
    <row r="860" spans="2:25" x14ac:dyDescent="0.4">
      <c r="B860" s="66" t="s">
        <v>43</v>
      </c>
      <c r="C860" s="68">
        <f>_xlfn.T.TEST(H868:EN868,H874:EN874,1,2)</f>
        <v>0.42948186728184584</v>
      </c>
      <c r="D860" s="66"/>
      <c r="E860" s="66" t="s">
        <v>36</v>
      </c>
      <c r="F860" s="69">
        <f>SUM(H872:EN872)</f>
        <v>10</v>
      </c>
      <c r="G860" s="70"/>
    </row>
    <row r="861" spans="2:25" x14ac:dyDescent="0.4">
      <c r="B861" s="66" t="s">
        <v>42</v>
      </c>
      <c r="C861" s="68">
        <f>_xlfn.T.TEST(H869:EN869,H875:EN875,1,2)</f>
        <v>0.17446426700083745</v>
      </c>
      <c r="D861" s="66"/>
      <c r="E861" s="42" t="s">
        <v>14</v>
      </c>
      <c r="F861" s="69">
        <f>_xlfn.STDEV.S(H869:EN869)*10</f>
        <v>13.801311186847085</v>
      </c>
      <c r="G861" s="70"/>
    </row>
    <row r="862" spans="2:25" x14ac:dyDescent="0.4">
      <c r="B862" s="42" t="s">
        <v>358</v>
      </c>
      <c r="C862" s="44">
        <f>COUNT(H868:EN868)</f>
        <v>7</v>
      </c>
      <c r="D862" s="66"/>
      <c r="E862" s="42" t="s">
        <v>11</v>
      </c>
      <c r="F862" s="69">
        <f>_xlfn.STDEV.S(H875:EN875)*10</f>
        <v>21.186998109427606</v>
      </c>
      <c r="G862" s="70"/>
    </row>
    <row r="863" spans="2:25" x14ac:dyDescent="0.4">
      <c r="B863" s="42" t="s">
        <v>359</v>
      </c>
      <c r="C863" s="44">
        <f>COUNT(H874:EN874)</f>
        <v>10</v>
      </c>
      <c r="D863" s="66"/>
      <c r="E863" s="42" t="s">
        <v>8</v>
      </c>
      <c r="F863" s="69">
        <f>SQRT((((C862-1)*F861^2)+((C863-1)*F862^2))/(C862+C863-2))</f>
        <v>18.588270751304691</v>
      </c>
      <c r="G863" s="70"/>
    </row>
    <row r="864" spans="2:25" x14ac:dyDescent="0.4">
      <c r="B864" s="66"/>
      <c r="C864" s="71"/>
      <c r="D864" s="66"/>
      <c r="E864" s="42" t="s">
        <v>5</v>
      </c>
      <c r="F864" s="118">
        <f>(F875-F869)/F862</f>
        <v>-0.41804614374330262</v>
      </c>
      <c r="G864" s="70"/>
      <c r="H864" s="110"/>
      <c r="I864" s="110"/>
      <c r="J864" s="110"/>
      <c r="K864" s="110"/>
      <c r="L864" s="110"/>
      <c r="M864" s="110"/>
      <c r="N864" s="110"/>
      <c r="O864" s="110"/>
      <c r="P864" s="110"/>
      <c r="Q864" s="110"/>
    </row>
    <row r="865" spans="2:25" x14ac:dyDescent="0.4">
      <c r="B865" s="73" t="s">
        <v>139</v>
      </c>
      <c r="C865" s="65" t="s">
        <v>357</v>
      </c>
      <c r="D865" s="66"/>
      <c r="E865" s="73" t="s">
        <v>138</v>
      </c>
      <c r="F865" s="74" t="s">
        <v>360</v>
      </c>
      <c r="G865" s="75"/>
      <c r="H865" s="155" t="s">
        <v>137</v>
      </c>
      <c r="I865" s="155" t="s">
        <v>136</v>
      </c>
      <c r="J865" s="155" t="s">
        <v>135</v>
      </c>
      <c r="K865" s="155" t="s">
        <v>134</v>
      </c>
      <c r="L865" s="155" t="s">
        <v>133</v>
      </c>
      <c r="M865" s="155" t="s">
        <v>132</v>
      </c>
      <c r="N865" s="155" t="s">
        <v>131</v>
      </c>
      <c r="O865" s="155" t="s">
        <v>130</v>
      </c>
      <c r="P865" s="155" t="s">
        <v>129</v>
      </c>
      <c r="Q865" s="155" t="s">
        <v>128</v>
      </c>
      <c r="R865" s="155" t="s">
        <v>127</v>
      </c>
      <c r="S865" s="155" t="s">
        <v>126</v>
      </c>
      <c r="T865" s="155" t="s">
        <v>125</v>
      </c>
      <c r="U865" s="155"/>
      <c r="V865" s="155"/>
      <c r="W865" s="155"/>
      <c r="X865" s="155"/>
      <c r="Y865" s="155"/>
    </row>
    <row r="866" spans="2:25" x14ac:dyDescent="0.4">
      <c r="B866" s="42" t="s">
        <v>13</v>
      </c>
      <c r="C866" s="69">
        <f>AVERAGE(H869:EN869)*10</f>
        <v>22.857142857142854</v>
      </c>
      <c r="D866" s="66"/>
      <c r="E866" s="42" t="s">
        <v>361</v>
      </c>
      <c r="F866" s="69">
        <f>AVERAGE(H866:EN866)</f>
        <v>1</v>
      </c>
      <c r="G866" s="70"/>
      <c r="H866" s="109">
        <v>1</v>
      </c>
      <c r="I866" s="109">
        <v>1</v>
      </c>
      <c r="J866" s="109"/>
      <c r="K866" s="109"/>
      <c r="L866" s="109"/>
      <c r="M866" s="109">
        <v>1</v>
      </c>
      <c r="N866" s="109"/>
      <c r="O866" s="109">
        <v>1</v>
      </c>
      <c r="P866" s="109">
        <v>1</v>
      </c>
      <c r="Q866" s="109"/>
      <c r="R866" s="109"/>
      <c r="S866" s="109">
        <v>1</v>
      </c>
      <c r="T866" s="109">
        <v>1</v>
      </c>
      <c r="U866" s="109"/>
      <c r="V866" s="109"/>
      <c r="W866" s="109"/>
      <c r="X866" s="109"/>
      <c r="Y866" s="109"/>
    </row>
    <row r="867" spans="2:25" x14ac:dyDescent="0.4">
      <c r="B867" s="42" t="s">
        <v>10</v>
      </c>
      <c r="C867" s="69">
        <f>_xlfn.STDEV.S(H867:EN867)*10</f>
        <v>17.99470821684875</v>
      </c>
      <c r="D867" s="66"/>
      <c r="E867" s="66" t="s">
        <v>9</v>
      </c>
      <c r="F867" s="69">
        <f>AVERAGE(H867:EN867)*10</f>
        <v>37.142857142857146</v>
      </c>
      <c r="G867" s="70"/>
      <c r="H867" s="53">
        <v>4</v>
      </c>
      <c r="I867" s="53">
        <v>2</v>
      </c>
      <c r="J867" s="58"/>
      <c r="K867" s="76"/>
      <c r="L867" s="76"/>
      <c r="M867" s="53">
        <v>2</v>
      </c>
      <c r="N867" s="58"/>
      <c r="O867" s="53">
        <v>6</v>
      </c>
      <c r="P867" s="53">
        <v>4</v>
      </c>
      <c r="Q867" s="76"/>
      <c r="R867" s="76"/>
      <c r="S867" s="53">
        <v>2</v>
      </c>
      <c r="T867" s="53">
        <v>6</v>
      </c>
    </row>
    <row r="868" spans="2:25" x14ac:dyDescent="0.4">
      <c r="B868" s="66" t="s">
        <v>41</v>
      </c>
      <c r="C868" s="69">
        <f>C866/C867</f>
        <v>1.2702146976599111</v>
      </c>
      <c r="D868" s="66"/>
      <c r="E868" s="66" t="s">
        <v>6</v>
      </c>
      <c r="F868" s="69">
        <f>AVERAGE(H868:EN868)*10</f>
        <v>60</v>
      </c>
      <c r="G868" s="70"/>
      <c r="H868" s="53">
        <v>6</v>
      </c>
      <c r="I868" s="53">
        <v>2</v>
      </c>
      <c r="J868" s="58"/>
      <c r="K868" s="76"/>
      <c r="L868" s="76"/>
      <c r="M868" s="53">
        <v>4</v>
      </c>
      <c r="N868" s="58"/>
      <c r="O868" s="53">
        <v>10</v>
      </c>
      <c r="P868" s="53">
        <v>6</v>
      </c>
      <c r="Q868" s="76"/>
      <c r="R868" s="76"/>
      <c r="S868" s="53">
        <v>6</v>
      </c>
      <c r="T868" s="53">
        <v>8</v>
      </c>
    </row>
    <row r="869" spans="2:25" x14ac:dyDescent="0.4">
      <c r="B869" s="42" t="s">
        <v>4</v>
      </c>
      <c r="C869" s="68">
        <f>_xlfn.T.TEST(H867:EPA867,H868:EN868,1,2)</f>
        <v>3.9365078414056148E-2</v>
      </c>
      <c r="D869" s="66"/>
      <c r="E869" s="42" t="s">
        <v>3</v>
      </c>
      <c r="F869" s="69">
        <f>AVERAGE(H869:EN869)*10</f>
        <v>22.857142857142854</v>
      </c>
      <c r="G869" s="70"/>
      <c r="H869" s="110">
        <f t="shared" ref="H869:T869" si="78">H868-H867</f>
        <v>2</v>
      </c>
      <c r="I869" s="110">
        <f t="shared" si="78"/>
        <v>0</v>
      </c>
      <c r="J869" s="110"/>
      <c r="K869" s="110"/>
      <c r="L869" s="110"/>
      <c r="M869" s="110">
        <f t="shared" si="78"/>
        <v>2</v>
      </c>
      <c r="N869" s="110"/>
      <c r="O869" s="110">
        <f t="shared" si="78"/>
        <v>4</v>
      </c>
      <c r="P869" s="110">
        <f t="shared" si="78"/>
        <v>2</v>
      </c>
      <c r="Q869" s="110"/>
      <c r="R869" s="110"/>
      <c r="S869" s="110">
        <f t="shared" si="78"/>
        <v>4</v>
      </c>
      <c r="T869" s="110">
        <f t="shared" si="78"/>
        <v>2</v>
      </c>
      <c r="U869" s="110"/>
      <c r="V869" s="110"/>
      <c r="W869" s="110"/>
      <c r="X869" s="110"/>
      <c r="Y869" s="110"/>
    </row>
    <row r="870" spans="2:25" x14ac:dyDescent="0.4">
      <c r="B870" s="42" t="s">
        <v>2</v>
      </c>
      <c r="C870" s="77">
        <f>(F868-F867)/(100-F867)</f>
        <v>0.36363636363636359</v>
      </c>
      <c r="D870" s="66"/>
      <c r="E870" s="42" t="s">
        <v>1</v>
      </c>
      <c r="F870" s="69">
        <f>_xlfn.STDEV.S(H868:EN868)*10</f>
        <v>25.819888974716111</v>
      </c>
      <c r="G870" s="70"/>
      <c r="H870" s="110"/>
      <c r="I870" s="110"/>
      <c r="J870" s="110"/>
      <c r="K870" s="110"/>
      <c r="L870" s="110"/>
      <c r="M870" s="110"/>
      <c r="N870" s="110"/>
      <c r="O870" s="110"/>
      <c r="P870" s="110"/>
      <c r="Q870" s="110"/>
    </row>
    <row r="871" spans="2:25" x14ac:dyDescent="0.4">
      <c r="B871" s="73" t="s">
        <v>123</v>
      </c>
      <c r="C871" s="65" t="s">
        <v>357</v>
      </c>
      <c r="D871" s="66"/>
      <c r="E871" s="73" t="s">
        <v>122</v>
      </c>
      <c r="F871" s="74" t="s">
        <v>360</v>
      </c>
      <c r="G871" s="75"/>
      <c r="H871" s="156" t="s">
        <v>121</v>
      </c>
      <c r="I871" s="156" t="s">
        <v>120</v>
      </c>
      <c r="J871" s="156" t="s">
        <v>119</v>
      </c>
      <c r="K871" s="156" t="s">
        <v>118</v>
      </c>
      <c r="L871" s="156" t="s">
        <v>117</v>
      </c>
      <c r="M871" s="156" t="s">
        <v>116</v>
      </c>
      <c r="N871" s="156" t="s">
        <v>115</v>
      </c>
      <c r="O871" s="156" t="s">
        <v>114</v>
      </c>
      <c r="P871" s="156" t="s">
        <v>113</v>
      </c>
      <c r="Q871" s="156" t="s">
        <v>112</v>
      </c>
      <c r="R871" s="156" t="s">
        <v>111</v>
      </c>
      <c r="S871" s="156" t="s">
        <v>110</v>
      </c>
      <c r="T871" s="156" t="s">
        <v>109</v>
      </c>
      <c r="U871" s="156" t="s">
        <v>108</v>
      </c>
      <c r="V871" s="156"/>
      <c r="W871" s="156"/>
      <c r="X871" s="156"/>
      <c r="Y871" s="156"/>
    </row>
    <row r="872" spans="2:25" x14ac:dyDescent="0.4">
      <c r="B872" s="42" t="s">
        <v>13</v>
      </c>
      <c r="C872" s="118">
        <f>AVERAGE(H875:EN875)*10</f>
        <v>14</v>
      </c>
      <c r="D872" s="66"/>
      <c r="E872" s="42" t="s">
        <v>361</v>
      </c>
      <c r="F872" s="69">
        <f>AVERAGE(H872:EN872)</f>
        <v>1</v>
      </c>
      <c r="G872" s="70"/>
      <c r="H872" s="109">
        <v>1</v>
      </c>
      <c r="I872" s="109">
        <v>1</v>
      </c>
      <c r="J872" s="109">
        <v>1</v>
      </c>
      <c r="K872" s="109"/>
      <c r="L872" s="109">
        <v>1</v>
      </c>
      <c r="M872" s="109">
        <v>1</v>
      </c>
      <c r="N872" s="109">
        <v>1</v>
      </c>
      <c r="O872" s="109">
        <v>1</v>
      </c>
      <c r="P872" s="109"/>
      <c r="Q872" s="109"/>
      <c r="R872" s="109"/>
      <c r="S872" s="109">
        <v>1</v>
      </c>
      <c r="T872" s="109">
        <v>1</v>
      </c>
      <c r="U872" s="109">
        <v>1</v>
      </c>
      <c r="V872" s="109"/>
      <c r="W872" s="109"/>
      <c r="X872" s="109"/>
      <c r="Y872" s="109"/>
    </row>
    <row r="873" spans="2:25" x14ac:dyDescent="0.4">
      <c r="B873" s="42" t="s">
        <v>10</v>
      </c>
      <c r="C873" s="69">
        <f>_xlfn.STDEV.S(H873:EN873)*10</f>
        <v>13.984117975602018</v>
      </c>
      <c r="D873" s="66"/>
      <c r="E873" s="66" t="s">
        <v>9</v>
      </c>
      <c r="F873" s="69">
        <f>AVERAGE(H873:EN873)*10</f>
        <v>48</v>
      </c>
      <c r="G873" s="70"/>
      <c r="H873" s="53">
        <v>6</v>
      </c>
      <c r="I873" s="53">
        <v>6</v>
      </c>
      <c r="J873" s="53">
        <v>4</v>
      </c>
      <c r="K873" s="76"/>
      <c r="L873" s="53">
        <v>4</v>
      </c>
      <c r="M873" s="53">
        <v>4</v>
      </c>
      <c r="N873" s="53">
        <v>4</v>
      </c>
      <c r="O873" s="53">
        <v>2</v>
      </c>
      <c r="P873" s="58"/>
      <c r="Q873" s="76"/>
      <c r="R873" s="76"/>
      <c r="S873" s="53">
        <v>6</v>
      </c>
      <c r="T873" s="53">
        <v>6</v>
      </c>
      <c r="U873" s="53">
        <v>6</v>
      </c>
    </row>
    <row r="874" spans="2:25" x14ac:dyDescent="0.4">
      <c r="B874" s="66" t="s">
        <v>7</v>
      </c>
      <c r="C874" s="118">
        <f>C872/C873</f>
        <v>1.0011357187078722</v>
      </c>
      <c r="D874" s="66"/>
      <c r="E874" s="66" t="s">
        <v>6</v>
      </c>
      <c r="F874" s="69">
        <f>AVERAGE(H874:EN874)*10</f>
        <v>62</v>
      </c>
      <c r="G874" s="70"/>
      <c r="H874" s="53">
        <v>10</v>
      </c>
      <c r="I874" s="53">
        <v>6</v>
      </c>
      <c r="J874" s="53">
        <v>8</v>
      </c>
      <c r="K874" s="76"/>
      <c r="L874" s="53">
        <v>2</v>
      </c>
      <c r="M874" s="53">
        <v>6</v>
      </c>
      <c r="N874" s="53">
        <v>6</v>
      </c>
      <c r="O874" s="53">
        <v>6</v>
      </c>
      <c r="P874" s="58"/>
      <c r="Q874" s="76"/>
      <c r="R874" s="76"/>
      <c r="S874" s="53">
        <v>6</v>
      </c>
      <c r="T874" s="53">
        <v>6</v>
      </c>
      <c r="U874" s="53">
        <v>6</v>
      </c>
    </row>
    <row r="875" spans="2:25" x14ac:dyDescent="0.4">
      <c r="B875" s="66" t="s">
        <v>4</v>
      </c>
      <c r="C875" s="68">
        <f>_xlfn.T.TEST(H873:EPA873,H874:EN874,1,2)</f>
        <v>4.2641527902675981E-2</v>
      </c>
      <c r="D875" s="66"/>
      <c r="E875" s="42" t="s">
        <v>3</v>
      </c>
      <c r="F875" s="69">
        <f>AVERAGE(H875:EN875)*10</f>
        <v>14</v>
      </c>
      <c r="G875" s="70"/>
      <c r="H875" s="110">
        <f t="shared" ref="H875:U875" si="79">H874-H873</f>
        <v>4</v>
      </c>
      <c r="I875" s="110">
        <f t="shared" si="79"/>
        <v>0</v>
      </c>
      <c r="J875" s="110">
        <f t="shared" si="79"/>
        <v>4</v>
      </c>
      <c r="K875" s="110"/>
      <c r="L875" s="110">
        <f t="shared" si="79"/>
        <v>-2</v>
      </c>
      <c r="M875" s="110">
        <f t="shared" si="79"/>
        <v>2</v>
      </c>
      <c r="N875" s="110">
        <f t="shared" si="79"/>
        <v>2</v>
      </c>
      <c r="O875" s="110">
        <f t="shared" si="79"/>
        <v>4</v>
      </c>
      <c r="P875" s="110"/>
      <c r="Q875" s="110"/>
      <c r="R875" s="110"/>
      <c r="S875" s="110">
        <f t="shared" si="79"/>
        <v>0</v>
      </c>
      <c r="T875" s="110">
        <f t="shared" si="79"/>
        <v>0</v>
      </c>
      <c r="U875" s="110">
        <f t="shared" si="79"/>
        <v>0</v>
      </c>
      <c r="V875" s="110"/>
      <c r="W875" s="110"/>
      <c r="X875" s="110"/>
      <c r="Y875" s="110"/>
    </row>
    <row r="876" spans="2:25" x14ac:dyDescent="0.4">
      <c r="B876" s="42" t="s">
        <v>2</v>
      </c>
      <c r="C876" s="126">
        <f>(F874-F873)/(100-F873)</f>
        <v>0.26923076923076922</v>
      </c>
      <c r="D876" s="66"/>
      <c r="E876" s="42" t="s">
        <v>1</v>
      </c>
      <c r="F876" s="69">
        <f>_xlfn.STDEV.S(H874:EN874)*10</f>
        <v>19.888578520235068</v>
      </c>
      <c r="G876" s="70"/>
    </row>
    <row r="878" spans="2:25" x14ac:dyDescent="0.4">
      <c r="B878" s="64" t="s">
        <v>399</v>
      </c>
      <c r="C878" s="65" t="s">
        <v>357</v>
      </c>
      <c r="D878" s="66"/>
      <c r="E878" s="64" t="s">
        <v>399</v>
      </c>
      <c r="F878" s="65" t="s">
        <v>357</v>
      </c>
      <c r="G878" s="67"/>
    </row>
    <row r="879" spans="2:25" x14ac:dyDescent="0.4">
      <c r="B879" s="66" t="s">
        <v>44</v>
      </c>
      <c r="C879" s="68">
        <f>_xlfn.T.TEST(H887:EN887,H893:EN893,1,2)</f>
        <v>8.2683251337782579E-2</v>
      </c>
      <c r="D879" s="66"/>
      <c r="E879" s="42" t="s">
        <v>39</v>
      </c>
      <c r="F879" s="69">
        <f>SUM(H886:EN886)</f>
        <v>8</v>
      </c>
      <c r="G879" s="70"/>
    </row>
    <row r="880" spans="2:25" x14ac:dyDescent="0.4">
      <c r="B880" s="66" t="s">
        <v>43</v>
      </c>
      <c r="C880" s="68">
        <f>_xlfn.T.TEST(H888:EN888,H894:EN894,1,2)</f>
        <v>0.27661282273810706</v>
      </c>
      <c r="D880" s="66"/>
      <c r="E880" s="66" t="s">
        <v>36</v>
      </c>
      <c r="F880" s="69">
        <f>SUM(H892:EN892)</f>
        <v>10</v>
      </c>
      <c r="G880" s="70"/>
    </row>
    <row r="881" spans="2:25" x14ac:dyDescent="0.4">
      <c r="B881" s="66" t="s">
        <v>42</v>
      </c>
      <c r="C881" s="68">
        <f>_xlfn.T.TEST(H889:EN889,H895:EN895,1,2)</f>
        <v>0.38028343396992087</v>
      </c>
      <c r="D881" s="66"/>
      <c r="E881" s="42" t="s">
        <v>14</v>
      </c>
      <c r="F881" s="69">
        <f>_xlfn.STDEV.S(H889:EN889)*10</f>
        <v>26.186146828319082</v>
      </c>
      <c r="G881" s="70"/>
    </row>
    <row r="882" spans="2:25" x14ac:dyDescent="0.4">
      <c r="B882" s="42" t="s">
        <v>358</v>
      </c>
      <c r="C882" s="44">
        <f>COUNT(H888:EN888)</f>
        <v>8</v>
      </c>
      <c r="D882" s="66"/>
      <c r="E882" s="42" t="s">
        <v>11</v>
      </c>
      <c r="F882" s="69">
        <f>_xlfn.STDEV.S(H895:EN895)*10</f>
        <v>27.968235951204043</v>
      </c>
      <c r="G882" s="70"/>
    </row>
    <row r="883" spans="2:25" x14ac:dyDescent="0.4">
      <c r="B883" s="42" t="s">
        <v>359</v>
      </c>
      <c r="C883" s="44">
        <f>COUNT(H894:EN894)</f>
        <v>10</v>
      </c>
      <c r="D883" s="66"/>
      <c r="E883" s="42" t="s">
        <v>8</v>
      </c>
      <c r="F883" s="69">
        <f>SQRT((((C882-1)*F881^2)+((C883-1)*F882^2))/(C882+C883-2))</f>
        <v>27.202941017470888</v>
      </c>
      <c r="G883" s="70"/>
    </row>
    <row r="884" spans="2:25" x14ac:dyDescent="0.4">
      <c r="B884" s="66"/>
      <c r="C884" s="71"/>
      <c r="D884" s="66"/>
      <c r="E884" s="42" t="s">
        <v>5</v>
      </c>
      <c r="F884" s="118">
        <f>(F895-F889)/F882</f>
        <v>-0.14301938838683884</v>
      </c>
      <c r="G884" s="70"/>
      <c r="H884" s="110"/>
      <c r="I884" s="110"/>
      <c r="J884" s="110"/>
      <c r="K884" s="110"/>
      <c r="L884" s="110"/>
      <c r="M884" s="110"/>
      <c r="N884" s="110"/>
      <c r="O884" s="110"/>
      <c r="P884" s="110"/>
      <c r="Q884" s="110"/>
    </row>
    <row r="885" spans="2:25" x14ac:dyDescent="0.4">
      <c r="B885" s="73" t="s">
        <v>139</v>
      </c>
      <c r="C885" s="65" t="s">
        <v>357</v>
      </c>
      <c r="D885" s="66"/>
      <c r="E885" s="73" t="s">
        <v>138</v>
      </c>
      <c r="F885" s="74" t="s">
        <v>360</v>
      </c>
      <c r="G885" s="75"/>
      <c r="H885" s="155" t="s">
        <v>137</v>
      </c>
      <c r="I885" s="155" t="s">
        <v>136</v>
      </c>
      <c r="J885" s="155" t="s">
        <v>135</v>
      </c>
      <c r="K885" s="155" t="s">
        <v>134</v>
      </c>
      <c r="L885" s="155" t="s">
        <v>133</v>
      </c>
      <c r="M885" s="155" t="s">
        <v>132</v>
      </c>
      <c r="N885" s="155" t="s">
        <v>131</v>
      </c>
      <c r="O885" s="155" t="s">
        <v>130</v>
      </c>
      <c r="P885" s="155" t="s">
        <v>129</v>
      </c>
      <c r="Q885" s="155" t="s">
        <v>128</v>
      </c>
      <c r="R885" s="155" t="s">
        <v>127</v>
      </c>
      <c r="S885" s="155" t="s">
        <v>126</v>
      </c>
      <c r="T885" s="155" t="s">
        <v>125</v>
      </c>
      <c r="U885" s="155"/>
      <c r="V885" s="155"/>
      <c r="W885" s="155"/>
      <c r="X885" s="155"/>
      <c r="Y885" s="155"/>
    </row>
    <row r="886" spans="2:25" x14ac:dyDescent="0.4">
      <c r="B886" s="42" t="s">
        <v>13</v>
      </c>
      <c r="C886" s="69">
        <f>AVERAGE(H889:EN889)*10</f>
        <v>0</v>
      </c>
      <c r="D886" s="66"/>
      <c r="E886" s="42" t="s">
        <v>361</v>
      </c>
      <c r="F886" s="69">
        <f>AVERAGE(H886:EN886)</f>
        <v>1</v>
      </c>
      <c r="G886" s="70"/>
      <c r="H886" s="109">
        <v>1</v>
      </c>
      <c r="I886" s="109">
        <v>1</v>
      </c>
      <c r="J886" s="109"/>
      <c r="K886" s="109"/>
      <c r="L886" s="109"/>
      <c r="M886" s="109"/>
      <c r="N886" s="109">
        <v>1</v>
      </c>
      <c r="O886" s="109">
        <v>1</v>
      </c>
      <c r="P886" s="109">
        <v>1</v>
      </c>
      <c r="Q886" s="109">
        <v>1</v>
      </c>
      <c r="R886" s="109"/>
      <c r="S886" s="109">
        <v>1</v>
      </c>
      <c r="T886" s="109">
        <v>1</v>
      </c>
      <c r="U886" s="109"/>
      <c r="V886" s="109"/>
      <c r="W886" s="109"/>
      <c r="X886" s="109"/>
      <c r="Y886" s="109"/>
    </row>
    <row r="887" spans="2:25" x14ac:dyDescent="0.4">
      <c r="B887" s="42" t="s">
        <v>10</v>
      </c>
      <c r="C887" s="69">
        <f>_xlfn.STDEV.S(H887:EN887)*10</f>
        <v>16.690459207925603</v>
      </c>
      <c r="D887" s="66"/>
      <c r="E887" s="66" t="s">
        <v>9</v>
      </c>
      <c r="F887" s="69">
        <f>AVERAGE(H887:EN887)*10</f>
        <v>37.5</v>
      </c>
      <c r="G887" s="70"/>
      <c r="H887" s="53">
        <v>4</v>
      </c>
      <c r="I887" s="53">
        <v>2</v>
      </c>
      <c r="J887" s="58"/>
      <c r="K887" s="76"/>
      <c r="L887" s="76"/>
      <c r="M887" s="58"/>
      <c r="N887" s="53">
        <v>2</v>
      </c>
      <c r="O887" s="53">
        <v>6</v>
      </c>
      <c r="P887" s="53">
        <v>4</v>
      </c>
      <c r="Q887" s="53">
        <v>2</v>
      </c>
      <c r="R887" s="76"/>
      <c r="S887" s="53">
        <v>4</v>
      </c>
      <c r="T887" s="53">
        <v>6</v>
      </c>
    </row>
    <row r="888" spans="2:25" x14ac:dyDescent="0.4">
      <c r="B888" s="66" t="s">
        <v>41</v>
      </c>
      <c r="C888" s="69">
        <f>C886/C887</f>
        <v>0</v>
      </c>
      <c r="D888" s="66"/>
      <c r="E888" s="66" t="s">
        <v>6</v>
      </c>
      <c r="F888" s="69">
        <f>AVERAGE(H888:EN888)*10</f>
        <v>37.5</v>
      </c>
      <c r="G888" s="70"/>
      <c r="H888" s="53">
        <v>2</v>
      </c>
      <c r="I888" s="53">
        <v>4</v>
      </c>
      <c r="J888" s="58"/>
      <c r="K888" s="76"/>
      <c r="L888" s="76"/>
      <c r="M888" s="58"/>
      <c r="N888" s="53">
        <v>6</v>
      </c>
      <c r="O888" s="53">
        <v>6</v>
      </c>
      <c r="P888" s="53">
        <v>2</v>
      </c>
      <c r="Q888" s="53">
        <v>2</v>
      </c>
      <c r="R888" s="76"/>
      <c r="S888" s="53">
        <v>0</v>
      </c>
      <c r="T888" s="53">
        <v>8</v>
      </c>
    </row>
    <row r="889" spans="2:25" x14ac:dyDescent="0.4">
      <c r="B889" s="42" t="s">
        <v>4</v>
      </c>
      <c r="C889" s="68">
        <f>_xlfn.T.TEST(H887:EPA887,H888:EN888,1,2)</f>
        <v>0.5</v>
      </c>
      <c r="D889" s="66"/>
      <c r="E889" s="42" t="s">
        <v>3</v>
      </c>
      <c r="F889" s="69">
        <f>AVERAGE(H889:EN889)*10</f>
        <v>0</v>
      </c>
      <c r="G889" s="70"/>
      <c r="H889" s="110">
        <f t="shared" ref="H889:T889" si="80">H888-H887</f>
        <v>-2</v>
      </c>
      <c r="I889" s="110">
        <f t="shared" si="80"/>
        <v>2</v>
      </c>
      <c r="J889" s="110"/>
      <c r="K889" s="110"/>
      <c r="L889" s="110"/>
      <c r="M889" s="110"/>
      <c r="N889" s="110">
        <f t="shared" si="80"/>
        <v>4</v>
      </c>
      <c r="O889" s="110">
        <f t="shared" si="80"/>
        <v>0</v>
      </c>
      <c r="P889" s="110">
        <f t="shared" si="80"/>
        <v>-2</v>
      </c>
      <c r="Q889" s="110">
        <f t="shared" si="80"/>
        <v>0</v>
      </c>
      <c r="R889" s="110"/>
      <c r="S889" s="110">
        <f t="shared" si="80"/>
        <v>-4</v>
      </c>
      <c r="T889" s="110">
        <f t="shared" si="80"/>
        <v>2</v>
      </c>
      <c r="U889" s="110"/>
      <c r="V889" s="110"/>
      <c r="W889" s="110"/>
      <c r="X889" s="110"/>
      <c r="Y889" s="110"/>
    </row>
    <row r="890" spans="2:25" x14ac:dyDescent="0.4">
      <c r="B890" s="42" t="s">
        <v>2</v>
      </c>
      <c r="C890" s="77">
        <f>(F888-F887)/(100-F887)</f>
        <v>0</v>
      </c>
      <c r="D890" s="66"/>
      <c r="E890" s="42" t="s">
        <v>1</v>
      </c>
      <c r="F890" s="69">
        <f>_xlfn.STDEV.S(H888:EN888)*10</f>
        <v>27.12405363721075</v>
      </c>
      <c r="G890" s="70"/>
      <c r="H890" s="110"/>
      <c r="I890" s="110"/>
      <c r="J890" s="110"/>
      <c r="K890" s="110"/>
      <c r="L890" s="110"/>
      <c r="M890" s="110"/>
      <c r="N890" s="110"/>
      <c r="O890" s="110"/>
      <c r="P890" s="110"/>
      <c r="Q890" s="110"/>
    </row>
    <row r="891" spans="2:25" x14ac:dyDescent="0.4">
      <c r="B891" s="73" t="s">
        <v>123</v>
      </c>
      <c r="C891" s="65" t="s">
        <v>357</v>
      </c>
      <c r="D891" s="66"/>
      <c r="E891" s="73" t="s">
        <v>122</v>
      </c>
      <c r="F891" s="74" t="s">
        <v>360</v>
      </c>
      <c r="G891" s="75"/>
      <c r="H891" s="156" t="s">
        <v>121</v>
      </c>
      <c r="I891" s="156" t="s">
        <v>120</v>
      </c>
      <c r="J891" s="156" t="s">
        <v>119</v>
      </c>
      <c r="K891" s="156" t="s">
        <v>118</v>
      </c>
      <c r="L891" s="156" t="s">
        <v>117</v>
      </c>
      <c r="M891" s="156" t="s">
        <v>116</v>
      </c>
      <c r="N891" s="156" t="s">
        <v>115</v>
      </c>
      <c r="O891" s="156" t="s">
        <v>114</v>
      </c>
      <c r="P891" s="156" t="s">
        <v>113</v>
      </c>
      <c r="Q891" s="156" t="s">
        <v>112</v>
      </c>
      <c r="R891" s="156" t="s">
        <v>111</v>
      </c>
      <c r="S891" s="156" t="s">
        <v>110</v>
      </c>
      <c r="T891" s="156" t="s">
        <v>109</v>
      </c>
      <c r="U891" s="156" t="s">
        <v>108</v>
      </c>
      <c r="V891" s="156"/>
      <c r="W891" s="156"/>
      <c r="X891" s="156"/>
      <c r="Y891" s="156"/>
    </row>
    <row r="892" spans="2:25" x14ac:dyDescent="0.4">
      <c r="B892" s="42" t="s">
        <v>13</v>
      </c>
      <c r="C892" s="118">
        <f>AVERAGE(H895:EN895)*10</f>
        <v>-4</v>
      </c>
      <c r="D892" s="66"/>
      <c r="E892" s="42" t="s">
        <v>361</v>
      </c>
      <c r="F892" s="69">
        <f>AVERAGE(H892:EN892)</f>
        <v>1</v>
      </c>
      <c r="G892" s="70"/>
      <c r="H892" s="109"/>
      <c r="I892" s="109">
        <v>1</v>
      </c>
      <c r="J892" s="109">
        <v>1</v>
      </c>
      <c r="K892" s="109"/>
      <c r="L892" s="109">
        <v>1</v>
      </c>
      <c r="M892" s="109">
        <v>1</v>
      </c>
      <c r="N892" s="109">
        <v>1</v>
      </c>
      <c r="O892" s="109">
        <v>1</v>
      </c>
      <c r="P892" s="109"/>
      <c r="Q892" s="109">
        <v>1</v>
      </c>
      <c r="R892" s="109"/>
      <c r="S892" s="109">
        <v>1</v>
      </c>
      <c r="T892" s="109">
        <v>1</v>
      </c>
      <c r="U892" s="109">
        <v>1</v>
      </c>
      <c r="V892" s="109"/>
      <c r="W892" s="109"/>
      <c r="X892" s="109"/>
      <c r="Y892" s="109"/>
    </row>
    <row r="893" spans="2:25" x14ac:dyDescent="0.4">
      <c r="B893" s="42" t="s">
        <v>10</v>
      </c>
      <c r="C893" s="69">
        <f>_xlfn.STDEV.S(H893:EN893)*10</f>
        <v>13.984117975602018</v>
      </c>
      <c r="D893" s="66"/>
      <c r="E893" s="66" t="s">
        <v>9</v>
      </c>
      <c r="F893" s="69">
        <f>AVERAGE(H893:EN893)*10</f>
        <v>48</v>
      </c>
      <c r="G893" s="70"/>
      <c r="H893" s="58"/>
      <c r="I893" s="53">
        <v>4</v>
      </c>
      <c r="J893" s="53">
        <v>4</v>
      </c>
      <c r="K893" s="76"/>
      <c r="L893" s="53">
        <v>4</v>
      </c>
      <c r="M893" s="53">
        <v>6</v>
      </c>
      <c r="N893" s="53">
        <v>6</v>
      </c>
      <c r="O893" s="53">
        <v>6</v>
      </c>
      <c r="P893" s="58"/>
      <c r="Q893" s="53">
        <v>6</v>
      </c>
      <c r="R893" s="76"/>
      <c r="S893" s="53">
        <v>4</v>
      </c>
      <c r="T893" s="53">
        <v>2</v>
      </c>
      <c r="U893" s="53">
        <v>6</v>
      </c>
    </row>
    <row r="894" spans="2:25" x14ac:dyDescent="0.4">
      <c r="B894" s="66" t="s">
        <v>7</v>
      </c>
      <c r="C894" s="118">
        <f>C892/C893</f>
        <v>-0.28603877677367773</v>
      </c>
      <c r="D894" s="66"/>
      <c r="E894" s="66" t="s">
        <v>6</v>
      </c>
      <c r="F894" s="69">
        <f>AVERAGE(H894:EN894)*10</f>
        <v>44</v>
      </c>
      <c r="G894" s="70"/>
      <c r="H894" s="58"/>
      <c r="I894" s="53">
        <v>4</v>
      </c>
      <c r="J894" s="53">
        <v>8</v>
      </c>
      <c r="K894" s="76"/>
      <c r="L894" s="53">
        <v>4</v>
      </c>
      <c r="M894" s="53">
        <v>4</v>
      </c>
      <c r="N894" s="53">
        <v>2</v>
      </c>
      <c r="O894" s="53">
        <v>2</v>
      </c>
      <c r="P894" s="58"/>
      <c r="Q894" s="53">
        <v>6</v>
      </c>
      <c r="R894" s="76"/>
      <c r="S894" s="53">
        <v>4</v>
      </c>
      <c r="T894" s="53">
        <v>6</v>
      </c>
      <c r="U894" s="53">
        <v>4</v>
      </c>
    </row>
    <row r="895" spans="2:25" x14ac:dyDescent="0.4">
      <c r="B895" s="66" t="s">
        <v>4</v>
      </c>
      <c r="C895" s="68">
        <f>_xlfn.T.TEST(H893:EPA893,H894:EN894,1,2)</f>
        <v>0.29530520649813163</v>
      </c>
      <c r="D895" s="66"/>
      <c r="E895" s="42" t="s">
        <v>3</v>
      </c>
      <c r="F895" s="69">
        <f>AVERAGE(H895:EN895)*10</f>
        <v>-4</v>
      </c>
      <c r="G895" s="70"/>
      <c r="H895" s="110"/>
      <c r="I895" s="110">
        <f t="shared" ref="I895:U895" si="81">I894-I893</f>
        <v>0</v>
      </c>
      <c r="J895" s="110">
        <f t="shared" si="81"/>
        <v>4</v>
      </c>
      <c r="K895" s="110"/>
      <c r="L895" s="110">
        <f t="shared" si="81"/>
        <v>0</v>
      </c>
      <c r="M895" s="110">
        <f t="shared" si="81"/>
        <v>-2</v>
      </c>
      <c r="N895" s="110">
        <f t="shared" si="81"/>
        <v>-4</v>
      </c>
      <c r="O895" s="110">
        <f t="shared" si="81"/>
        <v>-4</v>
      </c>
      <c r="P895" s="110"/>
      <c r="Q895" s="110">
        <f t="shared" si="81"/>
        <v>0</v>
      </c>
      <c r="R895" s="110"/>
      <c r="S895" s="110">
        <f t="shared" si="81"/>
        <v>0</v>
      </c>
      <c r="T895" s="110">
        <f t="shared" si="81"/>
        <v>4</v>
      </c>
      <c r="U895" s="110">
        <f t="shared" si="81"/>
        <v>-2</v>
      </c>
      <c r="V895" s="110"/>
      <c r="W895" s="110"/>
      <c r="X895" s="110"/>
      <c r="Y895" s="110"/>
    </row>
    <row r="896" spans="2:25" x14ac:dyDescent="0.4">
      <c r="B896" s="42" t="s">
        <v>2</v>
      </c>
      <c r="C896" s="126">
        <f>(F894-F893)/(100-F893)</f>
        <v>-7.6923076923076927E-2</v>
      </c>
      <c r="D896" s="66"/>
      <c r="E896" s="42" t="s">
        <v>1</v>
      </c>
      <c r="F896" s="69">
        <f>_xlfn.STDEV.S(H894:EN894)*10</f>
        <v>18.378731669453629</v>
      </c>
      <c r="G896" s="70"/>
    </row>
    <row r="898" spans="2:25" x14ac:dyDescent="0.4">
      <c r="B898" s="64" t="s">
        <v>400</v>
      </c>
      <c r="C898" s="65" t="s">
        <v>357</v>
      </c>
      <c r="D898" s="66"/>
      <c r="E898" s="64" t="s">
        <v>400</v>
      </c>
      <c r="F898" s="65" t="s">
        <v>357</v>
      </c>
      <c r="G898" s="67"/>
    </row>
    <row r="899" spans="2:25" x14ac:dyDescent="0.4">
      <c r="B899" s="66" t="s">
        <v>44</v>
      </c>
      <c r="C899" s="68">
        <f>_xlfn.T.TEST(H907:EN907,H913:EN913,1,2)</f>
        <v>4.4922146709045945E-3</v>
      </c>
      <c r="D899" s="66"/>
      <c r="E899" s="42" t="s">
        <v>39</v>
      </c>
      <c r="F899" s="69">
        <f>SUM(H906:EN906)</f>
        <v>6</v>
      </c>
      <c r="G899" s="70"/>
    </row>
    <row r="900" spans="2:25" x14ac:dyDescent="0.4">
      <c r="B900" s="66" t="s">
        <v>43</v>
      </c>
      <c r="C900" s="68">
        <f>_xlfn.T.TEST(H908:EN908,H914:EN914,1,2)</f>
        <v>6.617076648123954E-2</v>
      </c>
      <c r="D900" s="66"/>
      <c r="E900" s="66" t="s">
        <v>36</v>
      </c>
      <c r="F900" s="69">
        <f>SUM(H912:EN912)</f>
        <v>7</v>
      </c>
      <c r="G900" s="70"/>
    </row>
    <row r="901" spans="2:25" x14ac:dyDescent="0.4">
      <c r="B901" s="66" t="s">
        <v>42</v>
      </c>
      <c r="C901" s="68">
        <f>_xlfn.T.TEST(H909:EN909,H915:EN915,1,2)</f>
        <v>0.27851378980510988</v>
      </c>
      <c r="D901" s="66"/>
      <c r="E901" s="42" t="s">
        <v>14</v>
      </c>
      <c r="F901" s="69">
        <f>_xlfn.STDEV.S(H909:EN909)*10</f>
        <v>16.733200530681511</v>
      </c>
      <c r="G901" s="70"/>
    </row>
    <row r="902" spans="2:25" x14ac:dyDescent="0.4">
      <c r="B902" s="42" t="s">
        <v>358</v>
      </c>
      <c r="C902" s="44">
        <f>COUNT(H908:EN908)</f>
        <v>6</v>
      </c>
      <c r="D902" s="66"/>
      <c r="E902" s="42" t="s">
        <v>11</v>
      </c>
      <c r="F902" s="69">
        <f>_xlfn.STDEV.S(H915:EN915)*10</f>
        <v>24.299715851758236</v>
      </c>
      <c r="G902" s="70"/>
    </row>
    <row r="903" spans="2:25" x14ac:dyDescent="0.4">
      <c r="B903" s="42" t="s">
        <v>359</v>
      </c>
      <c r="C903" s="44">
        <f>COUNT(H914:EN914)</f>
        <v>7</v>
      </c>
      <c r="D903" s="66"/>
      <c r="E903" s="42" t="s">
        <v>8</v>
      </c>
      <c r="F903" s="69">
        <f>SQRT((((C902-1)*F901^2)+((C903-1)*F902^2))/(C902+C903-2))</f>
        <v>21.197892568617508</v>
      </c>
      <c r="G903" s="70"/>
    </row>
    <row r="904" spans="2:25" x14ac:dyDescent="0.4">
      <c r="B904" s="66"/>
      <c r="C904" s="71"/>
      <c r="D904" s="66"/>
      <c r="E904" s="42" t="s">
        <v>5</v>
      </c>
      <c r="F904" s="118">
        <f>(F915-F909)/F902</f>
        <v>-0.2939481756261077</v>
      </c>
      <c r="G904" s="70"/>
      <c r="H904" s="110"/>
      <c r="I904" s="110"/>
      <c r="J904" s="110"/>
      <c r="K904" s="110"/>
      <c r="L904" s="110"/>
      <c r="M904" s="110"/>
      <c r="N904" s="110"/>
      <c r="O904" s="110"/>
      <c r="P904" s="110"/>
      <c r="Q904" s="110"/>
    </row>
    <row r="905" spans="2:25" x14ac:dyDescent="0.4">
      <c r="B905" s="73" t="s">
        <v>139</v>
      </c>
      <c r="C905" s="65" t="s">
        <v>357</v>
      </c>
      <c r="D905" s="66"/>
      <c r="E905" s="73" t="s">
        <v>138</v>
      </c>
      <c r="F905" s="74" t="s">
        <v>360</v>
      </c>
      <c r="G905" s="75"/>
      <c r="H905" s="155" t="s">
        <v>137</v>
      </c>
      <c r="I905" s="155" t="s">
        <v>136</v>
      </c>
      <c r="J905" s="155" t="s">
        <v>135</v>
      </c>
      <c r="K905" s="155" t="s">
        <v>134</v>
      </c>
      <c r="L905" s="155" t="s">
        <v>133</v>
      </c>
      <c r="M905" s="155" t="s">
        <v>132</v>
      </c>
      <c r="N905" s="155" t="s">
        <v>131</v>
      </c>
      <c r="O905" s="155" t="s">
        <v>130</v>
      </c>
      <c r="P905" s="155" t="s">
        <v>129</v>
      </c>
      <c r="Q905" s="155" t="s">
        <v>128</v>
      </c>
      <c r="R905" s="155" t="s">
        <v>127</v>
      </c>
      <c r="S905" s="155" t="s">
        <v>126</v>
      </c>
      <c r="T905" s="155" t="s">
        <v>125</v>
      </c>
      <c r="U905" s="155"/>
      <c r="V905" s="155"/>
      <c r="W905" s="155"/>
      <c r="X905" s="155"/>
      <c r="Y905" s="155"/>
    </row>
    <row r="906" spans="2:25" x14ac:dyDescent="0.4">
      <c r="B906" s="42" t="s">
        <v>13</v>
      </c>
      <c r="C906" s="69">
        <f>AVERAGE(H909:EN909)*10</f>
        <v>10</v>
      </c>
      <c r="D906" s="66"/>
      <c r="E906" s="42" t="s">
        <v>361</v>
      </c>
      <c r="F906" s="69">
        <f>AVERAGE(H906:EN906)</f>
        <v>1</v>
      </c>
      <c r="G906" s="70"/>
      <c r="H906" s="109"/>
      <c r="I906" s="109">
        <v>1</v>
      </c>
      <c r="J906" s="109"/>
      <c r="K906" s="109"/>
      <c r="L906" s="109"/>
      <c r="M906" s="109">
        <v>1</v>
      </c>
      <c r="N906" s="109"/>
      <c r="O906" s="109">
        <v>1</v>
      </c>
      <c r="P906" s="109">
        <v>1</v>
      </c>
      <c r="Q906" s="109"/>
      <c r="R906" s="109"/>
      <c r="S906" s="109">
        <v>1</v>
      </c>
      <c r="T906" s="109">
        <v>1</v>
      </c>
      <c r="U906" s="109"/>
      <c r="V906" s="109"/>
      <c r="W906" s="109"/>
      <c r="X906" s="109"/>
      <c r="Y906" s="109"/>
    </row>
    <row r="907" spans="2:25" x14ac:dyDescent="0.4">
      <c r="B907" s="42" t="s">
        <v>10</v>
      </c>
      <c r="C907" s="69">
        <f>_xlfn.STDEV.S(H907:EN907)*10</f>
        <v>8.1649658092772714</v>
      </c>
      <c r="D907" s="66"/>
      <c r="E907" s="66" t="s">
        <v>9</v>
      </c>
      <c r="F907" s="69">
        <f>AVERAGE(H907:EN907)*10</f>
        <v>56.666666666666671</v>
      </c>
      <c r="G907" s="70"/>
      <c r="H907" s="58"/>
      <c r="I907" s="53">
        <v>6</v>
      </c>
      <c r="J907" s="58"/>
      <c r="K907" s="76"/>
      <c r="L907" s="76"/>
      <c r="M907" s="53">
        <v>4</v>
      </c>
      <c r="N907" s="58"/>
      <c r="O907" s="53">
        <v>6</v>
      </c>
      <c r="P907" s="53">
        <v>6</v>
      </c>
      <c r="Q907" s="58"/>
      <c r="R907" s="76"/>
      <c r="S907" s="53">
        <v>6</v>
      </c>
      <c r="T907" s="53">
        <v>6</v>
      </c>
    </row>
    <row r="908" spans="2:25" x14ac:dyDescent="0.4">
      <c r="B908" s="66" t="s">
        <v>41</v>
      </c>
      <c r="C908" s="69">
        <f>C906/C907</f>
        <v>1.2247448713915874</v>
      </c>
      <c r="D908" s="66"/>
      <c r="E908" s="66" t="s">
        <v>6</v>
      </c>
      <c r="F908" s="69">
        <f>AVERAGE(H908:EN908)*10</f>
        <v>66.666666666666671</v>
      </c>
      <c r="G908" s="70"/>
      <c r="H908" s="58"/>
      <c r="I908" s="53">
        <v>8</v>
      </c>
      <c r="J908" s="58"/>
      <c r="K908" s="76"/>
      <c r="L908" s="76"/>
      <c r="M908" s="53">
        <v>6</v>
      </c>
      <c r="N908" s="58"/>
      <c r="O908" s="53">
        <v>8</v>
      </c>
      <c r="P908" s="53">
        <v>8</v>
      </c>
      <c r="Q908" s="58"/>
      <c r="R908" s="76"/>
      <c r="S908" s="53">
        <v>4</v>
      </c>
      <c r="T908" s="53">
        <v>6</v>
      </c>
    </row>
    <row r="909" spans="2:25" x14ac:dyDescent="0.4">
      <c r="B909" s="42" t="s">
        <v>4</v>
      </c>
      <c r="C909" s="68">
        <f>_xlfn.T.TEST(H907:EPA907,H908:EN908,1,2)</f>
        <v>0.1046915637143228</v>
      </c>
      <c r="D909" s="66"/>
      <c r="E909" s="42" t="s">
        <v>3</v>
      </c>
      <c r="F909" s="69">
        <f>AVERAGE(H909:EN909)*10</f>
        <v>10</v>
      </c>
      <c r="G909" s="70"/>
      <c r="H909" s="110"/>
      <c r="I909" s="110">
        <f t="shared" ref="I909:T909" si="82">I908-I907</f>
        <v>2</v>
      </c>
      <c r="J909" s="110"/>
      <c r="K909" s="110"/>
      <c r="L909" s="110"/>
      <c r="M909" s="110">
        <f t="shared" si="82"/>
        <v>2</v>
      </c>
      <c r="N909" s="110"/>
      <c r="O909" s="110">
        <f t="shared" si="82"/>
        <v>2</v>
      </c>
      <c r="P909" s="110">
        <f t="shared" si="82"/>
        <v>2</v>
      </c>
      <c r="Q909" s="110"/>
      <c r="R909" s="110"/>
      <c r="S909" s="110">
        <f t="shared" si="82"/>
        <v>-2</v>
      </c>
      <c r="T909" s="110">
        <f t="shared" si="82"/>
        <v>0</v>
      </c>
      <c r="U909" s="110"/>
      <c r="V909" s="110"/>
      <c r="W909" s="110"/>
      <c r="X909" s="110"/>
      <c r="Y909" s="110"/>
    </row>
    <row r="910" spans="2:25" x14ac:dyDescent="0.4">
      <c r="B910" s="42" t="s">
        <v>2</v>
      </c>
      <c r="C910" s="77">
        <f>(F908-F907)/(100-F907)</f>
        <v>0.23076923076923078</v>
      </c>
      <c r="D910" s="66"/>
      <c r="E910" s="42" t="s">
        <v>1</v>
      </c>
      <c r="F910" s="69">
        <f>_xlfn.STDEV.S(H908:EN908)*10</f>
        <v>16.329931618554511</v>
      </c>
      <c r="G910" s="70"/>
      <c r="H910" s="110"/>
      <c r="I910" s="110"/>
      <c r="J910" s="110"/>
      <c r="K910" s="110"/>
      <c r="L910" s="110"/>
      <c r="M910" s="110"/>
      <c r="N910" s="110"/>
      <c r="O910" s="110"/>
      <c r="P910" s="110"/>
      <c r="Q910" s="110"/>
    </row>
    <row r="911" spans="2:25" x14ac:dyDescent="0.4">
      <c r="B911" s="73" t="s">
        <v>123</v>
      </c>
      <c r="C911" s="65" t="s">
        <v>357</v>
      </c>
      <c r="D911" s="66"/>
      <c r="E911" s="73" t="s">
        <v>122</v>
      </c>
      <c r="F911" s="74" t="s">
        <v>360</v>
      </c>
      <c r="G911" s="75"/>
      <c r="H911" s="156" t="s">
        <v>121</v>
      </c>
      <c r="I911" s="156" t="s">
        <v>120</v>
      </c>
      <c r="J911" s="156" t="s">
        <v>119</v>
      </c>
      <c r="K911" s="156" t="s">
        <v>118</v>
      </c>
      <c r="L911" s="156" t="s">
        <v>117</v>
      </c>
      <c r="M911" s="156" t="s">
        <v>116</v>
      </c>
      <c r="N911" s="156" t="s">
        <v>115</v>
      </c>
      <c r="O911" s="156" t="s">
        <v>114</v>
      </c>
      <c r="P911" s="156" t="s">
        <v>113</v>
      </c>
      <c r="Q911" s="156" t="s">
        <v>112</v>
      </c>
      <c r="R911" s="156" t="s">
        <v>111</v>
      </c>
      <c r="S911" s="156" t="s">
        <v>110</v>
      </c>
      <c r="T911" s="156" t="s">
        <v>109</v>
      </c>
      <c r="U911" s="156" t="s">
        <v>108</v>
      </c>
      <c r="V911" s="156"/>
      <c r="W911" s="156"/>
      <c r="X911" s="156"/>
      <c r="Y911" s="156"/>
    </row>
    <row r="912" spans="2:25" x14ac:dyDescent="0.4">
      <c r="B912" s="42" t="s">
        <v>13</v>
      </c>
      <c r="C912" s="118">
        <f>AVERAGE(H915:EN915)*10</f>
        <v>2.8571428571428568</v>
      </c>
      <c r="D912" s="66"/>
      <c r="E912" s="42" t="s">
        <v>361</v>
      </c>
      <c r="F912" s="69">
        <f>AVERAGE(H912:EN912)</f>
        <v>1</v>
      </c>
      <c r="G912" s="70"/>
      <c r="H912" s="109"/>
      <c r="I912" s="109"/>
      <c r="J912" s="109"/>
      <c r="K912" s="109"/>
      <c r="L912" s="109">
        <v>1</v>
      </c>
      <c r="M912" s="109">
        <v>1</v>
      </c>
      <c r="N912" s="109">
        <v>1</v>
      </c>
      <c r="O912" s="109">
        <v>1</v>
      </c>
      <c r="P912" s="109"/>
      <c r="Q912" s="109">
        <v>1</v>
      </c>
      <c r="R912" s="109"/>
      <c r="S912" s="109"/>
      <c r="T912" s="109">
        <v>1</v>
      </c>
      <c r="U912" s="109">
        <v>1</v>
      </c>
      <c r="V912" s="109"/>
      <c r="W912" s="109"/>
      <c r="X912" s="109"/>
      <c r="Y912" s="109"/>
    </row>
    <row r="913" spans="2:25" x14ac:dyDescent="0.4">
      <c r="B913" s="42" t="s">
        <v>10</v>
      </c>
      <c r="C913" s="69">
        <f>_xlfn.STDEV.S(H913:EN913)*10</f>
        <v>7.5592894601845302</v>
      </c>
      <c r="D913" s="66"/>
      <c r="E913" s="66" t="s">
        <v>9</v>
      </c>
      <c r="F913" s="69">
        <f>AVERAGE(H913:EN913)*10</f>
        <v>42.857142857142854</v>
      </c>
      <c r="G913" s="70"/>
      <c r="H913" s="58"/>
      <c r="I913" s="58"/>
      <c r="J913" s="58"/>
      <c r="K913" s="76"/>
      <c r="L913" s="53">
        <v>4</v>
      </c>
      <c r="M913" s="53">
        <v>4</v>
      </c>
      <c r="N913" s="53">
        <v>4</v>
      </c>
      <c r="O913" s="53">
        <v>4</v>
      </c>
      <c r="P913" s="58"/>
      <c r="Q913" s="53">
        <v>4</v>
      </c>
      <c r="R913" s="76"/>
      <c r="S913" s="76"/>
      <c r="T913" s="53">
        <v>4</v>
      </c>
      <c r="U913" s="53">
        <v>6</v>
      </c>
    </row>
    <row r="914" spans="2:25" x14ac:dyDescent="0.4">
      <c r="B914" s="66" t="s">
        <v>7</v>
      </c>
      <c r="C914" s="118">
        <f>C912/C913</f>
        <v>0.37796447300922792</v>
      </c>
      <c r="D914" s="66"/>
      <c r="E914" s="66" t="s">
        <v>6</v>
      </c>
      <c r="F914" s="69">
        <f>AVERAGE(H914:EN914)*10</f>
        <v>45.714285714285708</v>
      </c>
      <c r="G914" s="70"/>
      <c r="H914" s="58"/>
      <c r="I914" s="58"/>
      <c r="J914" s="58"/>
      <c r="K914" s="76"/>
      <c r="L914" s="53">
        <v>4</v>
      </c>
      <c r="M914" s="53">
        <v>6</v>
      </c>
      <c r="N914" s="53">
        <v>8</v>
      </c>
      <c r="O914" s="53">
        <v>2</v>
      </c>
      <c r="P914" s="58"/>
      <c r="Q914" s="53">
        <v>2</v>
      </c>
      <c r="R914" s="76"/>
      <c r="S914" s="76"/>
      <c r="T914" s="53">
        <v>2</v>
      </c>
      <c r="U914" s="53">
        <v>8</v>
      </c>
    </row>
    <row r="915" spans="2:25" x14ac:dyDescent="0.4">
      <c r="B915" s="66" t="s">
        <v>4</v>
      </c>
      <c r="C915" s="68">
        <f>_xlfn.T.TEST(H913:EPA913,H914:EN914,1,2)</f>
        <v>0.39807865046924118</v>
      </c>
      <c r="D915" s="66"/>
      <c r="E915" s="42" t="s">
        <v>3</v>
      </c>
      <c r="F915" s="69">
        <f>AVERAGE(H915:EN915)*10</f>
        <v>2.8571428571428568</v>
      </c>
      <c r="G915" s="70"/>
      <c r="H915" s="110"/>
      <c r="I915" s="110"/>
      <c r="J915" s="110"/>
      <c r="K915" s="110"/>
      <c r="L915" s="110">
        <f t="shared" ref="L915:U915" si="83">L914-L913</f>
        <v>0</v>
      </c>
      <c r="M915" s="110">
        <f t="shared" si="83"/>
        <v>2</v>
      </c>
      <c r="N915" s="110">
        <f t="shared" si="83"/>
        <v>4</v>
      </c>
      <c r="O915" s="110">
        <f t="shared" si="83"/>
        <v>-2</v>
      </c>
      <c r="P915" s="110"/>
      <c r="Q915" s="110">
        <f t="shared" si="83"/>
        <v>-2</v>
      </c>
      <c r="R915" s="110"/>
      <c r="S915" s="110"/>
      <c r="T915" s="110">
        <f t="shared" si="83"/>
        <v>-2</v>
      </c>
      <c r="U915" s="110">
        <f t="shared" si="83"/>
        <v>2</v>
      </c>
      <c r="V915" s="110"/>
      <c r="W915" s="110"/>
      <c r="X915" s="110"/>
      <c r="Y915" s="110"/>
    </row>
    <row r="916" spans="2:25" x14ac:dyDescent="0.4">
      <c r="B916" s="42" t="s">
        <v>2</v>
      </c>
      <c r="C916" s="126">
        <f>(F914-F913)/(100-F913)</f>
        <v>4.9999999999999947E-2</v>
      </c>
      <c r="D916" s="66"/>
      <c r="E916" s="42" t="s">
        <v>1</v>
      </c>
      <c r="F916" s="69">
        <f>_xlfn.STDEV.S(H914:EN914)*10</f>
        <v>27.602622373694171</v>
      </c>
      <c r="G916" s="70"/>
    </row>
    <row r="918" spans="2:25" x14ac:dyDescent="0.4">
      <c r="B918" s="64" t="s">
        <v>401</v>
      </c>
      <c r="C918" s="65" t="s">
        <v>357</v>
      </c>
      <c r="D918" s="66"/>
      <c r="E918" s="64" t="s">
        <v>401</v>
      </c>
      <c r="F918" s="65" t="s">
        <v>357</v>
      </c>
      <c r="G918" s="67"/>
    </row>
    <row r="919" spans="2:25" x14ac:dyDescent="0.4">
      <c r="B919" s="66" t="s">
        <v>44</v>
      </c>
      <c r="C919" s="68">
        <f>_xlfn.T.TEST(H927:EN927,H933:EN933,1,2)</f>
        <v>0.12627957660148612</v>
      </c>
      <c r="D919" s="66"/>
      <c r="E919" s="42" t="s">
        <v>39</v>
      </c>
      <c r="F919" s="69">
        <f>SUM(H926:EN926)</f>
        <v>10</v>
      </c>
      <c r="G919" s="70"/>
    </row>
    <row r="920" spans="2:25" x14ac:dyDescent="0.4">
      <c r="B920" s="66" t="s">
        <v>43</v>
      </c>
      <c r="C920" s="68">
        <f>_xlfn.T.TEST(H928:EN928,H934:EN934,1,2)</f>
        <v>0.42900255353057315</v>
      </c>
      <c r="D920" s="66"/>
      <c r="E920" s="66" t="s">
        <v>36</v>
      </c>
      <c r="F920" s="69">
        <f>SUM(H932:EN932)</f>
        <v>9</v>
      </c>
      <c r="G920" s="70"/>
    </row>
    <row r="921" spans="2:25" x14ac:dyDescent="0.4">
      <c r="B921" s="66" t="s">
        <v>42</v>
      </c>
      <c r="C921" s="68">
        <f>_xlfn.T.TEST(H929:EN929,H935:EN935,1,2)</f>
        <v>0.23865951566313859</v>
      </c>
      <c r="D921" s="66"/>
      <c r="E921" s="42" t="s">
        <v>14</v>
      </c>
      <c r="F921" s="69">
        <f>_xlfn.STDEV.S(H929:EN929)*10</f>
        <v>25.298221281347036</v>
      </c>
      <c r="G921" s="70"/>
    </row>
    <row r="922" spans="2:25" x14ac:dyDescent="0.4">
      <c r="B922" s="42" t="s">
        <v>358</v>
      </c>
      <c r="C922" s="44">
        <f>COUNT(H928:EN928)</f>
        <v>10</v>
      </c>
      <c r="D922" s="66"/>
      <c r="E922" s="42" t="s">
        <v>11</v>
      </c>
      <c r="F922" s="69">
        <f>_xlfn.STDEV.S(H935:EN935)*10</f>
        <v>22.360679774997898</v>
      </c>
      <c r="G922" s="70"/>
    </row>
    <row r="923" spans="2:25" x14ac:dyDescent="0.4">
      <c r="B923" s="42" t="s">
        <v>359</v>
      </c>
      <c r="C923" s="44">
        <f>COUNT(H934:EN934)</f>
        <v>9</v>
      </c>
      <c r="D923" s="66"/>
      <c r="E923" s="42" t="s">
        <v>8</v>
      </c>
      <c r="F923" s="69">
        <f>SQRT((((C922-1)*F921^2)+((C923-1)*F922^2))/(C922+C923-2))</f>
        <v>23.960752222307704</v>
      </c>
      <c r="G923" s="70"/>
    </row>
    <row r="924" spans="2:25" x14ac:dyDescent="0.4">
      <c r="B924" s="66"/>
      <c r="C924" s="71"/>
      <c r="D924" s="66"/>
      <c r="E924" s="42" t="s">
        <v>5</v>
      </c>
      <c r="F924" s="78">
        <f>(F935-F929)/F922</f>
        <v>0.35777087639996635</v>
      </c>
      <c r="G924" s="70"/>
      <c r="H924" s="110"/>
      <c r="I924" s="110"/>
      <c r="J924" s="110"/>
      <c r="K924" s="110"/>
      <c r="L924" s="110"/>
      <c r="M924" s="110"/>
      <c r="N924" s="110"/>
      <c r="O924" s="110"/>
      <c r="P924" s="110"/>
      <c r="Q924" s="110"/>
    </row>
    <row r="925" spans="2:25" x14ac:dyDescent="0.4">
      <c r="B925" s="73" t="s">
        <v>139</v>
      </c>
      <c r="C925" s="65" t="s">
        <v>357</v>
      </c>
      <c r="D925" s="66"/>
      <c r="E925" s="73" t="s">
        <v>138</v>
      </c>
      <c r="F925" s="74" t="s">
        <v>360</v>
      </c>
      <c r="G925" s="75"/>
      <c r="H925" s="155" t="s">
        <v>137</v>
      </c>
      <c r="I925" s="155" t="s">
        <v>136</v>
      </c>
      <c r="J925" s="155" t="s">
        <v>135</v>
      </c>
      <c r="K925" s="155" t="s">
        <v>134</v>
      </c>
      <c r="L925" s="155" t="s">
        <v>133</v>
      </c>
      <c r="M925" s="155" t="s">
        <v>132</v>
      </c>
      <c r="N925" s="155" t="s">
        <v>131</v>
      </c>
      <c r="O925" s="155" t="s">
        <v>130</v>
      </c>
      <c r="P925" s="155" t="s">
        <v>129</v>
      </c>
      <c r="Q925" s="155" t="s">
        <v>128</v>
      </c>
      <c r="R925" s="155" t="s">
        <v>127</v>
      </c>
      <c r="S925" s="155" t="s">
        <v>126</v>
      </c>
      <c r="T925" s="155" t="s">
        <v>125</v>
      </c>
      <c r="U925" s="155"/>
      <c r="V925" s="155"/>
      <c r="W925" s="155"/>
      <c r="X925" s="155"/>
      <c r="Y925" s="155"/>
    </row>
    <row r="926" spans="2:25" x14ac:dyDescent="0.4">
      <c r="B926" s="42" t="s">
        <v>13</v>
      </c>
      <c r="C926" s="69">
        <f>AVERAGE(H929:EN929)*10</f>
        <v>12</v>
      </c>
      <c r="D926" s="66"/>
      <c r="E926" s="42" t="s">
        <v>361</v>
      </c>
      <c r="F926" s="69">
        <f>AVERAGE(H926:EN926)</f>
        <v>1</v>
      </c>
      <c r="G926" s="70"/>
      <c r="H926" s="109">
        <v>1</v>
      </c>
      <c r="I926" s="109">
        <v>1</v>
      </c>
      <c r="J926" s="109">
        <v>1</v>
      </c>
      <c r="K926" s="109"/>
      <c r="L926" s="109"/>
      <c r="M926" s="109">
        <v>1</v>
      </c>
      <c r="N926" s="109">
        <v>1</v>
      </c>
      <c r="O926" s="109">
        <v>1</v>
      </c>
      <c r="P926" s="109">
        <v>1</v>
      </c>
      <c r="Q926" s="109">
        <v>1</v>
      </c>
      <c r="R926" s="109"/>
      <c r="S926" s="109">
        <v>1</v>
      </c>
      <c r="T926" s="109">
        <v>1</v>
      </c>
      <c r="U926" s="109"/>
      <c r="V926" s="109"/>
      <c r="W926" s="109"/>
      <c r="X926" s="109"/>
      <c r="Y926" s="109"/>
    </row>
    <row r="927" spans="2:25" x14ac:dyDescent="0.4">
      <c r="B927" s="42" t="s">
        <v>10</v>
      </c>
      <c r="C927" s="69">
        <f>_xlfn.STDEV.S(H927:EN927)*10</f>
        <v>21.186998109427609</v>
      </c>
      <c r="D927" s="66"/>
      <c r="E927" s="66" t="s">
        <v>9</v>
      </c>
      <c r="F927" s="69">
        <f>AVERAGE(H927:EN927)*10</f>
        <v>46</v>
      </c>
      <c r="G927" s="70"/>
      <c r="H927" s="53">
        <v>4</v>
      </c>
      <c r="I927" s="53">
        <v>4</v>
      </c>
      <c r="J927" s="53">
        <v>6</v>
      </c>
      <c r="K927" s="76"/>
      <c r="L927" s="76"/>
      <c r="M927" s="53">
        <v>4</v>
      </c>
      <c r="N927" s="53">
        <v>6</v>
      </c>
      <c r="O927" s="53">
        <v>6</v>
      </c>
      <c r="P927" s="53">
        <v>4</v>
      </c>
      <c r="Q927" s="53">
        <v>4</v>
      </c>
      <c r="R927" s="76"/>
      <c r="S927" s="53">
        <v>0</v>
      </c>
      <c r="T927" s="58">
        <v>8</v>
      </c>
    </row>
    <row r="928" spans="2:25" x14ac:dyDescent="0.4">
      <c r="B928" s="66" t="s">
        <v>41</v>
      </c>
      <c r="C928" s="69">
        <f>C926/C927</f>
        <v>0.56638509797479719</v>
      </c>
      <c r="D928" s="66"/>
      <c r="E928" s="66" t="s">
        <v>6</v>
      </c>
      <c r="F928" s="69">
        <f>AVERAGE(H928:EN928)*10</f>
        <v>58</v>
      </c>
      <c r="G928" s="70"/>
      <c r="H928" s="53">
        <v>6</v>
      </c>
      <c r="I928" s="53">
        <v>4</v>
      </c>
      <c r="J928" s="53">
        <v>10</v>
      </c>
      <c r="K928" s="76"/>
      <c r="L928" s="76"/>
      <c r="M928" s="53">
        <v>6</v>
      </c>
      <c r="N928" s="53">
        <v>8</v>
      </c>
      <c r="O928" s="53">
        <v>8</v>
      </c>
      <c r="P928" s="53">
        <v>6</v>
      </c>
      <c r="Q928" s="53">
        <v>0</v>
      </c>
      <c r="R928" s="76"/>
      <c r="S928" s="53">
        <v>4</v>
      </c>
      <c r="T928" s="58">
        <v>6</v>
      </c>
    </row>
    <row r="929" spans="2:25" x14ac:dyDescent="0.4">
      <c r="B929" s="42" t="s">
        <v>4</v>
      </c>
      <c r="C929" s="68">
        <f>_xlfn.T.TEST(H927:EPA927,H928:EN928,1,2)</f>
        <v>0.14388153395006226</v>
      </c>
      <c r="D929" s="66"/>
      <c r="E929" s="42" t="s">
        <v>3</v>
      </c>
      <c r="F929" s="69">
        <f>AVERAGE(H929:EN929)*10</f>
        <v>12</v>
      </c>
      <c r="G929" s="70"/>
      <c r="H929" s="110">
        <f t="shared" ref="H929:T929" si="84">H928-H927</f>
        <v>2</v>
      </c>
      <c r="I929" s="110">
        <f t="shared" si="84"/>
        <v>0</v>
      </c>
      <c r="J929" s="110">
        <f t="shared" si="84"/>
        <v>4</v>
      </c>
      <c r="K929" s="110"/>
      <c r="L929" s="110"/>
      <c r="M929" s="110">
        <f t="shared" si="84"/>
        <v>2</v>
      </c>
      <c r="N929" s="110">
        <f t="shared" si="84"/>
        <v>2</v>
      </c>
      <c r="O929" s="110">
        <f t="shared" si="84"/>
        <v>2</v>
      </c>
      <c r="P929" s="110">
        <f t="shared" si="84"/>
        <v>2</v>
      </c>
      <c r="Q929" s="110">
        <f t="shared" si="84"/>
        <v>-4</v>
      </c>
      <c r="R929" s="110"/>
      <c r="S929" s="110">
        <f t="shared" si="84"/>
        <v>4</v>
      </c>
      <c r="T929" s="110">
        <f t="shared" si="84"/>
        <v>-2</v>
      </c>
      <c r="U929" s="110"/>
      <c r="V929" s="110"/>
      <c r="W929" s="110"/>
      <c r="X929" s="110"/>
      <c r="Y929" s="110"/>
    </row>
    <row r="930" spans="2:25" x14ac:dyDescent="0.4">
      <c r="B930" s="42" t="s">
        <v>2</v>
      </c>
      <c r="C930" s="77">
        <f>(F928-F927)/(100-F927)</f>
        <v>0.22222222222222221</v>
      </c>
      <c r="D930" s="66"/>
      <c r="E930" s="42" t="s">
        <v>1</v>
      </c>
      <c r="F930" s="69">
        <f>_xlfn.STDEV.S(H928:EN928)*10</f>
        <v>27.406406388125962</v>
      </c>
      <c r="G930" s="70"/>
      <c r="H930" s="110"/>
      <c r="I930" s="110"/>
      <c r="J930" s="110"/>
      <c r="K930" s="110"/>
      <c r="L930" s="110"/>
      <c r="M930" s="110"/>
      <c r="N930" s="110"/>
      <c r="O930" s="110"/>
      <c r="P930" s="110"/>
      <c r="Q930" s="110"/>
    </row>
    <row r="931" spans="2:25" x14ac:dyDescent="0.4">
      <c r="B931" s="73" t="s">
        <v>123</v>
      </c>
      <c r="C931" s="65" t="s">
        <v>357</v>
      </c>
      <c r="D931" s="66"/>
      <c r="E931" s="73" t="s">
        <v>122</v>
      </c>
      <c r="F931" s="74" t="s">
        <v>360</v>
      </c>
      <c r="G931" s="75"/>
      <c r="H931" s="156" t="s">
        <v>121</v>
      </c>
      <c r="I931" s="156" t="s">
        <v>120</v>
      </c>
      <c r="J931" s="156" t="s">
        <v>119</v>
      </c>
      <c r="K931" s="156" t="s">
        <v>118</v>
      </c>
      <c r="L931" s="156" t="s">
        <v>117</v>
      </c>
      <c r="M931" s="156" t="s">
        <v>116</v>
      </c>
      <c r="N931" s="156" t="s">
        <v>115</v>
      </c>
      <c r="O931" s="156" t="s">
        <v>114</v>
      </c>
      <c r="P931" s="156" t="s">
        <v>113</v>
      </c>
      <c r="Q931" s="156" t="s">
        <v>112</v>
      </c>
      <c r="R931" s="156" t="s">
        <v>111</v>
      </c>
      <c r="S931" s="156" t="s">
        <v>110</v>
      </c>
      <c r="T931" s="156" t="s">
        <v>109</v>
      </c>
      <c r="U931" s="156" t="s">
        <v>108</v>
      </c>
      <c r="V931" s="156"/>
      <c r="W931" s="156"/>
      <c r="X931" s="156"/>
      <c r="Y931" s="156"/>
    </row>
    <row r="932" spans="2:25" x14ac:dyDescent="0.4">
      <c r="B932" s="42" t="s">
        <v>13</v>
      </c>
      <c r="C932" s="78">
        <f>AVERAGE(H935:EN935)*10</f>
        <v>20</v>
      </c>
      <c r="D932" s="66"/>
      <c r="E932" s="42" t="s">
        <v>361</v>
      </c>
      <c r="F932" s="69">
        <f>AVERAGE(H932:EN932)</f>
        <v>1</v>
      </c>
      <c r="G932" s="70"/>
      <c r="H932" s="109"/>
      <c r="I932" s="109">
        <v>1</v>
      </c>
      <c r="J932" s="109"/>
      <c r="K932" s="109"/>
      <c r="L932" s="109">
        <v>1</v>
      </c>
      <c r="M932" s="109">
        <v>1</v>
      </c>
      <c r="N932" s="109">
        <v>1</v>
      </c>
      <c r="O932" s="109">
        <v>1</v>
      </c>
      <c r="P932" s="109">
        <v>1</v>
      </c>
      <c r="Q932" s="109">
        <v>1</v>
      </c>
      <c r="R932" s="109"/>
      <c r="S932" s="109"/>
      <c r="T932" s="109">
        <v>1</v>
      </c>
      <c r="U932" s="109">
        <v>1</v>
      </c>
      <c r="V932" s="109"/>
      <c r="W932" s="109"/>
      <c r="X932" s="109"/>
      <c r="Y932" s="109"/>
    </row>
    <row r="933" spans="2:25" x14ac:dyDescent="0.4">
      <c r="B933" s="42" t="s">
        <v>10</v>
      </c>
      <c r="C933" s="69">
        <f>_xlfn.STDEV.S(H933:EN933)*10</f>
        <v>16.666666666666671</v>
      </c>
      <c r="D933" s="66"/>
      <c r="E933" s="66" t="s">
        <v>9</v>
      </c>
      <c r="F933" s="69">
        <f>AVERAGE(H933:EN933)*10</f>
        <v>35.555555555555557</v>
      </c>
      <c r="G933" s="70"/>
      <c r="H933" s="58"/>
      <c r="I933" s="53">
        <v>4</v>
      </c>
      <c r="J933" s="58"/>
      <c r="K933" s="76"/>
      <c r="L933" s="53">
        <v>2</v>
      </c>
      <c r="M933" s="53">
        <v>2</v>
      </c>
      <c r="N933" s="53">
        <v>2</v>
      </c>
      <c r="O933" s="53">
        <v>2</v>
      </c>
      <c r="P933" s="53">
        <v>6</v>
      </c>
      <c r="Q933" s="53">
        <v>6</v>
      </c>
      <c r="R933" s="76"/>
      <c r="S933" s="76"/>
      <c r="T933" s="53">
        <v>4</v>
      </c>
      <c r="U933" s="53">
        <v>4</v>
      </c>
    </row>
    <row r="934" spans="2:25" x14ac:dyDescent="0.4">
      <c r="B934" s="66" t="s">
        <v>7</v>
      </c>
      <c r="C934" s="78">
        <f>C932/C933</f>
        <v>1.1999999999999997</v>
      </c>
      <c r="D934" s="66"/>
      <c r="E934" s="66" t="s">
        <v>6</v>
      </c>
      <c r="F934" s="69">
        <f>AVERAGE(H934:EN934)*10</f>
        <v>55.555555555555557</v>
      </c>
      <c r="G934" s="70"/>
      <c r="H934" s="58"/>
      <c r="I934" s="53">
        <v>6</v>
      </c>
      <c r="J934" s="58"/>
      <c r="K934" s="76"/>
      <c r="L934" s="53">
        <v>6</v>
      </c>
      <c r="M934" s="53">
        <v>6</v>
      </c>
      <c r="N934" s="53">
        <v>2</v>
      </c>
      <c r="O934" s="53">
        <v>0</v>
      </c>
      <c r="P934" s="53">
        <v>10</v>
      </c>
      <c r="Q934" s="53">
        <v>8</v>
      </c>
      <c r="R934" s="76"/>
      <c r="S934" s="76"/>
      <c r="T934" s="53">
        <v>4</v>
      </c>
      <c r="U934" s="53">
        <v>8</v>
      </c>
    </row>
    <row r="935" spans="2:25" x14ac:dyDescent="0.4">
      <c r="B935" s="66" t="s">
        <v>4</v>
      </c>
      <c r="C935" s="68">
        <f>_xlfn.T.TEST(H933:EPA933,H934:EN934,1,2)</f>
        <v>5.4887283482666582E-2</v>
      </c>
      <c r="D935" s="66"/>
      <c r="E935" s="42" t="s">
        <v>3</v>
      </c>
      <c r="F935" s="69">
        <f>AVERAGE(H935:EN935)*10</f>
        <v>20</v>
      </c>
      <c r="G935" s="70"/>
      <c r="H935" s="110"/>
      <c r="I935" s="110">
        <f t="shared" ref="I935:U935" si="85">I934-I933</f>
        <v>2</v>
      </c>
      <c r="J935" s="110"/>
      <c r="K935" s="110"/>
      <c r="L935" s="110">
        <f t="shared" si="85"/>
        <v>4</v>
      </c>
      <c r="M935" s="110">
        <f t="shared" si="85"/>
        <v>4</v>
      </c>
      <c r="N935" s="110">
        <f t="shared" si="85"/>
        <v>0</v>
      </c>
      <c r="O935" s="110">
        <f t="shared" si="85"/>
        <v>-2</v>
      </c>
      <c r="P935" s="110">
        <f t="shared" si="85"/>
        <v>4</v>
      </c>
      <c r="Q935" s="110">
        <f t="shared" si="85"/>
        <v>2</v>
      </c>
      <c r="R935" s="110"/>
      <c r="S935" s="110"/>
      <c r="T935" s="110">
        <f t="shared" si="85"/>
        <v>0</v>
      </c>
      <c r="U935" s="110">
        <f t="shared" si="85"/>
        <v>4</v>
      </c>
      <c r="V935" s="110"/>
      <c r="W935" s="110"/>
      <c r="X935" s="110"/>
      <c r="Y935" s="110"/>
    </row>
    <row r="936" spans="2:25" x14ac:dyDescent="0.4">
      <c r="B936" s="42" t="s">
        <v>2</v>
      </c>
      <c r="C936" s="79">
        <f>(F934-F933)/(100-F933)</f>
        <v>0.31034482758620691</v>
      </c>
      <c r="D936" s="66"/>
      <c r="E936" s="42" t="s">
        <v>1</v>
      </c>
      <c r="F936" s="69">
        <f>_xlfn.STDEV.S(H934:EN934)*10</f>
        <v>31.269438398822867</v>
      </c>
      <c r="G936" s="70"/>
    </row>
    <row r="940" spans="2:25" x14ac:dyDescent="0.4">
      <c r="B940" s="64" t="s">
        <v>402</v>
      </c>
      <c r="C940" s="65" t="s">
        <v>357</v>
      </c>
      <c r="D940" s="66"/>
      <c r="E940" s="64" t="s">
        <v>402</v>
      </c>
      <c r="F940" s="65" t="s">
        <v>357</v>
      </c>
      <c r="G940" s="67"/>
    </row>
    <row r="941" spans="2:25" x14ac:dyDescent="0.4">
      <c r="B941" s="66" t="s">
        <v>44</v>
      </c>
      <c r="C941" s="68">
        <f>_xlfn.T.TEST(H949:EN949,H955:EN955,1,2)</f>
        <v>0.30830514602578185</v>
      </c>
      <c r="D941" s="66"/>
      <c r="E941" s="42" t="s">
        <v>39</v>
      </c>
      <c r="F941" s="69">
        <f>SUM(H948:EN948)</f>
        <v>12</v>
      </c>
      <c r="G941" s="70"/>
    </row>
    <row r="942" spans="2:25" x14ac:dyDescent="0.4">
      <c r="B942" s="66" t="s">
        <v>43</v>
      </c>
      <c r="C942" s="68">
        <f>_xlfn.T.TEST(H950:EN950,H956:EN956,1,2)</f>
        <v>0.19298756308593074</v>
      </c>
      <c r="D942" s="66"/>
      <c r="E942" s="66" t="s">
        <v>36</v>
      </c>
      <c r="F942" s="69">
        <f>SUM(H954:EN954)</f>
        <v>7</v>
      </c>
      <c r="G942" s="70"/>
    </row>
    <row r="943" spans="2:25" x14ac:dyDescent="0.4">
      <c r="B943" s="66" t="s">
        <v>42</v>
      </c>
      <c r="C943" s="68">
        <f>_xlfn.T.TEST(H951:EN951,H957:EN957,1,2)</f>
        <v>0.18027595489184378</v>
      </c>
      <c r="D943" s="66"/>
      <c r="E943" s="42" t="s">
        <v>14</v>
      </c>
      <c r="F943" s="69">
        <f>_xlfn.STDEV.S(H951:EN951)*10</f>
        <v>33.028912953790822</v>
      </c>
      <c r="G943" s="70"/>
    </row>
    <row r="944" spans="2:25" x14ac:dyDescent="0.4">
      <c r="B944" s="42" t="s">
        <v>358</v>
      </c>
      <c r="C944" s="44">
        <f>COUNT(H950:EN950)</f>
        <v>12</v>
      </c>
      <c r="D944" s="66"/>
      <c r="E944" s="42" t="s">
        <v>11</v>
      </c>
      <c r="F944" s="69">
        <f>_xlfn.STDEV.S(H957:EN957)*10</f>
        <v>29.920529661723826</v>
      </c>
      <c r="G944" s="70"/>
    </row>
    <row r="945" spans="2:26" x14ac:dyDescent="0.4">
      <c r="B945" s="42" t="s">
        <v>359</v>
      </c>
      <c r="C945" s="44">
        <f>COUNT(H956:EN956)</f>
        <v>7</v>
      </c>
      <c r="D945" s="66"/>
      <c r="E945" s="42" t="s">
        <v>8</v>
      </c>
      <c r="F945" s="69">
        <f>SQRT((((C944-1)*F943^2)+((C945-1)*F944^2))/(C944+C945-2))</f>
        <v>31.966368881932752</v>
      </c>
      <c r="G945" s="70"/>
    </row>
    <row r="946" spans="2:26" x14ac:dyDescent="0.4">
      <c r="B946" s="66"/>
      <c r="C946" s="71"/>
      <c r="D946" s="66"/>
      <c r="E946" s="42" t="s">
        <v>5</v>
      </c>
      <c r="F946" s="78">
        <f>(F957-F951)/F944</f>
        <v>0.47745526055942278</v>
      </c>
      <c r="G946" s="70"/>
      <c r="H946" s="110"/>
      <c r="I946" s="110"/>
      <c r="J946" s="110"/>
      <c r="K946" s="110"/>
      <c r="L946" s="110"/>
      <c r="M946" s="110"/>
      <c r="N946" s="110"/>
      <c r="O946" s="110"/>
      <c r="P946" s="110"/>
      <c r="Q946" s="110"/>
    </row>
    <row r="947" spans="2:26" x14ac:dyDescent="0.4">
      <c r="B947" s="73" t="s">
        <v>106</v>
      </c>
      <c r="C947" s="65" t="s">
        <v>357</v>
      </c>
      <c r="D947" s="66"/>
      <c r="E947" s="73" t="s">
        <v>105</v>
      </c>
      <c r="F947" s="74" t="s">
        <v>360</v>
      </c>
      <c r="G947" s="75"/>
      <c r="H947" s="155" t="s">
        <v>104</v>
      </c>
      <c r="I947" s="155" t="s">
        <v>103</v>
      </c>
      <c r="J947" s="155" t="s">
        <v>102</v>
      </c>
      <c r="K947" s="155" t="s">
        <v>101</v>
      </c>
      <c r="L947" s="155" t="s">
        <v>100</v>
      </c>
      <c r="M947" s="155" t="s">
        <v>99</v>
      </c>
      <c r="N947" s="155" t="s">
        <v>98</v>
      </c>
      <c r="O947" s="155" t="s">
        <v>97</v>
      </c>
      <c r="P947" s="155" t="s">
        <v>96</v>
      </c>
      <c r="Q947" s="155" t="s">
        <v>95</v>
      </c>
      <c r="R947" s="155" t="s">
        <v>94</v>
      </c>
      <c r="S947" s="155" t="s">
        <v>93</v>
      </c>
      <c r="T947" s="155" t="s">
        <v>92</v>
      </c>
      <c r="U947" s="155" t="s">
        <v>91</v>
      </c>
      <c r="V947" s="155" t="s">
        <v>90</v>
      </c>
      <c r="W947" s="155" t="s">
        <v>89</v>
      </c>
      <c r="X947" s="155" t="s">
        <v>88</v>
      </c>
      <c r="Y947" s="155" t="s">
        <v>87</v>
      </c>
      <c r="Z947" s="155" t="s">
        <v>86</v>
      </c>
    </row>
    <row r="948" spans="2:26" x14ac:dyDescent="0.4">
      <c r="B948" s="42" t="s">
        <v>13</v>
      </c>
      <c r="C948" s="69">
        <f>AVERAGE(H951:EN951)*10</f>
        <v>0</v>
      </c>
      <c r="D948" s="66"/>
      <c r="E948" s="42" t="s">
        <v>361</v>
      </c>
      <c r="F948" s="69">
        <f>AVERAGE(H948:EN948)</f>
        <v>1</v>
      </c>
      <c r="G948" s="70"/>
      <c r="H948" s="109">
        <v>1</v>
      </c>
      <c r="I948" s="109">
        <v>1</v>
      </c>
      <c r="J948" s="109">
        <v>1</v>
      </c>
      <c r="K948" s="109"/>
      <c r="L948" s="109">
        <v>1</v>
      </c>
      <c r="M948" s="109"/>
      <c r="N948" s="109">
        <v>1</v>
      </c>
      <c r="O948" s="109"/>
      <c r="P948" s="109"/>
      <c r="Q948" s="109">
        <v>1</v>
      </c>
      <c r="R948" s="109">
        <v>1</v>
      </c>
      <c r="S948" s="109">
        <v>1</v>
      </c>
      <c r="T948" s="109"/>
      <c r="U948" s="109">
        <v>1</v>
      </c>
      <c r="V948" s="109">
        <v>1</v>
      </c>
      <c r="W948" s="109">
        <v>1</v>
      </c>
      <c r="X948" s="109"/>
      <c r="Y948" s="109">
        <v>1</v>
      </c>
      <c r="Z948" s="109"/>
    </row>
    <row r="949" spans="2:26" x14ac:dyDescent="0.4">
      <c r="B949" s="42" t="s">
        <v>10</v>
      </c>
      <c r="C949" s="69">
        <f>_xlfn.STDEV.S(H949:EN949)*10</f>
        <v>21.461734799546399</v>
      </c>
      <c r="D949" s="66"/>
      <c r="E949" s="66" t="s">
        <v>9</v>
      </c>
      <c r="F949" s="69">
        <f>AVERAGE(H949:EN949)*10</f>
        <v>53.333333333333329</v>
      </c>
      <c r="G949" s="70"/>
      <c r="H949" s="53">
        <v>4</v>
      </c>
      <c r="I949" s="53">
        <v>4</v>
      </c>
      <c r="J949" s="53">
        <v>4</v>
      </c>
      <c r="K949" s="58"/>
      <c r="L949" s="53">
        <v>6</v>
      </c>
      <c r="M949" s="58"/>
      <c r="N949" s="53">
        <v>4</v>
      </c>
      <c r="O949" s="58"/>
      <c r="P949" s="58"/>
      <c r="Q949" s="53">
        <v>2</v>
      </c>
      <c r="R949" s="53">
        <v>6</v>
      </c>
      <c r="S949" s="53">
        <v>8</v>
      </c>
      <c r="T949" s="58"/>
      <c r="U949" s="53">
        <v>6</v>
      </c>
      <c r="V949" s="53">
        <v>4</v>
      </c>
      <c r="W949" s="53">
        <v>10</v>
      </c>
      <c r="X949" s="58"/>
      <c r="Y949" s="53">
        <v>6</v>
      </c>
      <c r="Z949" s="58"/>
    </row>
    <row r="950" spans="2:26" x14ac:dyDescent="0.4">
      <c r="B950" s="66" t="s">
        <v>41</v>
      </c>
      <c r="C950" s="69">
        <f>C948/C949</f>
        <v>0</v>
      </c>
      <c r="D950" s="66"/>
      <c r="E950" s="66" t="s">
        <v>6</v>
      </c>
      <c r="F950" s="69">
        <f>AVERAGE(H950:EN950)*10</f>
        <v>53.333333333333329</v>
      </c>
      <c r="G950" s="70"/>
      <c r="H950" s="53">
        <v>6</v>
      </c>
      <c r="I950" s="53">
        <v>2</v>
      </c>
      <c r="J950" s="53">
        <v>8</v>
      </c>
      <c r="K950" s="58"/>
      <c r="L950" s="53">
        <v>6</v>
      </c>
      <c r="M950" s="58"/>
      <c r="N950" s="53">
        <v>8</v>
      </c>
      <c r="O950" s="58"/>
      <c r="P950" s="58"/>
      <c r="Q950" s="53">
        <v>6</v>
      </c>
      <c r="R950" s="53">
        <v>4</v>
      </c>
      <c r="S950" s="53">
        <v>2</v>
      </c>
      <c r="T950" s="58"/>
      <c r="U950" s="53">
        <v>8</v>
      </c>
      <c r="V950" s="53">
        <v>4</v>
      </c>
      <c r="W950" s="53">
        <v>6</v>
      </c>
      <c r="X950" s="58"/>
      <c r="Y950" s="53">
        <v>4</v>
      </c>
      <c r="Z950" s="58"/>
    </row>
    <row r="951" spans="2:26" x14ac:dyDescent="0.4">
      <c r="B951" s="42" t="s">
        <v>4</v>
      </c>
      <c r="C951" s="68">
        <f>_xlfn.T.TEST(H949:EPA949,H950:EN950,1,2)</f>
        <v>0.5</v>
      </c>
      <c r="D951" s="66"/>
      <c r="E951" s="42" t="s">
        <v>3</v>
      </c>
      <c r="F951" s="69">
        <f>AVERAGE(H951:EN951)*10</f>
        <v>0</v>
      </c>
      <c r="G951" s="70"/>
      <c r="H951" s="110">
        <f t="shared" ref="H951:Y951" si="86">H950-H949</f>
        <v>2</v>
      </c>
      <c r="I951" s="110">
        <f t="shared" si="86"/>
        <v>-2</v>
      </c>
      <c r="J951" s="110">
        <f t="shared" si="86"/>
        <v>4</v>
      </c>
      <c r="K951" s="110"/>
      <c r="L951" s="110">
        <f t="shared" si="86"/>
        <v>0</v>
      </c>
      <c r="M951" s="110"/>
      <c r="N951" s="110">
        <f t="shared" si="86"/>
        <v>4</v>
      </c>
      <c r="O951" s="110"/>
      <c r="P951" s="110"/>
      <c r="Q951" s="110">
        <f t="shared" si="86"/>
        <v>4</v>
      </c>
      <c r="R951" s="110">
        <f t="shared" si="86"/>
        <v>-2</v>
      </c>
      <c r="S951" s="110">
        <f t="shared" si="86"/>
        <v>-6</v>
      </c>
      <c r="T951" s="110"/>
      <c r="U951" s="110">
        <f t="shared" si="86"/>
        <v>2</v>
      </c>
      <c r="V951" s="110">
        <f t="shared" si="86"/>
        <v>0</v>
      </c>
      <c r="W951" s="110">
        <f t="shared" si="86"/>
        <v>-4</v>
      </c>
      <c r="X951" s="110"/>
      <c r="Y951" s="110">
        <f t="shared" si="86"/>
        <v>-2</v>
      </c>
      <c r="Z951" s="110"/>
    </row>
    <row r="952" spans="2:26" x14ac:dyDescent="0.4">
      <c r="B952" s="42" t="s">
        <v>2</v>
      </c>
      <c r="C952" s="77">
        <f>(F950-F949)/(100-F949)</f>
        <v>0</v>
      </c>
      <c r="D952" s="66"/>
      <c r="E952" s="42" t="s">
        <v>1</v>
      </c>
      <c r="F952" s="69">
        <f>_xlfn.STDEV.S(H950:EN950)*10</f>
        <v>21.461734799546399</v>
      </c>
      <c r="G952" s="70"/>
      <c r="H952" s="110"/>
      <c r="I952" s="110"/>
      <c r="J952" s="110"/>
      <c r="K952" s="110"/>
      <c r="L952" s="110"/>
      <c r="M952" s="110"/>
      <c r="N952" s="110"/>
      <c r="O952" s="110"/>
      <c r="P952" s="110"/>
      <c r="Q952" s="110"/>
    </row>
    <row r="953" spans="2:26" x14ac:dyDescent="0.4">
      <c r="B953" s="73" t="s">
        <v>84</v>
      </c>
      <c r="C953" s="65" t="s">
        <v>357</v>
      </c>
      <c r="D953" s="66"/>
      <c r="E953" s="73" t="s">
        <v>83</v>
      </c>
      <c r="F953" s="74" t="s">
        <v>360</v>
      </c>
      <c r="G953" s="75"/>
      <c r="H953" s="156" t="s">
        <v>82</v>
      </c>
      <c r="I953" s="156" t="s">
        <v>81</v>
      </c>
      <c r="J953" s="156" t="s">
        <v>80</v>
      </c>
      <c r="K953" s="156" t="s">
        <v>79</v>
      </c>
      <c r="L953" s="156" t="s">
        <v>78</v>
      </c>
      <c r="M953" s="156" t="s">
        <v>77</v>
      </c>
      <c r="N953" s="156" t="s">
        <v>76</v>
      </c>
      <c r="O953" s="156" t="s">
        <v>75</v>
      </c>
      <c r="P953" s="156" t="s">
        <v>74</v>
      </c>
      <c r="Q953" s="156" t="s">
        <v>73</v>
      </c>
      <c r="R953" s="156" t="s">
        <v>72</v>
      </c>
      <c r="S953" s="156" t="s">
        <v>71</v>
      </c>
      <c r="T953" s="156" t="s">
        <v>70</v>
      </c>
      <c r="U953" s="156" t="s">
        <v>69</v>
      </c>
      <c r="V953" s="156" t="s">
        <v>68</v>
      </c>
      <c r="W953" s="156" t="s">
        <v>67</v>
      </c>
      <c r="X953" s="156" t="s">
        <v>66</v>
      </c>
      <c r="Y953" s="156" t="s">
        <v>65</v>
      </c>
    </row>
    <row r="954" spans="2:26" x14ac:dyDescent="0.4">
      <c r="B954" s="42" t="s">
        <v>13</v>
      </c>
      <c r="C954" s="78">
        <f>AVERAGE(H957:EN957)*10</f>
        <v>14.285714285714286</v>
      </c>
      <c r="D954" s="66"/>
      <c r="E954" s="42" t="s">
        <v>361</v>
      </c>
      <c r="F954" s="69">
        <f>AVERAGE(H954:EN954)</f>
        <v>1</v>
      </c>
      <c r="G954" s="70"/>
      <c r="H954" s="109">
        <v>1</v>
      </c>
      <c r="I954" s="109">
        <v>1</v>
      </c>
      <c r="J954" s="109"/>
      <c r="K954" s="109"/>
      <c r="L954" s="109"/>
      <c r="M954" s="109"/>
      <c r="N954" s="109"/>
      <c r="O954" s="109"/>
      <c r="P954" s="109"/>
      <c r="Q954" s="109">
        <v>1</v>
      </c>
      <c r="R954" s="109">
        <v>1</v>
      </c>
      <c r="S954" s="109">
        <v>1</v>
      </c>
      <c r="T954" s="109">
        <v>1</v>
      </c>
      <c r="U954" s="109">
        <v>1</v>
      </c>
      <c r="V954" s="109"/>
      <c r="W954" s="109"/>
      <c r="X954" s="109"/>
      <c r="Y954" s="109"/>
    </row>
    <row r="955" spans="2:26" x14ac:dyDescent="0.4">
      <c r="B955" s="42" t="s">
        <v>10</v>
      </c>
      <c r="C955" s="69">
        <f>_xlfn.STDEV.S(H955:EN955)*10</f>
        <v>15.735915849388864</v>
      </c>
      <c r="D955" s="66"/>
      <c r="E955" s="66" t="s">
        <v>9</v>
      </c>
      <c r="F955" s="69">
        <f>AVERAGE(H955:EN955)*10</f>
        <v>48.571428571428569</v>
      </c>
      <c r="G955" s="70"/>
      <c r="H955" s="53">
        <v>6</v>
      </c>
      <c r="I955" s="53">
        <v>6</v>
      </c>
      <c r="J955" s="58"/>
      <c r="K955" s="58"/>
      <c r="L955" s="58"/>
      <c r="M955" s="58"/>
      <c r="N955" s="58"/>
      <c r="O955" s="58"/>
      <c r="P955" s="58"/>
      <c r="Q955" s="53">
        <v>2</v>
      </c>
      <c r="R955" s="53">
        <v>4</v>
      </c>
      <c r="S955" s="53">
        <v>6</v>
      </c>
      <c r="T955" s="53">
        <v>4</v>
      </c>
      <c r="U955" s="53">
        <v>6</v>
      </c>
      <c r="V955" s="58"/>
      <c r="W955" s="58"/>
      <c r="X955" s="58"/>
      <c r="Y955" s="76"/>
    </row>
    <row r="956" spans="2:26" x14ac:dyDescent="0.4">
      <c r="B956" s="66" t="s">
        <v>7</v>
      </c>
      <c r="C956" s="78">
        <f>C954/C955</f>
        <v>0.90784129900320365</v>
      </c>
      <c r="D956" s="66"/>
      <c r="E956" s="66" t="s">
        <v>6</v>
      </c>
      <c r="F956" s="69">
        <f>AVERAGE(H956:EN956)*10</f>
        <v>62.857142857142854</v>
      </c>
      <c r="G956" s="70"/>
      <c r="H956" s="53">
        <v>2</v>
      </c>
      <c r="I956" s="53">
        <v>8</v>
      </c>
      <c r="J956" s="58"/>
      <c r="K956" s="58"/>
      <c r="L956" s="76"/>
      <c r="M956" s="58"/>
      <c r="N956" s="58"/>
      <c r="O956" s="58"/>
      <c r="P956" s="58"/>
      <c r="Q956" s="53">
        <v>8</v>
      </c>
      <c r="R956" s="53">
        <v>4</v>
      </c>
      <c r="S956" s="53">
        <v>8</v>
      </c>
      <c r="T956" s="53">
        <v>6</v>
      </c>
      <c r="U956" s="53">
        <v>8</v>
      </c>
      <c r="V956" s="58"/>
      <c r="W956" s="58"/>
      <c r="X956" s="58"/>
      <c r="Y956" s="76"/>
    </row>
    <row r="957" spans="2:26" x14ac:dyDescent="0.4">
      <c r="B957" s="66" t="s">
        <v>4</v>
      </c>
      <c r="C957" s="68">
        <f>_xlfn.T.TEST(H955:EPA955,H956:EN956,1,2)</f>
        <v>0.10808547517737803</v>
      </c>
      <c r="D957" s="66"/>
      <c r="E957" s="42" t="s">
        <v>3</v>
      </c>
      <c r="F957" s="69">
        <f>AVERAGE(H957:EN957)*10</f>
        <v>14.285714285714286</v>
      </c>
      <c r="G957" s="70"/>
      <c r="H957" s="110">
        <f t="shared" ref="H957:U957" si="87">H956-H955</f>
        <v>-4</v>
      </c>
      <c r="I957" s="110">
        <f t="shared" si="87"/>
        <v>2</v>
      </c>
      <c r="J957" s="110"/>
      <c r="K957" s="110"/>
      <c r="L957" s="110"/>
      <c r="M957" s="110"/>
      <c r="N957" s="110"/>
      <c r="O957" s="110"/>
      <c r="P957" s="110"/>
      <c r="Q957" s="110">
        <f t="shared" si="87"/>
        <v>6</v>
      </c>
      <c r="R957" s="110">
        <f t="shared" si="87"/>
        <v>0</v>
      </c>
      <c r="S957" s="110">
        <f t="shared" si="87"/>
        <v>2</v>
      </c>
      <c r="T957" s="110">
        <f t="shared" si="87"/>
        <v>2</v>
      </c>
      <c r="U957" s="110">
        <f t="shared" si="87"/>
        <v>2</v>
      </c>
      <c r="V957" s="110"/>
      <c r="W957" s="110"/>
      <c r="X957" s="110"/>
      <c r="Y957" s="110"/>
    </row>
    <row r="958" spans="2:26" x14ac:dyDescent="0.4">
      <c r="B958" s="42" t="s">
        <v>2</v>
      </c>
      <c r="C958" s="79">
        <f>(F956-F955)/(100-F955)</f>
        <v>0.27777777777777773</v>
      </c>
      <c r="D958" s="66"/>
      <c r="E958" s="42" t="s">
        <v>1</v>
      </c>
      <c r="F958" s="69">
        <f>_xlfn.STDEV.S(H956:EN956)*10</f>
        <v>24.299715851758243</v>
      </c>
      <c r="G958" s="70"/>
    </row>
    <row r="960" spans="2:26" x14ac:dyDescent="0.4">
      <c r="B960" s="64" t="s">
        <v>403</v>
      </c>
      <c r="C960" s="65" t="s">
        <v>357</v>
      </c>
      <c r="D960" s="66"/>
      <c r="E960" s="64" t="s">
        <v>403</v>
      </c>
      <c r="F960" s="65" t="s">
        <v>357</v>
      </c>
      <c r="G960" s="67"/>
    </row>
    <row r="961" spans="2:26" x14ac:dyDescent="0.4">
      <c r="B961" s="66" t="s">
        <v>44</v>
      </c>
      <c r="C961" s="68">
        <f>_xlfn.T.TEST(H969:EN969,H975:EN975,1,2)</f>
        <v>0.30915745535149547</v>
      </c>
      <c r="D961" s="66"/>
      <c r="E961" s="42" t="s">
        <v>39</v>
      </c>
      <c r="F961" s="69">
        <f>SUM(H968:EN968)</f>
        <v>9</v>
      </c>
      <c r="G961" s="70"/>
    </row>
    <row r="962" spans="2:26" x14ac:dyDescent="0.4">
      <c r="B962" s="66" t="s">
        <v>43</v>
      </c>
      <c r="C962" s="68">
        <f>_xlfn.T.TEST(H970:EN970,H976:EN976,1,2)</f>
        <v>0.13885757024907908</v>
      </c>
      <c r="D962" s="66"/>
      <c r="E962" s="66" t="s">
        <v>36</v>
      </c>
      <c r="F962" s="69">
        <f>SUM(H974:EN974)</f>
        <v>11</v>
      </c>
      <c r="G962" s="70"/>
    </row>
    <row r="963" spans="2:26" x14ac:dyDescent="0.4">
      <c r="B963" s="66" t="s">
        <v>42</v>
      </c>
      <c r="C963" s="68">
        <f>_xlfn.T.TEST(H971:EN971,H977:EN977,1,2)</f>
        <v>0.18866021545496892</v>
      </c>
      <c r="D963" s="66"/>
      <c r="E963" s="42" t="s">
        <v>14</v>
      </c>
      <c r="F963" s="69">
        <f>_xlfn.STDEV.S(H971:EN971)*10</f>
        <v>21.858128414340001</v>
      </c>
      <c r="G963" s="70"/>
    </row>
    <row r="964" spans="2:26" x14ac:dyDescent="0.4">
      <c r="B964" s="42" t="s">
        <v>358</v>
      </c>
      <c r="C964" s="44">
        <f>COUNT(H970:EN970)</f>
        <v>9</v>
      </c>
      <c r="D964" s="66"/>
      <c r="E964" s="42" t="s">
        <v>11</v>
      </c>
      <c r="F964" s="69">
        <f>_xlfn.STDEV.S(H977:EN977)*10</f>
        <v>26.967994498529681</v>
      </c>
      <c r="G964" s="70"/>
    </row>
    <row r="965" spans="2:26" x14ac:dyDescent="0.4">
      <c r="B965" s="42" t="s">
        <v>359</v>
      </c>
      <c r="C965" s="44">
        <f>COUNT(H976:EN976)</f>
        <v>11</v>
      </c>
      <c r="D965" s="66"/>
      <c r="E965" s="42" t="s">
        <v>8</v>
      </c>
      <c r="F965" s="69">
        <f>SQRT((((C964-1)*F963^2)+((C965-1)*F964^2))/(C964+C965-2))</f>
        <v>24.827123938401517</v>
      </c>
      <c r="G965" s="70"/>
    </row>
    <row r="966" spans="2:26" x14ac:dyDescent="0.4">
      <c r="B966" s="66"/>
      <c r="C966" s="71"/>
      <c r="D966" s="66"/>
      <c r="E966" s="42" t="s">
        <v>5</v>
      </c>
      <c r="F966" s="78">
        <f>(F977-F971)/F964</f>
        <v>0.37455547914624571</v>
      </c>
      <c r="G966" s="70"/>
      <c r="H966" s="110"/>
      <c r="I966" s="110"/>
      <c r="J966" s="110"/>
      <c r="K966" s="110"/>
      <c r="L966" s="110"/>
      <c r="M966" s="110"/>
      <c r="N966" s="110"/>
      <c r="O966" s="110"/>
      <c r="P966" s="110"/>
      <c r="Q966" s="110"/>
    </row>
    <row r="967" spans="2:26" x14ac:dyDescent="0.4">
      <c r="B967" s="73" t="s">
        <v>106</v>
      </c>
      <c r="C967" s="65" t="s">
        <v>357</v>
      </c>
      <c r="D967" s="66"/>
      <c r="E967" s="73" t="s">
        <v>105</v>
      </c>
      <c r="F967" s="74" t="s">
        <v>360</v>
      </c>
      <c r="G967" s="75"/>
      <c r="H967" s="155" t="s">
        <v>104</v>
      </c>
      <c r="I967" s="155" t="s">
        <v>103</v>
      </c>
      <c r="J967" s="155" t="s">
        <v>102</v>
      </c>
      <c r="K967" s="155" t="s">
        <v>101</v>
      </c>
      <c r="L967" s="155" t="s">
        <v>100</v>
      </c>
      <c r="M967" s="155" t="s">
        <v>99</v>
      </c>
      <c r="N967" s="155" t="s">
        <v>98</v>
      </c>
      <c r="O967" s="155" t="s">
        <v>97</v>
      </c>
      <c r="P967" s="155" t="s">
        <v>96</v>
      </c>
      <c r="Q967" s="155" t="s">
        <v>95</v>
      </c>
      <c r="R967" s="155" t="s">
        <v>94</v>
      </c>
      <c r="S967" s="155" t="s">
        <v>93</v>
      </c>
      <c r="T967" s="155" t="s">
        <v>92</v>
      </c>
      <c r="U967" s="155" t="s">
        <v>91</v>
      </c>
      <c r="V967" s="155" t="s">
        <v>90</v>
      </c>
      <c r="W967" s="155" t="s">
        <v>89</v>
      </c>
      <c r="X967" s="155" t="s">
        <v>88</v>
      </c>
      <c r="Y967" s="155" t="s">
        <v>87</v>
      </c>
      <c r="Z967" s="155" t="s">
        <v>86</v>
      </c>
    </row>
    <row r="968" spans="2:26" x14ac:dyDescent="0.4">
      <c r="B968" s="42" t="s">
        <v>13</v>
      </c>
      <c r="C968" s="69">
        <f>AVERAGE(H971:EN971)*10</f>
        <v>4.4444444444444446</v>
      </c>
      <c r="D968" s="66"/>
      <c r="E968" s="42" t="s">
        <v>361</v>
      </c>
      <c r="F968" s="69">
        <f>AVERAGE(H968:EN968)</f>
        <v>1</v>
      </c>
      <c r="G968" s="70"/>
      <c r="H968" s="109"/>
      <c r="I968" s="109">
        <v>1</v>
      </c>
      <c r="J968" s="109">
        <v>1</v>
      </c>
      <c r="K968" s="109"/>
      <c r="L968" s="109"/>
      <c r="M968" s="109"/>
      <c r="N968" s="109"/>
      <c r="O968" s="109"/>
      <c r="P968" s="109">
        <v>1</v>
      </c>
      <c r="Q968" s="109">
        <v>1</v>
      </c>
      <c r="R968" s="109">
        <v>1</v>
      </c>
      <c r="S968" s="109">
        <v>1</v>
      </c>
      <c r="T968" s="109"/>
      <c r="U968" s="109">
        <v>1</v>
      </c>
      <c r="V968" s="109">
        <v>1</v>
      </c>
      <c r="W968" s="109"/>
      <c r="X968" s="109">
        <v>1</v>
      </c>
      <c r="Y968" s="109"/>
      <c r="Z968" s="109"/>
    </row>
    <row r="969" spans="2:26" x14ac:dyDescent="0.4">
      <c r="B969" s="42" t="s">
        <v>10</v>
      </c>
      <c r="C969" s="69">
        <f>_xlfn.STDEV.S(H969:EN969)*10</f>
        <v>10.540925533894596</v>
      </c>
      <c r="D969" s="66"/>
      <c r="E969" s="66" t="s">
        <v>9</v>
      </c>
      <c r="F969" s="69">
        <f>AVERAGE(H969:EN969)*10</f>
        <v>48.888888888888893</v>
      </c>
      <c r="G969" s="70"/>
      <c r="H969" s="58"/>
      <c r="I969" s="53">
        <v>6</v>
      </c>
      <c r="J969" s="53">
        <v>6</v>
      </c>
      <c r="K969" s="58"/>
      <c r="L969" s="58"/>
      <c r="M969" s="58"/>
      <c r="N969" s="58"/>
      <c r="O969" s="58"/>
      <c r="P969" s="53">
        <v>6</v>
      </c>
      <c r="Q969" s="53">
        <v>4</v>
      </c>
      <c r="R969" s="53">
        <v>4</v>
      </c>
      <c r="S969" s="53">
        <v>6</v>
      </c>
      <c r="T969" s="58"/>
      <c r="U969" s="53">
        <v>4</v>
      </c>
      <c r="V969" s="53">
        <v>4</v>
      </c>
      <c r="W969" s="58"/>
      <c r="X969" s="53">
        <v>4</v>
      </c>
      <c r="Y969" s="76"/>
      <c r="Z969" s="58"/>
    </row>
    <row r="970" spans="2:26" x14ac:dyDescent="0.4">
      <c r="B970" s="66" t="s">
        <v>41</v>
      </c>
      <c r="C970" s="69">
        <f>C968/C969</f>
        <v>0.42163702135578401</v>
      </c>
      <c r="D970" s="66"/>
      <c r="E970" s="66" t="s">
        <v>6</v>
      </c>
      <c r="F970" s="69">
        <f>AVERAGE(H970:EN970)*10</f>
        <v>53.333333333333329</v>
      </c>
      <c r="G970" s="70"/>
      <c r="H970" s="76"/>
      <c r="I970" s="53">
        <v>2</v>
      </c>
      <c r="J970" s="53">
        <v>8</v>
      </c>
      <c r="K970" s="58"/>
      <c r="L970" s="58"/>
      <c r="M970" s="58"/>
      <c r="N970" s="58"/>
      <c r="O970" s="58"/>
      <c r="P970" s="53">
        <v>8</v>
      </c>
      <c r="Q970" s="53">
        <v>6</v>
      </c>
      <c r="R970" s="53">
        <v>2</v>
      </c>
      <c r="S970" s="53">
        <v>8</v>
      </c>
      <c r="T970" s="58"/>
      <c r="U970" s="53">
        <v>4</v>
      </c>
      <c r="V970" s="53">
        <v>4</v>
      </c>
      <c r="W970" s="58"/>
      <c r="X970" s="53">
        <v>6</v>
      </c>
      <c r="Y970" s="76"/>
      <c r="Z970" s="58"/>
    </row>
    <row r="971" spans="2:26" x14ac:dyDescent="0.4">
      <c r="B971" s="42" t="s">
        <v>4</v>
      </c>
      <c r="C971" s="68">
        <f>_xlfn.T.TEST(H969:EPA969,H970:EN970,1,2)</f>
        <v>0.31194077765002315</v>
      </c>
      <c r="D971" s="66"/>
      <c r="E971" s="42" t="s">
        <v>3</v>
      </c>
      <c r="F971" s="69">
        <f>AVERAGE(H971:EN971)*10</f>
        <v>4.4444444444444446</v>
      </c>
      <c r="G971" s="70"/>
      <c r="H971" s="110"/>
      <c r="I971" s="110">
        <f t="shared" ref="I971:X971" si="88">I970-I969</f>
        <v>-4</v>
      </c>
      <c r="J971" s="110">
        <f t="shared" si="88"/>
        <v>2</v>
      </c>
      <c r="K971" s="110"/>
      <c r="L971" s="110"/>
      <c r="M971" s="110"/>
      <c r="N971" s="110"/>
      <c r="O971" s="110"/>
      <c r="P971" s="110">
        <f t="shared" si="88"/>
        <v>2</v>
      </c>
      <c r="Q971" s="110">
        <f t="shared" si="88"/>
        <v>2</v>
      </c>
      <c r="R971" s="110">
        <f t="shared" si="88"/>
        <v>-2</v>
      </c>
      <c r="S971" s="110">
        <f t="shared" si="88"/>
        <v>2</v>
      </c>
      <c r="T971" s="110"/>
      <c r="U971" s="110">
        <f t="shared" si="88"/>
        <v>0</v>
      </c>
      <c r="V971" s="110">
        <f t="shared" si="88"/>
        <v>0</v>
      </c>
      <c r="W971" s="110"/>
      <c r="X971" s="110">
        <f t="shared" si="88"/>
        <v>2</v>
      </c>
      <c r="Y971" s="110"/>
      <c r="Z971" s="110"/>
    </row>
    <row r="972" spans="2:26" x14ac:dyDescent="0.4">
      <c r="B972" s="42" t="s">
        <v>2</v>
      </c>
      <c r="C972" s="77">
        <f>(F970-F969)/(100-F969)</f>
        <v>8.6956521739130266E-2</v>
      </c>
      <c r="D972" s="66"/>
      <c r="E972" s="42" t="s">
        <v>1</v>
      </c>
      <c r="F972" s="69">
        <f>_xlfn.STDEV.S(H970:EN970)*10</f>
        <v>24.494897427831781</v>
      </c>
      <c r="G972" s="70"/>
      <c r="H972" s="110"/>
      <c r="I972" s="110"/>
      <c r="J972" s="110"/>
      <c r="K972" s="110"/>
      <c r="L972" s="110"/>
      <c r="M972" s="110"/>
      <c r="N972" s="110"/>
      <c r="O972" s="110"/>
      <c r="P972" s="110"/>
      <c r="Q972" s="110"/>
    </row>
    <row r="973" spans="2:26" x14ac:dyDescent="0.4">
      <c r="B973" s="73" t="s">
        <v>84</v>
      </c>
      <c r="C973" s="65" t="s">
        <v>357</v>
      </c>
      <c r="D973" s="66"/>
      <c r="E973" s="73" t="s">
        <v>83</v>
      </c>
      <c r="F973" s="74" t="s">
        <v>360</v>
      </c>
      <c r="G973" s="75"/>
      <c r="H973" s="156" t="s">
        <v>82</v>
      </c>
      <c r="I973" s="156" t="s">
        <v>81</v>
      </c>
      <c r="J973" s="156" t="s">
        <v>80</v>
      </c>
      <c r="K973" s="156" t="s">
        <v>79</v>
      </c>
      <c r="L973" s="156" t="s">
        <v>78</v>
      </c>
      <c r="M973" s="156" t="s">
        <v>77</v>
      </c>
      <c r="N973" s="156" t="s">
        <v>76</v>
      </c>
      <c r="O973" s="156" t="s">
        <v>75</v>
      </c>
      <c r="P973" s="156" t="s">
        <v>74</v>
      </c>
      <c r="Q973" s="156" t="s">
        <v>73</v>
      </c>
      <c r="R973" s="156" t="s">
        <v>72</v>
      </c>
      <c r="S973" s="156" t="s">
        <v>71</v>
      </c>
      <c r="T973" s="156" t="s">
        <v>70</v>
      </c>
      <c r="U973" s="156" t="s">
        <v>69</v>
      </c>
      <c r="V973" s="156" t="s">
        <v>68</v>
      </c>
      <c r="W973" s="156" t="s">
        <v>67</v>
      </c>
      <c r="X973" s="156" t="s">
        <v>66</v>
      </c>
      <c r="Y973" s="156" t="s">
        <v>65</v>
      </c>
    </row>
    <row r="974" spans="2:26" x14ac:dyDescent="0.4">
      <c r="B974" s="42" t="s">
        <v>13</v>
      </c>
      <c r="C974" s="78">
        <f>AVERAGE(H977:EN977)*10</f>
        <v>14.545454545454547</v>
      </c>
      <c r="D974" s="66"/>
      <c r="E974" s="42" t="s">
        <v>361</v>
      </c>
      <c r="F974" s="69">
        <f>AVERAGE(H974:EN974)</f>
        <v>1</v>
      </c>
      <c r="G974" s="70"/>
      <c r="H974" s="109">
        <v>1</v>
      </c>
      <c r="I974" s="109">
        <v>1</v>
      </c>
      <c r="J974" s="109">
        <v>1</v>
      </c>
      <c r="K974" s="109">
        <v>1</v>
      </c>
      <c r="L974" s="109"/>
      <c r="M974" s="109">
        <v>1</v>
      </c>
      <c r="N974" s="109">
        <v>1</v>
      </c>
      <c r="O974" s="109"/>
      <c r="P974" s="109">
        <v>1</v>
      </c>
      <c r="Q974" s="109">
        <v>1</v>
      </c>
      <c r="R974" s="109"/>
      <c r="S974" s="109"/>
      <c r="T974" s="109">
        <v>1</v>
      </c>
      <c r="U974" s="109">
        <v>1</v>
      </c>
      <c r="V974" s="109"/>
      <c r="W974" s="109">
        <v>1</v>
      </c>
      <c r="X974" s="109"/>
      <c r="Y974" s="109"/>
    </row>
    <row r="975" spans="2:26" x14ac:dyDescent="0.4">
      <c r="B975" s="42" t="s">
        <v>10</v>
      </c>
      <c r="C975" s="69">
        <f>_xlfn.STDEV.S(H975:EN975)*10</f>
        <v>20.538212722098823</v>
      </c>
      <c r="D975" s="66"/>
      <c r="E975" s="66" t="s">
        <v>9</v>
      </c>
      <c r="F975" s="69">
        <f>AVERAGE(H975:EN975)*10</f>
        <v>52.727272727272727</v>
      </c>
      <c r="G975" s="70"/>
      <c r="H975" s="53">
        <v>6</v>
      </c>
      <c r="I975" s="53">
        <v>6</v>
      </c>
      <c r="J975" s="53">
        <v>8</v>
      </c>
      <c r="K975" s="53">
        <v>4</v>
      </c>
      <c r="L975" s="58"/>
      <c r="M975" s="53">
        <v>6</v>
      </c>
      <c r="N975" s="53">
        <v>2</v>
      </c>
      <c r="O975" s="58"/>
      <c r="P975" s="53">
        <v>8</v>
      </c>
      <c r="Q975" s="53">
        <v>2</v>
      </c>
      <c r="R975" s="58"/>
      <c r="S975" s="58"/>
      <c r="T975" s="53">
        <v>6</v>
      </c>
      <c r="U975" s="53">
        <v>4</v>
      </c>
      <c r="V975" s="58"/>
      <c r="W975" s="53">
        <v>6</v>
      </c>
      <c r="X975" s="58"/>
      <c r="Y975" s="58"/>
    </row>
    <row r="976" spans="2:26" x14ac:dyDescent="0.4">
      <c r="B976" s="66" t="s">
        <v>7</v>
      </c>
      <c r="C976" s="78">
        <f>C974/C975</f>
        <v>0.708214231796511</v>
      </c>
      <c r="D976" s="66"/>
      <c r="E976" s="66" t="s">
        <v>6</v>
      </c>
      <c r="F976" s="69">
        <f>AVERAGE(H976:EN976)*10</f>
        <v>67.27272727272728</v>
      </c>
      <c r="G976" s="70"/>
      <c r="H976" s="53">
        <v>6</v>
      </c>
      <c r="I976" s="53">
        <v>0</v>
      </c>
      <c r="J976" s="53">
        <v>10</v>
      </c>
      <c r="K976" s="53">
        <v>6</v>
      </c>
      <c r="L976" s="76"/>
      <c r="M976" s="53">
        <v>10</v>
      </c>
      <c r="N976" s="53">
        <v>4</v>
      </c>
      <c r="O976" s="58"/>
      <c r="P976" s="53">
        <v>10</v>
      </c>
      <c r="Q976" s="53">
        <v>6</v>
      </c>
      <c r="R976" s="58"/>
      <c r="S976" s="58"/>
      <c r="T976" s="53">
        <v>8</v>
      </c>
      <c r="U976" s="53">
        <v>6</v>
      </c>
      <c r="V976" s="76"/>
      <c r="W976" s="53">
        <v>8</v>
      </c>
      <c r="X976" s="58"/>
      <c r="Y976" s="58"/>
    </row>
    <row r="977" spans="2:26" x14ac:dyDescent="0.4">
      <c r="B977" s="66" t="s">
        <v>4</v>
      </c>
      <c r="C977" s="68">
        <f>_xlfn.T.TEST(H975:EPA975,H976:EN976,1,2)</f>
        <v>9.9894823890306877E-2</v>
      </c>
      <c r="D977" s="66"/>
      <c r="E977" s="42" t="s">
        <v>3</v>
      </c>
      <c r="F977" s="69">
        <f>AVERAGE(H977:EN977)*10</f>
        <v>14.545454545454547</v>
      </c>
      <c r="G977" s="70"/>
      <c r="H977" s="110">
        <f t="shared" ref="H977:W977" si="89">H976-H975</f>
        <v>0</v>
      </c>
      <c r="I977" s="110">
        <f t="shared" si="89"/>
        <v>-6</v>
      </c>
      <c r="J977" s="110">
        <f t="shared" si="89"/>
        <v>2</v>
      </c>
      <c r="K977" s="110">
        <f t="shared" si="89"/>
        <v>2</v>
      </c>
      <c r="L977" s="110"/>
      <c r="M977" s="110">
        <f t="shared" si="89"/>
        <v>4</v>
      </c>
      <c r="N977" s="110">
        <f t="shared" si="89"/>
        <v>2</v>
      </c>
      <c r="O977" s="110"/>
      <c r="P977" s="110">
        <f t="shared" si="89"/>
        <v>2</v>
      </c>
      <c r="Q977" s="110">
        <f t="shared" si="89"/>
        <v>4</v>
      </c>
      <c r="R977" s="110"/>
      <c r="S977" s="110"/>
      <c r="T977" s="110">
        <f t="shared" si="89"/>
        <v>2</v>
      </c>
      <c r="U977" s="110">
        <f t="shared" si="89"/>
        <v>2</v>
      </c>
      <c r="V977" s="110"/>
      <c r="W977" s="110">
        <f t="shared" si="89"/>
        <v>2</v>
      </c>
      <c r="X977" s="110"/>
      <c r="Y977" s="110"/>
    </row>
    <row r="978" spans="2:26" x14ac:dyDescent="0.4">
      <c r="B978" s="42" t="s">
        <v>2</v>
      </c>
      <c r="C978" s="79">
        <f>(F976-F975)/(100-F975)</f>
        <v>0.30769230769230788</v>
      </c>
      <c r="D978" s="66"/>
      <c r="E978" s="42" t="s">
        <v>1</v>
      </c>
      <c r="F978" s="69">
        <f>_xlfn.STDEV.S(H976:EN976)*10</f>
        <v>30.030287741181937</v>
      </c>
      <c r="G978" s="70"/>
    </row>
    <row r="980" spans="2:26" x14ac:dyDescent="0.4">
      <c r="B980" s="64" t="s">
        <v>404</v>
      </c>
      <c r="C980" s="65" t="s">
        <v>357</v>
      </c>
      <c r="D980" s="66"/>
      <c r="E980" s="64" t="s">
        <v>404</v>
      </c>
      <c r="F980" s="65" t="s">
        <v>357</v>
      </c>
      <c r="G980" s="67"/>
    </row>
    <row r="981" spans="2:26" x14ac:dyDescent="0.4">
      <c r="B981" s="66" t="s">
        <v>44</v>
      </c>
      <c r="C981" s="68">
        <f>_xlfn.T.TEST(H989:EN989,H995:EN995,1,2)</f>
        <v>0.34425129382578057</v>
      </c>
      <c r="D981" s="66"/>
      <c r="E981" s="42" t="s">
        <v>39</v>
      </c>
      <c r="F981" s="69">
        <f>SUM(H988:EN988)</f>
        <v>10</v>
      </c>
      <c r="G981" s="70"/>
    </row>
    <row r="982" spans="2:26" x14ac:dyDescent="0.4">
      <c r="B982" s="66" t="s">
        <v>43</v>
      </c>
      <c r="C982" s="68">
        <f>_xlfn.T.TEST(H990:EN990,H996:EN996,1,2)</f>
        <v>0.42127199715788055</v>
      </c>
      <c r="D982" s="66"/>
      <c r="E982" s="66" t="s">
        <v>36</v>
      </c>
      <c r="F982" s="69">
        <f>SUM(H994:EN994)</f>
        <v>7</v>
      </c>
      <c r="G982" s="70"/>
    </row>
    <row r="983" spans="2:26" x14ac:dyDescent="0.4">
      <c r="B983" s="66" t="s">
        <v>42</v>
      </c>
      <c r="C983" s="68">
        <f>_xlfn.T.TEST(H991:EN991,H997:EN997,1,2)</f>
        <v>0.30476748587182795</v>
      </c>
      <c r="D983" s="66"/>
      <c r="E983" s="42" t="s">
        <v>14</v>
      </c>
      <c r="F983" s="69">
        <f>_xlfn.STDEV.S(H991:EN991)*10</f>
        <v>22.705848487901864</v>
      </c>
      <c r="G983" s="70"/>
    </row>
    <row r="984" spans="2:26" x14ac:dyDescent="0.4">
      <c r="B984" s="42" t="s">
        <v>358</v>
      </c>
      <c r="C984" s="44">
        <f>COUNT(H990:EN990)</f>
        <v>10</v>
      </c>
      <c r="D984" s="66"/>
      <c r="E984" s="42" t="s">
        <v>11</v>
      </c>
      <c r="F984" s="69">
        <f>_xlfn.STDEV.S(H997:EN997)*10</f>
        <v>36.253078686998627</v>
      </c>
      <c r="G984" s="70"/>
    </row>
    <row r="985" spans="2:26" x14ac:dyDescent="0.4">
      <c r="B985" s="42" t="s">
        <v>359</v>
      </c>
      <c r="C985" s="44">
        <f>COUNT(H996:EN996)</f>
        <v>7</v>
      </c>
      <c r="D985" s="66"/>
      <c r="E985" s="42" t="s">
        <v>8</v>
      </c>
      <c r="F985" s="69">
        <f>SQRT((((C984-1)*F983^2)+((C985-1)*F984^2))/(C984+C985-2))</f>
        <v>28.897190504400577</v>
      </c>
      <c r="G985" s="70"/>
    </row>
    <row r="986" spans="2:26" x14ac:dyDescent="0.4">
      <c r="B986" s="66"/>
      <c r="C986" s="71"/>
      <c r="D986" s="66"/>
      <c r="E986" s="42" t="s">
        <v>5</v>
      </c>
      <c r="F986" s="118">
        <f>(F997-F991)/F984</f>
        <v>-0.20490870562216618</v>
      </c>
      <c r="G986" s="70"/>
      <c r="H986" s="110"/>
      <c r="I986" s="110"/>
      <c r="J986" s="110"/>
      <c r="K986" s="110"/>
      <c r="L986" s="110"/>
      <c r="M986" s="110"/>
      <c r="N986" s="110"/>
      <c r="O986" s="110"/>
      <c r="P986" s="110"/>
      <c r="Q986" s="110"/>
    </row>
    <row r="987" spans="2:26" x14ac:dyDescent="0.4">
      <c r="B987" s="73" t="s">
        <v>106</v>
      </c>
      <c r="C987" s="65" t="s">
        <v>357</v>
      </c>
      <c r="D987" s="66"/>
      <c r="E987" s="73" t="s">
        <v>105</v>
      </c>
      <c r="F987" s="74" t="s">
        <v>360</v>
      </c>
      <c r="G987" s="75"/>
      <c r="H987" s="155" t="s">
        <v>104</v>
      </c>
      <c r="I987" s="155" t="s">
        <v>103</v>
      </c>
      <c r="J987" s="155" t="s">
        <v>102</v>
      </c>
      <c r="K987" s="155" t="s">
        <v>101</v>
      </c>
      <c r="L987" s="155" t="s">
        <v>100</v>
      </c>
      <c r="M987" s="155" t="s">
        <v>99</v>
      </c>
      <c r="N987" s="155" t="s">
        <v>98</v>
      </c>
      <c r="O987" s="155" t="s">
        <v>97</v>
      </c>
      <c r="P987" s="155" t="s">
        <v>96</v>
      </c>
      <c r="Q987" s="155" t="s">
        <v>95</v>
      </c>
      <c r="R987" s="155" t="s">
        <v>94</v>
      </c>
      <c r="S987" s="155" t="s">
        <v>93</v>
      </c>
      <c r="T987" s="155" t="s">
        <v>92</v>
      </c>
      <c r="U987" s="155" t="s">
        <v>91</v>
      </c>
      <c r="V987" s="155" t="s">
        <v>90</v>
      </c>
      <c r="W987" s="155" t="s">
        <v>89</v>
      </c>
      <c r="X987" s="155" t="s">
        <v>88</v>
      </c>
      <c r="Y987" s="155" t="s">
        <v>87</v>
      </c>
      <c r="Z987" s="155" t="s">
        <v>86</v>
      </c>
    </row>
    <row r="988" spans="2:26" x14ac:dyDescent="0.4">
      <c r="B988" s="42" t="s">
        <v>13</v>
      </c>
      <c r="C988" s="69">
        <f>AVERAGE(H991:EN991)*10</f>
        <v>16</v>
      </c>
      <c r="D988" s="66"/>
      <c r="E988" s="42" t="s">
        <v>361</v>
      </c>
      <c r="F988" s="69">
        <f>AVERAGE(H988:EN988)</f>
        <v>1</v>
      </c>
      <c r="G988" s="70"/>
      <c r="H988" s="109"/>
      <c r="I988" s="109">
        <v>1</v>
      </c>
      <c r="J988" s="109">
        <v>1</v>
      </c>
      <c r="K988" s="109">
        <v>1</v>
      </c>
      <c r="L988" s="109"/>
      <c r="M988" s="109">
        <v>1</v>
      </c>
      <c r="N988" s="109"/>
      <c r="O988" s="109"/>
      <c r="P988" s="109">
        <v>1</v>
      </c>
      <c r="Q988" s="109"/>
      <c r="R988" s="109">
        <v>1</v>
      </c>
      <c r="S988" s="109"/>
      <c r="T988" s="109">
        <v>1</v>
      </c>
      <c r="U988" s="109">
        <v>1</v>
      </c>
      <c r="V988" s="109">
        <v>1</v>
      </c>
      <c r="W988" s="109"/>
      <c r="X988" s="109"/>
      <c r="Y988" s="109">
        <v>1</v>
      </c>
      <c r="Z988" s="109"/>
    </row>
    <row r="989" spans="2:26" x14ac:dyDescent="0.4">
      <c r="B989" s="42" t="s">
        <v>10</v>
      </c>
      <c r="C989" s="69">
        <f>_xlfn.STDEV.S(H989:EN989)*10</f>
        <v>18.378731669453629</v>
      </c>
      <c r="D989" s="66"/>
      <c r="E989" s="66" t="s">
        <v>9</v>
      </c>
      <c r="F989" s="69">
        <f>AVERAGE(H989:EN989)*10</f>
        <v>44</v>
      </c>
      <c r="G989" s="70"/>
      <c r="H989" s="76"/>
      <c r="I989" s="53">
        <v>4</v>
      </c>
      <c r="J989" s="53">
        <v>6</v>
      </c>
      <c r="K989" s="53">
        <v>6</v>
      </c>
      <c r="L989" s="58"/>
      <c r="M989" s="53">
        <v>4</v>
      </c>
      <c r="N989" s="58"/>
      <c r="O989" s="58"/>
      <c r="P989" s="53">
        <v>6</v>
      </c>
      <c r="Q989" s="76"/>
      <c r="R989" s="53">
        <v>2</v>
      </c>
      <c r="S989" s="58"/>
      <c r="T989" s="53">
        <v>6</v>
      </c>
      <c r="U989" s="53">
        <v>2</v>
      </c>
      <c r="V989" s="53">
        <v>2</v>
      </c>
      <c r="W989" s="58"/>
      <c r="X989" s="58"/>
      <c r="Y989" s="53">
        <v>6</v>
      </c>
      <c r="Z989" s="58"/>
    </row>
    <row r="990" spans="2:26" x14ac:dyDescent="0.4">
      <c r="B990" s="66" t="s">
        <v>41</v>
      </c>
      <c r="C990" s="69">
        <f>C988/C989</f>
        <v>0.87057150013201401</v>
      </c>
      <c r="D990" s="66"/>
      <c r="E990" s="66" t="s">
        <v>6</v>
      </c>
      <c r="F990" s="69">
        <f>AVERAGE(H990:EN990)*10</f>
        <v>60</v>
      </c>
      <c r="G990" s="70"/>
      <c r="H990" s="76"/>
      <c r="I990" s="53">
        <v>4</v>
      </c>
      <c r="J990" s="53">
        <v>4</v>
      </c>
      <c r="K990" s="53">
        <v>8</v>
      </c>
      <c r="L990" s="58"/>
      <c r="M990" s="53">
        <v>10</v>
      </c>
      <c r="N990" s="58"/>
      <c r="O990" s="58"/>
      <c r="P990" s="53">
        <v>8</v>
      </c>
      <c r="Q990" s="76"/>
      <c r="R990" s="53">
        <v>2</v>
      </c>
      <c r="S990" s="58"/>
      <c r="T990" s="53">
        <v>8</v>
      </c>
      <c r="U990" s="53">
        <v>2</v>
      </c>
      <c r="V990" s="53">
        <v>6</v>
      </c>
      <c r="W990" s="58"/>
      <c r="X990" s="58"/>
      <c r="Y990" s="53">
        <v>8</v>
      </c>
      <c r="Z990" s="58"/>
    </row>
    <row r="991" spans="2:26" x14ac:dyDescent="0.4">
      <c r="B991" s="42" t="s">
        <v>4</v>
      </c>
      <c r="C991" s="68">
        <f>_xlfn.T.TEST(H989:EPA989,H990:EN990,1,2)</f>
        <v>7.5475226092133668E-2</v>
      </c>
      <c r="D991" s="66"/>
      <c r="E991" s="42" t="s">
        <v>3</v>
      </c>
      <c r="F991" s="69">
        <f>AVERAGE(H991:EN991)*10</f>
        <v>16</v>
      </c>
      <c r="G991" s="70"/>
      <c r="H991" s="110"/>
      <c r="I991" s="110">
        <f t="shared" ref="I991:Y991" si="90">I990-I989</f>
        <v>0</v>
      </c>
      <c r="J991" s="110">
        <f t="shared" si="90"/>
        <v>-2</v>
      </c>
      <c r="K991" s="110">
        <f t="shared" si="90"/>
        <v>2</v>
      </c>
      <c r="L991" s="110"/>
      <c r="M991" s="110">
        <f t="shared" si="90"/>
        <v>6</v>
      </c>
      <c r="N991" s="110"/>
      <c r="O991" s="110"/>
      <c r="P991" s="110">
        <f t="shared" si="90"/>
        <v>2</v>
      </c>
      <c r="Q991" s="110"/>
      <c r="R991" s="110">
        <f t="shared" si="90"/>
        <v>0</v>
      </c>
      <c r="S991" s="110"/>
      <c r="T991" s="110">
        <f t="shared" si="90"/>
        <v>2</v>
      </c>
      <c r="U991" s="110">
        <f t="shared" si="90"/>
        <v>0</v>
      </c>
      <c r="V991" s="110">
        <f t="shared" si="90"/>
        <v>4</v>
      </c>
      <c r="W991" s="110"/>
      <c r="X991" s="110"/>
      <c r="Y991" s="110">
        <f t="shared" si="90"/>
        <v>2</v>
      </c>
      <c r="Z991" s="110"/>
    </row>
    <row r="992" spans="2:26" x14ac:dyDescent="0.4">
      <c r="B992" s="42" t="s">
        <v>2</v>
      </c>
      <c r="C992" s="77">
        <f>(F990-F989)/(100-F989)</f>
        <v>0.2857142857142857</v>
      </c>
      <c r="D992" s="66"/>
      <c r="E992" s="42" t="s">
        <v>1</v>
      </c>
      <c r="F992" s="69">
        <f>_xlfn.STDEV.S(H990:EN990)*10</f>
        <v>28.284271247461902</v>
      </c>
      <c r="G992" s="70"/>
      <c r="H992" s="110"/>
      <c r="I992" s="110"/>
      <c r="J992" s="110"/>
      <c r="K992" s="110"/>
      <c r="L992" s="110"/>
      <c r="M992" s="110"/>
      <c r="N992" s="110"/>
      <c r="O992" s="110"/>
      <c r="P992" s="110"/>
      <c r="Q992" s="110"/>
    </row>
    <row r="993" spans="2:26" x14ac:dyDescent="0.4">
      <c r="B993" s="73" t="s">
        <v>84</v>
      </c>
      <c r="C993" s="65" t="s">
        <v>357</v>
      </c>
      <c r="D993" s="66"/>
      <c r="E993" s="73" t="s">
        <v>83</v>
      </c>
      <c r="F993" s="74" t="s">
        <v>360</v>
      </c>
      <c r="G993" s="75"/>
      <c r="H993" s="156" t="s">
        <v>82</v>
      </c>
      <c r="I993" s="156" t="s">
        <v>81</v>
      </c>
      <c r="J993" s="156" t="s">
        <v>80</v>
      </c>
      <c r="K993" s="156" t="s">
        <v>79</v>
      </c>
      <c r="L993" s="156" t="s">
        <v>78</v>
      </c>
      <c r="M993" s="156" t="s">
        <v>77</v>
      </c>
      <c r="N993" s="156" t="s">
        <v>76</v>
      </c>
      <c r="O993" s="156" t="s">
        <v>75</v>
      </c>
      <c r="P993" s="156" t="s">
        <v>74</v>
      </c>
      <c r="Q993" s="156" t="s">
        <v>73</v>
      </c>
      <c r="R993" s="156" t="s">
        <v>72</v>
      </c>
      <c r="S993" s="156" t="s">
        <v>71</v>
      </c>
      <c r="T993" s="156" t="s">
        <v>70</v>
      </c>
      <c r="U993" s="156" t="s">
        <v>69</v>
      </c>
      <c r="V993" s="156" t="s">
        <v>68</v>
      </c>
      <c r="W993" s="156" t="s">
        <v>67</v>
      </c>
      <c r="X993" s="156" t="s">
        <v>66</v>
      </c>
      <c r="Y993" s="156" t="s">
        <v>65</v>
      </c>
    </row>
    <row r="994" spans="2:26" x14ac:dyDescent="0.4">
      <c r="B994" s="42" t="s">
        <v>13</v>
      </c>
      <c r="C994" s="118">
        <f>AVERAGE(H997:EN997)*10</f>
        <v>8.5714285714285712</v>
      </c>
      <c r="D994" s="66"/>
      <c r="E994" s="42" t="s">
        <v>361</v>
      </c>
      <c r="F994" s="69">
        <f>AVERAGE(H994:EN994)</f>
        <v>1</v>
      </c>
      <c r="G994" s="70"/>
      <c r="H994" s="109"/>
      <c r="I994" s="109">
        <v>1</v>
      </c>
      <c r="J994" s="109"/>
      <c r="K994" s="109">
        <v>1</v>
      </c>
      <c r="L994" s="109"/>
      <c r="M994" s="109"/>
      <c r="N994" s="109">
        <v>1</v>
      </c>
      <c r="O994" s="109"/>
      <c r="P994" s="109">
        <v>1</v>
      </c>
      <c r="Q994" s="109">
        <v>1</v>
      </c>
      <c r="R994" s="109">
        <v>1</v>
      </c>
      <c r="S994" s="109"/>
      <c r="T994" s="109"/>
      <c r="U994" s="109"/>
      <c r="V994" s="109"/>
      <c r="W994" s="109"/>
      <c r="X994" s="109">
        <v>1</v>
      </c>
      <c r="Y994" s="109"/>
    </row>
    <row r="995" spans="2:26" x14ac:dyDescent="0.4">
      <c r="B995" s="42" t="s">
        <v>10</v>
      </c>
      <c r="C995" s="69">
        <f>_xlfn.STDEV.S(H995:EN995)*10</f>
        <v>27.945525240230875</v>
      </c>
      <c r="D995" s="66"/>
      <c r="E995" s="66" t="s">
        <v>9</v>
      </c>
      <c r="F995" s="69">
        <f>AVERAGE(H995:EN995)*10</f>
        <v>48.571428571428569</v>
      </c>
      <c r="G995" s="70"/>
      <c r="H995" s="76"/>
      <c r="I995" s="53">
        <v>6</v>
      </c>
      <c r="J995" s="58"/>
      <c r="K995" s="53">
        <v>6</v>
      </c>
      <c r="L995" s="76"/>
      <c r="M995" s="58"/>
      <c r="N995" s="53">
        <v>6</v>
      </c>
      <c r="O995" s="58"/>
      <c r="P995" s="53">
        <v>8</v>
      </c>
      <c r="Q995" s="53">
        <v>2</v>
      </c>
      <c r="R995" s="53">
        <v>0</v>
      </c>
      <c r="S995" s="58"/>
      <c r="T995" s="58"/>
      <c r="U995" s="58"/>
      <c r="V995" s="58"/>
      <c r="W995" s="58"/>
      <c r="X995" s="53">
        <v>6</v>
      </c>
      <c r="Y995" s="76"/>
    </row>
    <row r="996" spans="2:26" x14ac:dyDescent="0.4">
      <c r="B996" s="66" t="s">
        <v>7</v>
      </c>
      <c r="C996" s="118">
        <f>C994/C995</f>
        <v>0.30671917946594862</v>
      </c>
      <c r="D996" s="66"/>
      <c r="E996" s="66" t="s">
        <v>6</v>
      </c>
      <c r="F996" s="69">
        <f>AVERAGE(H996:EN996)*10</f>
        <v>57.142857142857146</v>
      </c>
      <c r="G996" s="70"/>
      <c r="H996" s="76"/>
      <c r="I996" s="53">
        <v>0</v>
      </c>
      <c r="J996" s="58"/>
      <c r="K996" s="53">
        <v>6</v>
      </c>
      <c r="L996" s="76"/>
      <c r="M996" s="58"/>
      <c r="N996" s="53">
        <v>8</v>
      </c>
      <c r="O996" s="58"/>
      <c r="P996" s="53">
        <v>8</v>
      </c>
      <c r="Q996" s="53">
        <v>4</v>
      </c>
      <c r="R996" s="53">
        <v>6</v>
      </c>
      <c r="S996" s="58"/>
      <c r="T996" s="58"/>
      <c r="U996" s="58"/>
      <c r="V996" s="58"/>
      <c r="W996" s="58"/>
      <c r="X996" s="53">
        <v>8</v>
      </c>
      <c r="Y996" s="76"/>
    </row>
    <row r="997" spans="2:26" x14ac:dyDescent="0.4">
      <c r="B997" s="66" t="s">
        <v>4</v>
      </c>
      <c r="C997" s="68">
        <f>_xlfn.T.TEST(H995:EPA995,H996:EN996,1,2)</f>
        <v>0.29278660762158942</v>
      </c>
      <c r="D997" s="66"/>
      <c r="E997" s="42" t="s">
        <v>3</v>
      </c>
      <c r="F997" s="69">
        <f>AVERAGE(H997:EN997)*10</f>
        <v>8.5714285714285712</v>
      </c>
      <c r="G997" s="70"/>
      <c r="H997" s="110"/>
      <c r="I997" s="110">
        <f>I996-I995</f>
        <v>-6</v>
      </c>
      <c r="J997" s="110"/>
      <c r="K997" s="110">
        <f>K996-K995</f>
        <v>0</v>
      </c>
      <c r="L997" s="110"/>
      <c r="M997" s="110"/>
      <c r="N997" s="110">
        <f>N996-N995</f>
        <v>2</v>
      </c>
      <c r="O997" s="110"/>
      <c r="P997" s="110">
        <f>P996-P995</f>
        <v>0</v>
      </c>
      <c r="Q997" s="110">
        <f>Q996-Q995</f>
        <v>2</v>
      </c>
      <c r="R997" s="110">
        <f>R996-R995</f>
        <v>6</v>
      </c>
      <c r="S997" s="110"/>
      <c r="T997" s="110"/>
      <c r="U997" s="110"/>
      <c r="V997" s="110"/>
      <c r="W997" s="110"/>
      <c r="X997" s="110">
        <f>X996-X995</f>
        <v>2</v>
      </c>
      <c r="Y997" s="110"/>
    </row>
    <row r="998" spans="2:26" x14ac:dyDescent="0.4">
      <c r="B998" s="42" t="s">
        <v>2</v>
      </c>
      <c r="C998" s="126">
        <f>(F996-F995)/(100-F995)</f>
        <v>0.16666666666666677</v>
      </c>
      <c r="D998" s="66"/>
      <c r="E998" s="42" t="s">
        <v>1</v>
      </c>
      <c r="F998" s="69">
        <f>_xlfn.STDEV.S(H996:EN996)*10</f>
        <v>29.277002188455992</v>
      </c>
      <c r="G998" s="70"/>
    </row>
    <row r="1000" spans="2:26" x14ac:dyDescent="0.4">
      <c r="B1000" s="64" t="s">
        <v>405</v>
      </c>
      <c r="C1000" s="65" t="s">
        <v>357</v>
      </c>
      <c r="D1000" s="66"/>
      <c r="E1000" s="64" t="s">
        <v>405</v>
      </c>
      <c r="F1000" s="65" t="s">
        <v>357</v>
      </c>
      <c r="G1000" s="67"/>
    </row>
    <row r="1001" spans="2:26" x14ac:dyDescent="0.4">
      <c r="B1001" s="66" t="s">
        <v>44</v>
      </c>
      <c r="C1001" s="68">
        <f>_xlfn.T.TEST(H1009:EN1009,H1015:EN1015,1,2)</f>
        <v>0.12841831500585826</v>
      </c>
      <c r="D1001" s="66"/>
      <c r="E1001" s="42" t="s">
        <v>39</v>
      </c>
      <c r="F1001" s="69">
        <f>SUM(H1008:EN1008)</f>
        <v>12</v>
      </c>
      <c r="G1001" s="70"/>
    </row>
    <row r="1002" spans="2:26" x14ac:dyDescent="0.4">
      <c r="B1002" s="66" t="s">
        <v>43</v>
      </c>
      <c r="C1002" s="68">
        <f>_xlfn.T.TEST(H1010:EN1010,H1016:EN1016,1,2)</f>
        <v>7.1773670619986879E-2</v>
      </c>
      <c r="D1002" s="66"/>
      <c r="E1002" s="66" t="s">
        <v>36</v>
      </c>
      <c r="F1002" s="69">
        <f>SUM(H1014:EN1014)</f>
        <v>8</v>
      </c>
      <c r="G1002" s="70"/>
    </row>
    <row r="1003" spans="2:26" x14ac:dyDescent="0.4">
      <c r="B1003" s="66" t="s">
        <v>42</v>
      </c>
      <c r="C1003" s="68">
        <f>_xlfn.T.TEST(H1011:EN1011,H1017:EN1017,1,2)</f>
        <v>0.39625339884410427</v>
      </c>
      <c r="D1003" s="66"/>
      <c r="E1003" s="42" t="s">
        <v>14</v>
      </c>
      <c r="F1003" s="69">
        <f>_xlfn.STDEV.S(H1011:EN1011)*10</f>
        <v>26.74231693686086</v>
      </c>
      <c r="G1003" s="70"/>
    </row>
    <row r="1004" spans="2:26" x14ac:dyDescent="0.4">
      <c r="B1004" s="42" t="s">
        <v>358</v>
      </c>
      <c r="C1004" s="44">
        <f>COUNT(H1010:EN1010)</f>
        <v>12</v>
      </c>
      <c r="D1004" s="66"/>
      <c r="E1004" s="42" t="s">
        <v>11</v>
      </c>
      <c r="F1004" s="69">
        <f>_xlfn.STDEV.S(H1017:EN1017)*10</f>
        <v>28.284271247461902</v>
      </c>
      <c r="G1004" s="70"/>
    </row>
    <row r="1005" spans="2:26" x14ac:dyDescent="0.4">
      <c r="B1005" s="42" t="s">
        <v>359</v>
      </c>
      <c r="C1005" s="44">
        <f>COUNT(H1016:EN1016)</f>
        <v>8</v>
      </c>
      <c r="D1005" s="66"/>
      <c r="E1005" s="42" t="s">
        <v>8</v>
      </c>
      <c r="F1005" s="69">
        <f>SQRT((((C1004-1)*F1003^2)+((C1005-1)*F1004^2))/(C1004+C1005-2))</f>
        <v>27.352296944647048</v>
      </c>
      <c r="G1005" s="70"/>
    </row>
    <row r="1006" spans="2:26" x14ac:dyDescent="0.4">
      <c r="B1006" s="66"/>
      <c r="C1006" s="71"/>
      <c r="D1006" s="66"/>
      <c r="E1006" s="42" t="s">
        <v>5</v>
      </c>
      <c r="F1006" s="118">
        <f>(F1017-F1011)/F1004</f>
        <v>-0.11785113019775791</v>
      </c>
      <c r="G1006" s="70"/>
      <c r="H1006" s="110"/>
      <c r="I1006" s="110"/>
      <c r="J1006" s="110"/>
      <c r="K1006" s="110"/>
      <c r="L1006" s="110"/>
      <c r="M1006" s="110"/>
      <c r="N1006" s="110"/>
      <c r="O1006" s="110"/>
      <c r="P1006" s="110"/>
      <c r="Q1006" s="110"/>
    </row>
    <row r="1007" spans="2:26" x14ac:dyDescent="0.4">
      <c r="B1007" s="73" t="s">
        <v>106</v>
      </c>
      <c r="C1007" s="65" t="s">
        <v>357</v>
      </c>
      <c r="D1007" s="66"/>
      <c r="E1007" s="73" t="s">
        <v>105</v>
      </c>
      <c r="F1007" s="74" t="s">
        <v>360</v>
      </c>
      <c r="G1007" s="75"/>
      <c r="H1007" s="155" t="s">
        <v>104</v>
      </c>
      <c r="I1007" s="155" t="s">
        <v>103</v>
      </c>
      <c r="J1007" s="155" t="s">
        <v>102</v>
      </c>
      <c r="K1007" s="155" t="s">
        <v>101</v>
      </c>
      <c r="L1007" s="155" t="s">
        <v>100</v>
      </c>
      <c r="M1007" s="155" t="s">
        <v>99</v>
      </c>
      <c r="N1007" s="155" t="s">
        <v>98</v>
      </c>
      <c r="O1007" s="155" t="s">
        <v>97</v>
      </c>
      <c r="P1007" s="155" t="s">
        <v>96</v>
      </c>
      <c r="Q1007" s="155" t="s">
        <v>95</v>
      </c>
      <c r="R1007" s="155" t="s">
        <v>94</v>
      </c>
      <c r="S1007" s="155" t="s">
        <v>93</v>
      </c>
      <c r="T1007" s="155" t="s">
        <v>92</v>
      </c>
      <c r="U1007" s="155" t="s">
        <v>91</v>
      </c>
      <c r="V1007" s="155" t="s">
        <v>90</v>
      </c>
      <c r="W1007" s="155" t="s">
        <v>89</v>
      </c>
      <c r="X1007" s="155" t="s">
        <v>88</v>
      </c>
      <c r="Y1007" s="155" t="s">
        <v>87</v>
      </c>
      <c r="Z1007" s="155" t="s">
        <v>86</v>
      </c>
    </row>
    <row r="1008" spans="2:26" x14ac:dyDescent="0.4">
      <c r="B1008" s="42" t="s">
        <v>13</v>
      </c>
      <c r="C1008" s="69">
        <f>AVERAGE(H1011:EN1011)*10</f>
        <v>3.333333333333333</v>
      </c>
      <c r="D1008" s="66"/>
      <c r="E1008" s="42" t="s">
        <v>361</v>
      </c>
      <c r="F1008" s="69">
        <f>AVERAGE(H1008:EN1008)</f>
        <v>1</v>
      </c>
      <c r="G1008" s="70"/>
      <c r="H1008" s="109"/>
      <c r="I1008" s="109">
        <v>1</v>
      </c>
      <c r="J1008" s="109"/>
      <c r="K1008" s="109"/>
      <c r="L1008" s="109"/>
      <c r="M1008" s="109"/>
      <c r="N1008" s="109">
        <v>1</v>
      </c>
      <c r="O1008" s="109">
        <v>1</v>
      </c>
      <c r="P1008" s="109">
        <v>1</v>
      </c>
      <c r="Q1008" s="109"/>
      <c r="R1008" s="109">
        <v>1</v>
      </c>
      <c r="S1008" s="109">
        <v>1</v>
      </c>
      <c r="T1008" s="109">
        <v>1</v>
      </c>
      <c r="U1008" s="109">
        <v>1</v>
      </c>
      <c r="V1008" s="109">
        <v>1</v>
      </c>
      <c r="W1008" s="109">
        <v>1</v>
      </c>
      <c r="X1008" s="109">
        <v>1</v>
      </c>
      <c r="Y1008" s="109"/>
      <c r="Z1008" s="109">
        <v>1</v>
      </c>
    </row>
    <row r="1009" spans="2:26" x14ac:dyDescent="0.4">
      <c r="B1009" s="42" t="s">
        <v>10</v>
      </c>
      <c r="C1009" s="69">
        <f>_xlfn.STDEV.S(H1009:EN1009)*10</f>
        <v>21.105794120443452</v>
      </c>
      <c r="D1009" s="66"/>
      <c r="E1009" s="66" t="s">
        <v>9</v>
      </c>
      <c r="F1009" s="69">
        <f>AVERAGE(H1009:EN1009)*10</f>
        <v>45</v>
      </c>
      <c r="G1009" s="70"/>
      <c r="H1009" s="76"/>
      <c r="I1009" s="53">
        <v>2</v>
      </c>
      <c r="J1009" s="76"/>
      <c r="K1009" s="58"/>
      <c r="L1009" s="58"/>
      <c r="M1009" s="58"/>
      <c r="N1009" s="53">
        <v>2</v>
      </c>
      <c r="O1009" s="53">
        <v>6</v>
      </c>
      <c r="P1009" s="53">
        <v>6</v>
      </c>
      <c r="Q1009" s="76"/>
      <c r="R1009" s="53">
        <v>2</v>
      </c>
      <c r="S1009" s="53">
        <v>8</v>
      </c>
      <c r="T1009" s="53">
        <v>6</v>
      </c>
      <c r="U1009" s="53">
        <v>2</v>
      </c>
      <c r="V1009" s="53">
        <v>4</v>
      </c>
      <c r="W1009" s="53">
        <v>6</v>
      </c>
      <c r="X1009" s="53">
        <v>6</v>
      </c>
      <c r="Y1009" s="76"/>
      <c r="Z1009" s="53">
        <v>4</v>
      </c>
    </row>
    <row r="1010" spans="2:26" x14ac:dyDescent="0.4">
      <c r="B1010" s="66" t="s">
        <v>41</v>
      </c>
      <c r="C1010" s="69">
        <f>C1008/C1009</f>
        <v>0.1579345138264476</v>
      </c>
      <c r="D1010" s="66"/>
      <c r="E1010" s="66" t="s">
        <v>6</v>
      </c>
      <c r="F1010" s="69">
        <f>AVERAGE(H1010:EN1010)*10</f>
        <v>48.333333333333329</v>
      </c>
      <c r="G1010" s="70"/>
      <c r="H1010" s="76"/>
      <c r="I1010" s="53">
        <v>4</v>
      </c>
      <c r="J1010" s="76"/>
      <c r="K1010" s="76"/>
      <c r="L1010" s="58"/>
      <c r="M1010" s="58"/>
      <c r="N1010" s="53">
        <v>6</v>
      </c>
      <c r="O1010" s="53">
        <v>2</v>
      </c>
      <c r="P1010" s="53">
        <v>6</v>
      </c>
      <c r="Q1010" s="76"/>
      <c r="R1010" s="53">
        <v>4</v>
      </c>
      <c r="S1010" s="53">
        <v>4</v>
      </c>
      <c r="T1010" s="53">
        <v>6</v>
      </c>
      <c r="U1010" s="53">
        <v>4</v>
      </c>
      <c r="V1010" s="53">
        <v>4</v>
      </c>
      <c r="W1010" s="53">
        <v>6</v>
      </c>
      <c r="X1010" s="53">
        <v>4</v>
      </c>
      <c r="Y1010" s="76"/>
      <c r="Z1010" s="53">
        <v>8</v>
      </c>
    </row>
    <row r="1011" spans="2:26" x14ac:dyDescent="0.4">
      <c r="B1011" s="42" t="s">
        <v>4</v>
      </c>
      <c r="C1011" s="68">
        <f>_xlfn.T.TEST(H1009:EPA1009,H1010:EN1010,1,2)</f>
        <v>0.33304842684861835</v>
      </c>
      <c r="D1011" s="66"/>
      <c r="E1011" s="42" t="s">
        <v>3</v>
      </c>
      <c r="F1011" s="69">
        <f>AVERAGE(H1011:EN1011)*10</f>
        <v>3.333333333333333</v>
      </c>
      <c r="G1011" s="70"/>
      <c r="H1011" s="110"/>
      <c r="I1011" s="110">
        <f t="shared" ref="I1011:Z1011" si="91">I1010-I1009</f>
        <v>2</v>
      </c>
      <c r="J1011" s="110"/>
      <c r="K1011" s="110"/>
      <c r="L1011" s="110"/>
      <c r="M1011" s="110"/>
      <c r="N1011" s="110">
        <f t="shared" si="91"/>
        <v>4</v>
      </c>
      <c r="O1011" s="110">
        <f t="shared" si="91"/>
        <v>-4</v>
      </c>
      <c r="P1011" s="110">
        <f t="shared" si="91"/>
        <v>0</v>
      </c>
      <c r="Q1011" s="110"/>
      <c r="R1011" s="110">
        <f t="shared" si="91"/>
        <v>2</v>
      </c>
      <c r="S1011" s="110">
        <f t="shared" si="91"/>
        <v>-4</v>
      </c>
      <c r="T1011" s="110">
        <f t="shared" si="91"/>
        <v>0</v>
      </c>
      <c r="U1011" s="110">
        <f t="shared" si="91"/>
        <v>2</v>
      </c>
      <c r="V1011" s="110">
        <f t="shared" si="91"/>
        <v>0</v>
      </c>
      <c r="W1011" s="110">
        <f t="shared" si="91"/>
        <v>0</v>
      </c>
      <c r="X1011" s="110">
        <f t="shared" si="91"/>
        <v>-2</v>
      </c>
      <c r="Y1011" s="110"/>
      <c r="Z1011" s="110">
        <f t="shared" si="91"/>
        <v>4</v>
      </c>
    </row>
    <row r="1012" spans="2:26" x14ac:dyDescent="0.4">
      <c r="B1012" s="42" t="s">
        <v>2</v>
      </c>
      <c r="C1012" s="77">
        <f>(F1010-F1009)/(100-F1009)</f>
        <v>6.0606060606060518E-2</v>
      </c>
      <c r="D1012" s="66"/>
      <c r="E1012" s="42" t="s">
        <v>1</v>
      </c>
      <c r="F1012" s="69">
        <f>_xlfn.STDEV.S(H1010:EN1010)*10</f>
        <v>15.859229221975186</v>
      </c>
      <c r="G1012" s="70"/>
      <c r="H1012" s="110"/>
      <c r="I1012" s="110"/>
      <c r="J1012" s="110"/>
      <c r="K1012" s="110"/>
      <c r="L1012" s="110"/>
      <c r="M1012" s="110"/>
      <c r="N1012" s="110"/>
      <c r="O1012" s="110"/>
      <c r="P1012" s="110"/>
      <c r="Q1012" s="110"/>
    </row>
    <row r="1013" spans="2:26" x14ac:dyDescent="0.4">
      <c r="B1013" s="73" t="s">
        <v>84</v>
      </c>
      <c r="C1013" s="65" t="s">
        <v>357</v>
      </c>
      <c r="D1013" s="66"/>
      <c r="E1013" s="73" t="s">
        <v>83</v>
      </c>
      <c r="F1013" s="74" t="s">
        <v>360</v>
      </c>
      <c r="G1013" s="75"/>
      <c r="H1013" s="156" t="s">
        <v>82</v>
      </c>
      <c r="I1013" s="156" t="s">
        <v>81</v>
      </c>
      <c r="J1013" s="156" t="s">
        <v>80</v>
      </c>
      <c r="K1013" s="156" t="s">
        <v>79</v>
      </c>
      <c r="L1013" s="156" t="s">
        <v>78</v>
      </c>
      <c r="M1013" s="156" t="s">
        <v>77</v>
      </c>
      <c r="N1013" s="156" t="s">
        <v>76</v>
      </c>
      <c r="O1013" s="156" t="s">
        <v>75</v>
      </c>
      <c r="P1013" s="156" t="s">
        <v>74</v>
      </c>
      <c r="Q1013" s="156" t="s">
        <v>73</v>
      </c>
      <c r="R1013" s="156" t="s">
        <v>72</v>
      </c>
      <c r="S1013" s="156" t="s">
        <v>71</v>
      </c>
      <c r="T1013" s="156" t="s">
        <v>70</v>
      </c>
      <c r="U1013" s="156" t="s">
        <v>69</v>
      </c>
      <c r="V1013" s="156" t="s">
        <v>68</v>
      </c>
      <c r="W1013" s="156" t="s">
        <v>67</v>
      </c>
      <c r="X1013" s="156" t="s">
        <v>66</v>
      </c>
      <c r="Y1013" s="156" t="s">
        <v>65</v>
      </c>
    </row>
    <row r="1014" spans="2:26" x14ac:dyDescent="0.4">
      <c r="B1014" s="42" t="s">
        <v>13</v>
      </c>
      <c r="C1014" s="118">
        <f>AVERAGE(H1017:EN1017)*10</f>
        <v>0</v>
      </c>
      <c r="D1014" s="66"/>
      <c r="E1014" s="42" t="s">
        <v>361</v>
      </c>
      <c r="F1014" s="69">
        <f>AVERAGE(H1014:EN1014)</f>
        <v>1</v>
      </c>
      <c r="G1014" s="70"/>
      <c r="H1014" s="109"/>
      <c r="I1014" s="109">
        <v>1</v>
      </c>
      <c r="J1014" s="109"/>
      <c r="K1014" s="109">
        <v>1</v>
      </c>
      <c r="L1014" s="109"/>
      <c r="M1014" s="109">
        <v>1</v>
      </c>
      <c r="N1014" s="109">
        <v>1</v>
      </c>
      <c r="O1014" s="109"/>
      <c r="P1014" s="109"/>
      <c r="Q1014" s="109">
        <v>1</v>
      </c>
      <c r="R1014" s="109">
        <v>1</v>
      </c>
      <c r="S1014" s="109"/>
      <c r="T1014" s="109"/>
      <c r="U1014" s="109"/>
      <c r="V1014" s="109">
        <v>1</v>
      </c>
      <c r="W1014" s="109"/>
      <c r="X1014" s="109">
        <v>1</v>
      </c>
      <c r="Y1014" s="109"/>
    </row>
    <row r="1015" spans="2:26" x14ac:dyDescent="0.4">
      <c r="B1015" s="42" t="s">
        <v>10</v>
      </c>
      <c r="C1015" s="69">
        <f>_xlfn.STDEV.S(H1015:EN1015)*10</f>
        <v>14.142135623730951</v>
      </c>
      <c r="D1015" s="66"/>
      <c r="E1015" s="66" t="s">
        <v>9</v>
      </c>
      <c r="F1015" s="69">
        <f>AVERAGE(H1015:EN1015)*10</f>
        <v>35</v>
      </c>
      <c r="G1015" s="70"/>
      <c r="H1015" s="76"/>
      <c r="I1015" s="53">
        <v>4</v>
      </c>
      <c r="J1015" s="58"/>
      <c r="K1015" s="53">
        <v>2</v>
      </c>
      <c r="L1015" s="76"/>
      <c r="M1015" s="53">
        <v>4</v>
      </c>
      <c r="N1015" s="53">
        <v>6</v>
      </c>
      <c r="O1015" s="58"/>
      <c r="P1015" s="58"/>
      <c r="Q1015" s="53">
        <v>2</v>
      </c>
      <c r="R1015" s="53">
        <v>2</v>
      </c>
      <c r="S1015" s="58"/>
      <c r="T1015" s="58"/>
      <c r="U1015" s="58"/>
      <c r="V1015" s="53">
        <v>4</v>
      </c>
      <c r="W1015" s="58"/>
      <c r="X1015" s="53">
        <v>4</v>
      </c>
      <c r="Y1015" s="76"/>
    </row>
    <row r="1016" spans="2:26" x14ac:dyDescent="0.4">
      <c r="B1016" s="66" t="s">
        <v>7</v>
      </c>
      <c r="C1016" s="118">
        <f>C1014/C1015</f>
        <v>0</v>
      </c>
      <c r="D1016" s="66"/>
      <c r="E1016" s="66" t="s">
        <v>6</v>
      </c>
      <c r="F1016" s="69">
        <f>AVERAGE(H1016:EN1016)*10</f>
        <v>35</v>
      </c>
      <c r="G1016" s="70"/>
      <c r="H1016" s="76"/>
      <c r="I1016" s="53">
        <v>0</v>
      </c>
      <c r="J1016" s="58"/>
      <c r="K1016" s="53">
        <v>2</v>
      </c>
      <c r="L1016" s="76"/>
      <c r="M1016" s="53">
        <v>4</v>
      </c>
      <c r="N1016" s="53">
        <v>4</v>
      </c>
      <c r="O1016" s="58"/>
      <c r="P1016" s="58"/>
      <c r="Q1016" s="53">
        <v>2</v>
      </c>
      <c r="R1016" s="53">
        <v>8</v>
      </c>
      <c r="S1016" s="58"/>
      <c r="T1016" s="58"/>
      <c r="U1016" s="58"/>
      <c r="V1016" s="53">
        <v>4</v>
      </c>
      <c r="W1016" s="58"/>
      <c r="X1016" s="53">
        <v>4</v>
      </c>
      <c r="Y1016" s="76"/>
    </row>
    <row r="1017" spans="2:26" x14ac:dyDescent="0.4">
      <c r="B1017" s="66" t="s">
        <v>4</v>
      </c>
      <c r="C1017" s="68">
        <f>_xlfn.T.TEST(H1015:EPA1015,H1016:EN1016,1,2)</f>
        <v>0.5</v>
      </c>
      <c r="D1017" s="66"/>
      <c r="E1017" s="42" t="s">
        <v>3</v>
      </c>
      <c r="F1017" s="69">
        <f>AVERAGE(H1017:EN1017)*10</f>
        <v>0</v>
      </c>
      <c r="G1017" s="70"/>
      <c r="H1017" s="110"/>
      <c r="I1017" s="110">
        <f t="shared" ref="I1017:X1017" si="92">I1016-I1015</f>
        <v>-4</v>
      </c>
      <c r="J1017" s="110"/>
      <c r="K1017" s="110">
        <f t="shared" si="92"/>
        <v>0</v>
      </c>
      <c r="L1017" s="110"/>
      <c r="M1017" s="110">
        <f t="shared" si="92"/>
        <v>0</v>
      </c>
      <c r="N1017" s="110">
        <f t="shared" si="92"/>
        <v>-2</v>
      </c>
      <c r="O1017" s="110"/>
      <c r="P1017" s="110"/>
      <c r="Q1017" s="110">
        <f t="shared" si="92"/>
        <v>0</v>
      </c>
      <c r="R1017" s="110">
        <f t="shared" si="92"/>
        <v>6</v>
      </c>
      <c r="S1017" s="110"/>
      <c r="T1017" s="110"/>
      <c r="U1017" s="110"/>
      <c r="V1017" s="110">
        <f t="shared" si="92"/>
        <v>0</v>
      </c>
      <c r="W1017" s="110"/>
      <c r="X1017" s="110">
        <f t="shared" si="92"/>
        <v>0</v>
      </c>
      <c r="Y1017" s="110"/>
    </row>
    <row r="1018" spans="2:26" x14ac:dyDescent="0.4">
      <c r="B1018" s="42" t="s">
        <v>2</v>
      </c>
      <c r="C1018" s="126">
        <f>(F1016-F1015)/(100-F1015)</f>
        <v>0</v>
      </c>
      <c r="D1018" s="66"/>
      <c r="E1018" s="42" t="s">
        <v>1</v>
      </c>
      <c r="F1018" s="69">
        <f>_xlfn.STDEV.S(H1016:EN1016)*10</f>
        <v>23.299294900428702</v>
      </c>
      <c r="G1018" s="70"/>
    </row>
    <row r="1020" spans="2:26" x14ac:dyDescent="0.4">
      <c r="B1020" s="64" t="s">
        <v>406</v>
      </c>
      <c r="C1020" s="65" t="s">
        <v>357</v>
      </c>
      <c r="D1020" s="66"/>
      <c r="E1020" s="64" t="s">
        <v>406</v>
      </c>
      <c r="F1020" s="65" t="s">
        <v>357</v>
      </c>
      <c r="G1020" s="67"/>
    </row>
    <row r="1021" spans="2:26" x14ac:dyDescent="0.4">
      <c r="B1021" s="66" t="s">
        <v>44</v>
      </c>
      <c r="C1021" s="68">
        <f>_xlfn.T.TEST(H1029:EN1029,H1035:EN1035,1,2)</f>
        <v>0.3230009033117402</v>
      </c>
      <c r="D1021" s="66"/>
      <c r="E1021" s="42" t="s">
        <v>39</v>
      </c>
      <c r="F1021" s="69">
        <f>SUM(H1028:EN1028)</f>
        <v>14</v>
      </c>
      <c r="G1021" s="70"/>
    </row>
    <row r="1022" spans="2:26" x14ac:dyDescent="0.4">
      <c r="B1022" s="66" t="s">
        <v>43</v>
      </c>
      <c r="C1022" s="68">
        <f>_xlfn.T.TEST(H1030:EN1030,H1036:EN1036,1,2)</f>
        <v>0.4664432498745324</v>
      </c>
      <c r="D1022" s="66"/>
      <c r="E1022" s="66" t="s">
        <v>36</v>
      </c>
      <c r="F1022" s="69">
        <f>SUM(H1034:EN1034)</f>
        <v>8</v>
      </c>
      <c r="G1022" s="70"/>
    </row>
    <row r="1023" spans="2:26" x14ac:dyDescent="0.4">
      <c r="B1023" s="66" t="s">
        <v>42</v>
      </c>
      <c r="C1023" s="68">
        <f>_xlfn.T.TEST(H1031:EN1031,H1037:EN1037,1,2)</f>
        <v>0.40780235721295643</v>
      </c>
      <c r="D1023" s="66"/>
      <c r="E1023" s="42" t="s">
        <v>14</v>
      </c>
      <c r="F1023" s="69">
        <f>_xlfn.STDEV.S(H1031:EN1031)*10</f>
        <v>27.853620515548347</v>
      </c>
      <c r="G1023" s="70"/>
    </row>
    <row r="1024" spans="2:26" x14ac:dyDescent="0.4">
      <c r="B1024" s="42" t="s">
        <v>358</v>
      </c>
      <c r="C1024" s="44">
        <f>COUNT(H1030:EN1030)</f>
        <v>14</v>
      </c>
      <c r="D1024" s="66"/>
      <c r="E1024" s="42" t="s">
        <v>11</v>
      </c>
      <c r="F1024" s="69">
        <f>_xlfn.STDEV.S(H1037:EN1037)*10</f>
        <v>26.186146828319082</v>
      </c>
      <c r="G1024" s="70"/>
    </row>
    <row r="1025" spans="2:26" x14ac:dyDescent="0.4">
      <c r="B1025" s="42" t="s">
        <v>359</v>
      </c>
      <c r="C1025" s="44">
        <f>COUNT(H1036:EN1036)</f>
        <v>8</v>
      </c>
      <c r="D1025" s="66"/>
      <c r="E1025" s="42" t="s">
        <v>8</v>
      </c>
      <c r="F1025" s="69">
        <f>SQRT((((C1024-1)*F1023^2)+((C1025-1)*F1024^2))/(C1024+C1025-2))</f>
        <v>27.281600288210992</v>
      </c>
      <c r="G1025" s="70"/>
    </row>
    <row r="1026" spans="2:26" x14ac:dyDescent="0.4">
      <c r="B1026" s="66"/>
      <c r="C1026" s="71"/>
      <c r="D1026" s="66"/>
      <c r="E1026" s="42" t="s">
        <v>5</v>
      </c>
      <c r="F1026" s="78">
        <f>(F1037-F1031)/F1024</f>
        <v>0.10910894511799622</v>
      </c>
      <c r="G1026" s="70"/>
      <c r="H1026" s="110"/>
      <c r="I1026" s="110"/>
      <c r="J1026" s="110"/>
      <c r="K1026" s="110"/>
      <c r="L1026" s="110"/>
      <c r="M1026" s="110"/>
      <c r="N1026" s="110"/>
      <c r="O1026" s="110"/>
      <c r="P1026" s="110"/>
      <c r="Q1026" s="110"/>
    </row>
    <row r="1027" spans="2:26" x14ac:dyDescent="0.4">
      <c r="B1027" s="73" t="s">
        <v>106</v>
      </c>
      <c r="C1027" s="65" t="s">
        <v>357</v>
      </c>
      <c r="D1027" s="66"/>
      <c r="E1027" s="73" t="s">
        <v>105</v>
      </c>
      <c r="F1027" s="74" t="s">
        <v>360</v>
      </c>
      <c r="G1027" s="75"/>
      <c r="H1027" s="155" t="s">
        <v>104</v>
      </c>
      <c r="I1027" s="155" t="s">
        <v>103</v>
      </c>
      <c r="J1027" s="155" t="s">
        <v>102</v>
      </c>
      <c r="K1027" s="155" t="s">
        <v>101</v>
      </c>
      <c r="L1027" s="155" t="s">
        <v>100</v>
      </c>
      <c r="M1027" s="155" t="s">
        <v>99</v>
      </c>
      <c r="N1027" s="155" t="s">
        <v>98</v>
      </c>
      <c r="O1027" s="155" t="s">
        <v>97</v>
      </c>
      <c r="P1027" s="155" t="s">
        <v>96</v>
      </c>
      <c r="Q1027" s="155" t="s">
        <v>95</v>
      </c>
      <c r="R1027" s="155" t="s">
        <v>94</v>
      </c>
      <c r="S1027" s="155" t="s">
        <v>93</v>
      </c>
      <c r="T1027" s="155" t="s">
        <v>92</v>
      </c>
      <c r="U1027" s="155" t="s">
        <v>91</v>
      </c>
      <c r="V1027" s="155" t="s">
        <v>90</v>
      </c>
      <c r="W1027" s="155" t="s">
        <v>89</v>
      </c>
      <c r="X1027" s="155" t="s">
        <v>88</v>
      </c>
      <c r="Y1027" s="155" t="s">
        <v>87</v>
      </c>
      <c r="Z1027" s="155" t="s">
        <v>86</v>
      </c>
    </row>
    <row r="1028" spans="2:26" x14ac:dyDescent="0.4">
      <c r="B1028" s="42" t="s">
        <v>13</v>
      </c>
      <c r="C1028" s="69">
        <f>AVERAGE(H1031:EN1031)*10</f>
        <v>-12.857142857142858</v>
      </c>
      <c r="D1028" s="66"/>
      <c r="E1028" s="42" t="s">
        <v>361</v>
      </c>
      <c r="F1028" s="69">
        <f>AVERAGE(H1028:EN1028)</f>
        <v>1</v>
      </c>
      <c r="G1028" s="70"/>
      <c r="H1028" s="109"/>
      <c r="I1028" s="109">
        <v>1</v>
      </c>
      <c r="J1028" s="109"/>
      <c r="K1028" s="109">
        <v>1</v>
      </c>
      <c r="L1028" s="109">
        <v>1</v>
      </c>
      <c r="M1028" s="109"/>
      <c r="N1028" s="109">
        <v>1</v>
      </c>
      <c r="O1028" s="109">
        <v>1</v>
      </c>
      <c r="P1028" s="109">
        <v>1</v>
      </c>
      <c r="Q1028" s="109">
        <v>1</v>
      </c>
      <c r="R1028" s="109">
        <v>1</v>
      </c>
      <c r="S1028" s="109">
        <v>1</v>
      </c>
      <c r="T1028" s="109">
        <v>1</v>
      </c>
      <c r="U1028" s="109">
        <v>1</v>
      </c>
      <c r="V1028" s="109">
        <v>1</v>
      </c>
      <c r="W1028" s="109"/>
      <c r="X1028" s="109">
        <v>1</v>
      </c>
      <c r="Y1028" s="109"/>
      <c r="Z1028" s="109">
        <v>1</v>
      </c>
    </row>
    <row r="1029" spans="2:26" x14ac:dyDescent="0.4">
      <c r="B1029" s="42" t="s">
        <v>10</v>
      </c>
      <c r="C1029" s="69">
        <f>_xlfn.STDEV.S(H1029:EN1029)*10</f>
        <v>15.118578920369092</v>
      </c>
      <c r="D1029" s="66"/>
      <c r="E1029" s="66" t="s">
        <v>9</v>
      </c>
      <c r="F1029" s="69">
        <f>AVERAGE(H1029:EN1029)*10</f>
        <v>48.571428571428569</v>
      </c>
      <c r="G1029" s="70"/>
      <c r="H1029" s="76"/>
      <c r="I1029" s="53">
        <v>4</v>
      </c>
      <c r="J1029" s="76"/>
      <c r="K1029" s="53">
        <v>6</v>
      </c>
      <c r="L1029" s="53">
        <v>4</v>
      </c>
      <c r="M1029" s="58"/>
      <c r="N1029" s="53">
        <v>6</v>
      </c>
      <c r="O1029" s="53">
        <v>6</v>
      </c>
      <c r="P1029" s="53">
        <v>4</v>
      </c>
      <c r="Q1029" s="53">
        <v>6</v>
      </c>
      <c r="R1029" s="53">
        <v>2</v>
      </c>
      <c r="S1029" s="53">
        <v>8</v>
      </c>
      <c r="T1029" s="53">
        <v>6</v>
      </c>
      <c r="U1029" s="53">
        <v>4</v>
      </c>
      <c r="V1029" s="53">
        <v>4</v>
      </c>
      <c r="W1029" s="58"/>
      <c r="X1029" s="53">
        <v>4</v>
      </c>
      <c r="Y1029" s="76"/>
      <c r="Z1029" s="53">
        <v>4</v>
      </c>
    </row>
    <row r="1030" spans="2:26" x14ac:dyDescent="0.4">
      <c r="B1030" s="66" t="s">
        <v>41</v>
      </c>
      <c r="C1030" s="69">
        <f>C1028/C1029</f>
        <v>-0.85042006427076111</v>
      </c>
      <c r="D1030" s="66"/>
      <c r="E1030" s="66" t="s">
        <v>6</v>
      </c>
      <c r="F1030" s="69">
        <f>AVERAGE(H1030:EN1030)*10</f>
        <v>35.714285714285715</v>
      </c>
      <c r="G1030" s="70"/>
      <c r="H1030" s="76"/>
      <c r="I1030" s="53">
        <v>4</v>
      </c>
      <c r="J1030" s="76"/>
      <c r="K1030" s="53">
        <v>4</v>
      </c>
      <c r="L1030" s="53">
        <v>8</v>
      </c>
      <c r="M1030" s="76"/>
      <c r="N1030" s="53">
        <v>6</v>
      </c>
      <c r="O1030" s="53">
        <v>0</v>
      </c>
      <c r="P1030" s="53">
        <v>4</v>
      </c>
      <c r="Q1030" s="53">
        <v>2</v>
      </c>
      <c r="R1030" s="53">
        <v>2</v>
      </c>
      <c r="S1030" s="53">
        <v>2</v>
      </c>
      <c r="T1030" s="53">
        <v>4</v>
      </c>
      <c r="U1030" s="53">
        <v>4</v>
      </c>
      <c r="V1030" s="53">
        <v>2</v>
      </c>
      <c r="W1030" s="58"/>
      <c r="X1030" s="53">
        <v>2</v>
      </c>
      <c r="Y1030" s="76"/>
      <c r="Z1030" s="53">
        <v>6</v>
      </c>
    </row>
    <row r="1031" spans="2:26" x14ac:dyDescent="0.4">
      <c r="B1031" s="42" t="s">
        <v>4</v>
      </c>
      <c r="C1031" s="68">
        <f>_xlfn.T.TEST(H1029:EPA1029,H1030:EN1030,1,2)</f>
        <v>3.7258230364756013E-2</v>
      </c>
      <c r="D1031" s="66"/>
      <c r="E1031" s="42" t="s">
        <v>3</v>
      </c>
      <c r="F1031" s="69">
        <f>AVERAGE(H1031:EN1031)*10</f>
        <v>-12.857142857142858</v>
      </c>
      <c r="G1031" s="70"/>
      <c r="H1031" s="110"/>
      <c r="I1031" s="110">
        <f t="shared" ref="I1031:Z1031" si="93">I1030-I1029</f>
        <v>0</v>
      </c>
      <c r="J1031" s="110"/>
      <c r="K1031" s="110">
        <f t="shared" si="93"/>
        <v>-2</v>
      </c>
      <c r="L1031" s="110">
        <f t="shared" si="93"/>
        <v>4</v>
      </c>
      <c r="M1031" s="110"/>
      <c r="N1031" s="110">
        <f t="shared" si="93"/>
        <v>0</v>
      </c>
      <c r="O1031" s="110">
        <f t="shared" si="93"/>
        <v>-6</v>
      </c>
      <c r="P1031" s="110">
        <f t="shared" si="93"/>
        <v>0</v>
      </c>
      <c r="Q1031" s="110">
        <f t="shared" si="93"/>
        <v>-4</v>
      </c>
      <c r="R1031" s="110">
        <f t="shared" si="93"/>
        <v>0</v>
      </c>
      <c r="S1031" s="110">
        <f t="shared" si="93"/>
        <v>-6</v>
      </c>
      <c r="T1031" s="110">
        <f t="shared" si="93"/>
        <v>-2</v>
      </c>
      <c r="U1031" s="110">
        <f t="shared" si="93"/>
        <v>0</v>
      </c>
      <c r="V1031" s="110">
        <f t="shared" si="93"/>
        <v>-2</v>
      </c>
      <c r="W1031" s="110"/>
      <c r="X1031" s="110">
        <f t="shared" si="93"/>
        <v>-2</v>
      </c>
      <c r="Y1031" s="110"/>
      <c r="Z1031" s="110">
        <f t="shared" si="93"/>
        <v>2</v>
      </c>
    </row>
    <row r="1032" spans="2:26" x14ac:dyDescent="0.4">
      <c r="B1032" s="42" t="s">
        <v>2</v>
      </c>
      <c r="C1032" s="77">
        <f>(F1030-F1029)/(100-F1029)</f>
        <v>-0.24999999999999994</v>
      </c>
      <c r="D1032" s="66"/>
      <c r="E1032" s="42" t="s">
        <v>1</v>
      </c>
      <c r="F1032" s="69">
        <f>_xlfn.STDEV.S(H1030:EN1030)*10</f>
        <v>21.018045621756599</v>
      </c>
      <c r="G1032" s="70"/>
      <c r="H1032" s="110"/>
      <c r="I1032" s="110"/>
      <c r="J1032" s="110"/>
      <c r="K1032" s="110"/>
      <c r="L1032" s="110"/>
      <c r="M1032" s="110"/>
      <c r="N1032" s="110"/>
      <c r="O1032" s="110"/>
      <c r="P1032" s="110"/>
      <c r="Q1032" s="110"/>
    </row>
    <row r="1033" spans="2:26" x14ac:dyDescent="0.4">
      <c r="B1033" s="73" t="s">
        <v>84</v>
      </c>
      <c r="C1033" s="65" t="s">
        <v>357</v>
      </c>
      <c r="D1033" s="66"/>
      <c r="E1033" s="73" t="s">
        <v>83</v>
      </c>
      <c r="F1033" s="74" t="s">
        <v>360</v>
      </c>
      <c r="G1033" s="75"/>
      <c r="H1033" s="156" t="s">
        <v>82</v>
      </c>
      <c r="I1033" s="156" t="s">
        <v>81</v>
      </c>
      <c r="J1033" s="156" t="s">
        <v>80</v>
      </c>
      <c r="K1033" s="156" t="s">
        <v>79</v>
      </c>
      <c r="L1033" s="156" t="s">
        <v>78</v>
      </c>
      <c r="M1033" s="156" t="s">
        <v>77</v>
      </c>
      <c r="N1033" s="156" t="s">
        <v>76</v>
      </c>
      <c r="O1033" s="156" t="s">
        <v>75</v>
      </c>
      <c r="P1033" s="156" t="s">
        <v>74</v>
      </c>
      <c r="Q1033" s="156" t="s">
        <v>73</v>
      </c>
      <c r="R1033" s="156" t="s">
        <v>72</v>
      </c>
      <c r="S1033" s="156" t="s">
        <v>71</v>
      </c>
      <c r="T1033" s="156" t="s">
        <v>70</v>
      </c>
      <c r="U1033" s="156" t="s">
        <v>69</v>
      </c>
      <c r="V1033" s="156" t="s">
        <v>68</v>
      </c>
      <c r="W1033" s="156" t="s">
        <v>67</v>
      </c>
      <c r="X1033" s="156" t="s">
        <v>66</v>
      </c>
      <c r="Y1033" s="156" t="s">
        <v>65</v>
      </c>
    </row>
    <row r="1034" spans="2:26" x14ac:dyDescent="0.4">
      <c r="B1034" s="42" t="s">
        <v>13</v>
      </c>
      <c r="C1034" s="78">
        <f>AVERAGE(H1037:EN1037)*10</f>
        <v>-10</v>
      </c>
      <c r="D1034" s="66"/>
      <c r="E1034" s="42" t="s">
        <v>361</v>
      </c>
      <c r="F1034" s="69">
        <f>AVERAGE(H1034:EN1034)</f>
        <v>1</v>
      </c>
      <c r="G1034" s="70"/>
      <c r="H1034" s="109"/>
      <c r="I1034" s="109">
        <v>1</v>
      </c>
      <c r="J1034" s="109"/>
      <c r="K1034" s="109"/>
      <c r="L1034" s="109"/>
      <c r="M1034" s="109"/>
      <c r="N1034" s="109">
        <v>1</v>
      </c>
      <c r="O1034" s="109"/>
      <c r="P1034" s="109">
        <v>1</v>
      </c>
      <c r="Q1034" s="109">
        <v>1</v>
      </c>
      <c r="R1034" s="109">
        <v>1</v>
      </c>
      <c r="S1034" s="109"/>
      <c r="T1034" s="109"/>
      <c r="U1034" s="109"/>
      <c r="V1034" s="109">
        <v>1</v>
      </c>
      <c r="W1034" s="109">
        <v>1</v>
      </c>
      <c r="X1034" s="109">
        <v>1</v>
      </c>
      <c r="Y1034" s="109"/>
    </row>
    <row r="1035" spans="2:26" x14ac:dyDescent="0.4">
      <c r="B1035" s="42" t="s">
        <v>10</v>
      </c>
      <c r="C1035" s="69">
        <f>_xlfn.STDEV.S(H1035:EN1035)*10</f>
        <v>20.701966780270627</v>
      </c>
      <c r="D1035" s="66"/>
      <c r="E1035" s="66" t="s">
        <v>9</v>
      </c>
      <c r="F1035" s="69">
        <f>AVERAGE(H1035:EN1035)*10</f>
        <v>45</v>
      </c>
      <c r="G1035" s="70"/>
      <c r="H1035" s="76"/>
      <c r="I1035" s="53">
        <v>4</v>
      </c>
      <c r="J1035" s="58"/>
      <c r="K1035" s="58"/>
      <c r="L1035" s="76"/>
      <c r="M1035" s="58"/>
      <c r="N1035" s="53">
        <v>4</v>
      </c>
      <c r="O1035" s="58"/>
      <c r="P1035" s="53">
        <v>8</v>
      </c>
      <c r="Q1035" s="53">
        <v>2</v>
      </c>
      <c r="R1035" s="53">
        <v>4</v>
      </c>
      <c r="S1035" s="58"/>
      <c r="T1035" s="58"/>
      <c r="U1035" s="58"/>
      <c r="V1035" s="53">
        <v>2</v>
      </c>
      <c r="W1035" s="53">
        <v>6</v>
      </c>
      <c r="X1035" s="53">
        <v>6</v>
      </c>
      <c r="Y1035" s="76"/>
    </row>
    <row r="1036" spans="2:26" x14ac:dyDescent="0.4">
      <c r="B1036" s="66" t="s">
        <v>7</v>
      </c>
      <c r="C1036" s="78">
        <f>C1034/C1035</f>
        <v>-0.48304589153964794</v>
      </c>
      <c r="D1036" s="66"/>
      <c r="E1036" s="66" t="s">
        <v>6</v>
      </c>
      <c r="F1036" s="69">
        <f>AVERAGE(H1036:EN1036)*10</f>
        <v>35</v>
      </c>
      <c r="G1036" s="70"/>
      <c r="H1036" s="76"/>
      <c r="I1036" s="53">
        <v>6</v>
      </c>
      <c r="J1036" s="58"/>
      <c r="K1036" s="76"/>
      <c r="L1036" s="76"/>
      <c r="M1036" s="58"/>
      <c r="N1036" s="53">
        <v>2</v>
      </c>
      <c r="O1036" s="58"/>
      <c r="P1036" s="53">
        <v>4</v>
      </c>
      <c r="Q1036" s="53">
        <v>4</v>
      </c>
      <c r="R1036" s="53">
        <v>2</v>
      </c>
      <c r="S1036" s="58"/>
      <c r="T1036" s="58"/>
      <c r="U1036" s="58"/>
      <c r="V1036" s="53">
        <v>4</v>
      </c>
      <c r="W1036" s="53">
        <v>4</v>
      </c>
      <c r="X1036" s="53">
        <v>2</v>
      </c>
      <c r="Y1036" s="76"/>
    </row>
    <row r="1037" spans="2:26" x14ac:dyDescent="0.4">
      <c r="B1037" s="66" t="s">
        <v>4</v>
      </c>
      <c r="C1037" s="68">
        <f>_xlfn.T.TEST(H1035:EPA1035,H1036:EN1036,1,2)</f>
        <v>0.1391092729003405</v>
      </c>
      <c r="D1037" s="66"/>
      <c r="E1037" s="42" t="s">
        <v>3</v>
      </c>
      <c r="F1037" s="69">
        <f>AVERAGE(H1037:EN1037)*10</f>
        <v>-10</v>
      </c>
      <c r="G1037" s="70"/>
      <c r="H1037" s="110"/>
      <c r="I1037" s="110">
        <f t="shared" ref="I1037:X1037" si="94">I1036-I1035</f>
        <v>2</v>
      </c>
      <c r="J1037" s="110"/>
      <c r="K1037" s="110"/>
      <c r="L1037" s="110"/>
      <c r="M1037" s="110"/>
      <c r="N1037" s="110">
        <f t="shared" si="94"/>
        <v>-2</v>
      </c>
      <c r="O1037" s="110"/>
      <c r="P1037" s="110">
        <f t="shared" si="94"/>
        <v>-4</v>
      </c>
      <c r="Q1037" s="110">
        <f t="shared" si="94"/>
        <v>2</v>
      </c>
      <c r="R1037" s="110">
        <f t="shared" si="94"/>
        <v>-2</v>
      </c>
      <c r="S1037" s="110"/>
      <c r="T1037" s="110"/>
      <c r="U1037" s="110"/>
      <c r="V1037" s="110">
        <f t="shared" si="94"/>
        <v>2</v>
      </c>
      <c r="W1037" s="110">
        <f t="shared" si="94"/>
        <v>-2</v>
      </c>
      <c r="X1037" s="110">
        <f t="shared" si="94"/>
        <v>-4</v>
      </c>
      <c r="Y1037" s="110"/>
    </row>
    <row r="1038" spans="2:26" x14ac:dyDescent="0.4">
      <c r="B1038" s="42" t="s">
        <v>2</v>
      </c>
      <c r="C1038" s="79">
        <f>(F1036-F1035)/(100-F1035)</f>
        <v>-0.18181818181818182</v>
      </c>
      <c r="D1038" s="66"/>
      <c r="E1038" s="42" t="s">
        <v>1</v>
      </c>
      <c r="F1038" s="69">
        <f>_xlfn.STDEV.S(H1036:EN1036)*10</f>
        <v>14.142135623730951</v>
      </c>
      <c r="G1038" s="70"/>
    </row>
    <row r="1040" spans="2:26" x14ac:dyDescent="0.4">
      <c r="B1040" s="122" t="s">
        <v>407</v>
      </c>
      <c r="C1040" s="123" t="s">
        <v>357</v>
      </c>
      <c r="D1040" s="124"/>
      <c r="E1040" s="122" t="s">
        <v>407</v>
      </c>
      <c r="F1040" s="123" t="s">
        <v>357</v>
      </c>
      <c r="G1040" s="67"/>
    </row>
    <row r="1041" spans="2:26" x14ac:dyDescent="0.4">
      <c r="B1041" s="66" t="s">
        <v>44</v>
      </c>
      <c r="C1041" s="68">
        <f>_xlfn.T.TEST(H1049:EN1049,H1055:EN1055,1,2)</f>
        <v>0.48504481587331016</v>
      </c>
      <c r="D1041" s="66"/>
      <c r="E1041" s="42" t="s">
        <v>39</v>
      </c>
      <c r="F1041" s="69">
        <f>SUM(H1048:EN1048)</f>
        <v>12</v>
      </c>
      <c r="G1041" s="70"/>
    </row>
    <row r="1042" spans="2:26" x14ac:dyDescent="0.4">
      <c r="B1042" s="66" t="s">
        <v>43</v>
      </c>
      <c r="C1042" s="68">
        <f>_xlfn.T.TEST(H1050:EN1050,H1056:EN1056,1,2)</f>
        <v>4.1842424149630401E-2</v>
      </c>
      <c r="D1042" s="66"/>
      <c r="E1042" s="66" t="s">
        <v>36</v>
      </c>
      <c r="F1042" s="69">
        <f>SUM(H1054:EN1054)</f>
        <v>5</v>
      </c>
      <c r="G1042" s="70"/>
    </row>
    <row r="1043" spans="2:26" x14ac:dyDescent="0.4">
      <c r="B1043" s="66" t="s">
        <v>42</v>
      </c>
      <c r="C1043" s="125">
        <f>_xlfn.T.TEST(H1051:EN1051,H1057:EN1057,1,2)</f>
        <v>3.3836162408459956E-2</v>
      </c>
      <c r="D1043" s="66"/>
      <c r="E1043" s="42" t="s">
        <v>14</v>
      </c>
      <c r="F1043" s="69">
        <f>_xlfn.STDEV.S(H1051:EN1051)*10</f>
        <v>21.105794120443452</v>
      </c>
      <c r="G1043" s="70"/>
    </row>
    <row r="1044" spans="2:26" x14ac:dyDescent="0.4">
      <c r="B1044" s="42" t="s">
        <v>358</v>
      </c>
      <c r="C1044" s="44">
        <f>COUNT(H1050:EN1050)</f>
        <v>12</v>
      </c>
      <c r="D1044" s="66"/>
      <c r="E1044" s="42" t="s">
        <v>11</v>
      </c>
      <c r="F1044" s="69">
        <f>_xlfn.STDEV.S(H1057:EN1057)*10</f>
        <v>16.733200530681511</v>
      </c>
      <c r="G1044" s="70"/>
    </row>
    <row r="1045" spans="2:26" x14ac:dyDescent="0.4">
      <c r="B1045" s="42" t="s">
        <v>359</v>
      </c>
      <c r="C1045" s="44">
        <f>COUNT(H1056:EN1056)</f>
        <v>5</v>
      </c>
      <c r="D1045" s="66"/>
      <c r="E1045" s="42" t="s">
        <v>8</v>
      </c>
      <c r="F1045" s="69">
        <f>SQRT((((C1044-1)*F1043^2)+((C1045-1)*F1044^2))/(C1044+C1045-2))</f>
        <v>20.033305601755625</v>
      </c>
      <c r="G1045" s="70"/>
    </row>
    <row r="1046" spans="2:26" x14ac:dyDescent="0.4">
      <c r="B1046" s="66"/>
      <c r="C1046" s="71"/>
      <c r="D1046" s="66"/>
      <c r="E1046" s="42" t="s">
        <v>5</v>
      </c>
      <c r="F1046" s="78">
        <f>(F1057-F1051)/F1044</f>
        <v>1.2549900398011133</v>
      </c>
      <c r="G1046" s="70"/>
      <c r="H1046" s="110"/>
      <c r="I1046" s="110"/>
      <c r="J1046" s="110"/>
      <c r="K1046" s="110"/>
      <c r="L1046" s="110"/>
      <c r="M1046" s="110"/>
      <c r="N1046" s="110"/>
      <c r="O1046" s="110"/>
      <c r="P1046" s="110"/>
      <c r="Q1046" s="110"/>
    </row>
    <row r="1047" spans="2:26" x14ac:dyDescent="0.4">
      <c r="B1047" s="73" t="s">
        <v>106</v>
      </c>
      <c r="C1047" s="65" t="s">
        <v>357</v>
      </c>
      <c r="D1047" s="66"/>
      <c r="E1047" s="73" t="s">
        <v>105</v>
      </c>
      <c r="F1047" s="74" t="s">
        <v>360</v>
      </c>
      <c r="G1047" s="75"/>
      <c r="H1047" s="155" t="s">
        <v>104</v>
      </c>
      <c r="I1047" s="155" t="s">
        <v>103</v>
      </c>
      <c r="J1047" s="155" t="s">
        <v>102</v>
      </c>
      <c r="K1047" s="155" t="s">
        <v>101</v>
      </c>
      <c r="L1047" s="155" t="s">
        <v>100</v>
      </c>
      <c r="M1047" s="155" t="s">
        <v>99</v>
      </c>
      <c r="N1047" s="155" t="s">
        <v>98</v>
      </c>
      <c r="O1047" s="155" t="s">
        <v>97</v>
      </c>
      <c r="P1047" s="155" t="s">
        <v>96</v>
      </c>
      <c r="Q1047" s="155" t="s">
        <v>95</v>
      </c>
      <c r="R1047" s="155" t="s">
        <v>94</v>
      </c>
      <c r="S1047" s="155" t="s">
        <v>93</v>
      </c>
      <c r="T1047" s="155" t="s">
        <v>92</v>
      </c>
      <c r="U1047" s="155" t="s">
        <v>91</v>
      </c>
      <c r="V1047" s="155" t="s">
        <v>90</v>
      </c>
      <c r="W1047" s="155" t="s">
        <v>89</v>
      </c>
      <c r="X1047" s="155" t="s">
        <v>88</v>
      </c>
      <c r="Y1047" s="155" t="s">
        <v>87</v>
      </c>
      <c r="Z1047" s="155" t="s">
        <v>86</v>
      </c>
    </row>
    <row r="1048" spans="2:26" x14ac:dyDescent="0.4">
      <c r="B1048" s="42" t="s">
        <v>13</v>
      </c>
      <c r="C1048" s="69">
        <f>AVERAGE(H1051:EN1051)*10</f>
        <v>-5</v>
      </c>
      <c r="D1048" s="66"/>
      <c r="E1048" s="42" t="s">
        <v>361</v>
      </c>
      <c r="F1048" s="69">
        <f>AVERAGE(H1048:EN1048)</f>
        <v>1</v>
      </c>
      <c r="G1048" s="70"/>
      <c r="H1048" s="109"/>
      <c r="I1048" s="109">
        <v>1</v>
      </c>
      <c r="J1048" s="109"/>
      <c r="K1048" s="109">
        <v>1</v>
      </c>
      <c r="L1048" s="109"/>
      <c r="M1048" s="109"/>
      <c r="N1048" s="109">
        <v>1</v>
      </c>
      <c r="O1048" s="109">
        <v>1</v>
      </c>
      <c r="P1048" s="109">
        <v>1</v>
      </c>
      <c r="Q1048" s="109">
        <v>1</v>
      </c>
      <c r="R1048" s="109">
        <v>1</v>
      </c>
      <c r="S1048" s="109"/>
      <c r="T1048" s="109">
        <v>1</v>
      </c>
      <c r="U1048" s="109">
        <v>1</v>
      </c>
      <c r="V1048" s="109">
        <v>1</v>
      </c>
      <c r="W1048" s="109"/>
      <c r="X1048" s="109">
        <v>1</v>
      </c>
      <c r="Y1048" s="109"/>
      <c r="Z1048" s="109">
        <v>1</v>
      </c>
    </row>
    <row r="1049" spans="2:26" x14ac:dyDescent="0.4">
      <c r="B1049" s="42" t="s">
        <v>10</v>
      </c>
      <c r="C1049" s="69">
        <f>_xlfn.STDEV.S(H1049:EN1049)*10</f>
        <v>15.859229221975186</v>
      </c>
      <c r="D1049" s="66"/>
      <c r="E1049" s="66" t="s">
        <v>9</v>
      </c>
      <c r="F1049" s="69">
        <f>AVERAGE(H1049:EN1049)*10</f>
        <v>48.333333333333329</v>
      </c>
      <c r="G1049" s="70"/>
      <c r="H1049" s="76"/>
      <c r="I1049" s="53">
        <v>4</v>
      </c>
      <c r="J1049" s="76"/>
      <c r="K1049" s="53">
        <v>6</v>
      </c>
      <c r="L1049" s="58"/>
      <c r="M1049" s="58"/>
      <c r="N1049" s="53">
        <v>6</v>
      </c>
      <c r="O1049" s="53">
        <v>6</v>
      </c>
      <c r="P1049" s="53">
        <v>6</v>
      </c>
      <c r="Q1049" s="53">
        <v>6</v>
      </c>
      <c r="R1049" s="53">
        <v>2</v>
      </c>
      <c r="S1049" s="58"/>
      <c r="T1049" s="53">
        <v>4</v>
      </c>
      <c r="U1049" s="53">
        <v>2</v>
      </c>
      <c r="V1049" s="53">
        <v>4</v>
      </c>
      <c r="W1049" s="58"/>
      <c r="X1049" s="53">
        <v>6</v>
      </c>
      <c r="Y1049" s="76"/>
      <c r="Z1049" s="53">
        <v>6</v>
      </c>
    </row>
    <row r="1050" spans="2:26" x14ac:dyDescent="0.4">
      <c r="B1050" s="66" t="s">
        <v>41</v>
      </c>
      <c r="C1050" s="69">
        <f>C1048/C1049</f>
        <v>-0.3152738339308318</v>
      </c>
      <c r="D1050" s="66"/>
      <c r="E1050" s="66" t="s">
        <v>6</v>
      </c>
      <c r="F1050" s="69">
        <f>AVERAGE(H1050:EN1050)*10</f>
        <v>43.333333333333329</v>
      </c>
      <c r="G1050" s="70"/>
      <c r="H1050" s="76"/>
      <c r="I1050" s="53">
        <v>4</v>
      </c>
      <c r="J1050" s="76"/>
      <c r="K1050" s="53">
        <v>4</v>
      </c>
      <c r="L1050" s="58"/>
      <c r="M1050" s="76"/>
      <c r="N1050" s="53">
        <v>4</v>
      </c>
      <c r="O1050" s="53">
        <v>4</v>
      </c>
      <c r="P1050" s="53">
        <v>8</v>
      </c>
      <c r="Q1050" s="53">
        <v>4</v>
      </c>
      <c r="R1050" s="53">
        <v>4</v>
      </c>
      <c r="S1050" s="58"/>
      <c r="T1050" s="53">
        <v>8</v>
      </c>
      <c r="U1050" s="53">
        <v>2</v>
      </c>
      <c r="V1050" s="53">
        <v>2</v>
      </c>
      <c r="W1050" s="58"/>
      <c r="X1050" s="53">
        <v>4</v>
      </c>
      <c r="Y1050" s="76"/>
      <c r="Z1050" s="53">
        <v>4</v>
      </c>
    </row>
    <row r="1051" spans="2:26" x14ac:dyDescent="0.4">
      <c r="B1051" s="42" t="s">
        <v>4</v>
      </c>
      <c r="C1051" s="68">
        <f>_xlfn.T.TEST(H1049:EPA1049,H1050:EN1050,1,2)</f>
        <v>0.24400384133497671</v>
      </c>
      <c r="D1051" s="66"/>
      <c r="E1051" s="42" t="s">
        <v>3</v>
      </c>
      <c r="F1051" s="69">
        <f>AVERAGE(H1051:EN1051)*10</f>
        <v>-5</v>
      </c>
      <c r="G1051" s="70"/>
      <c r="H1051" s="110"/>
      <c r="I1051" s="110">
        <f t="shared" ref="I1051:Z1051" si="95">I1050-I1049</f>
        <v>0</v>
      </c>
      <c r="J1051" s="110"/>
      <c r="K1051" s="110">
        <f t="shared" si="95"/>
        <v>-2</v>
      </c>
      <c r="L1051" s="110"/>
      <c r="M1051" s="110"/>
      <c r="N1051" s="110">
        <f t="shared" si="95"/>
        <v>-2</v>
      </c>
      <c r="O1051" s="110">
        <f t="shared" si="95"/>
        <v>-2</v>
      </c>
      <c r="P1051" s="110">
        <f t="shared" si="95"/>
        <v>2</v>
      </c>
      <c r="Q1051" s="110">
        <f t="shared" si="95"/>
        <v>-2</v>
      </c>
      <c r="R1051" s="110">
        <f t="shared" si="95"/>
        <v>2</v>
      </c>
      <c r="S1051" s="110"/>
      <c r="T1051" s="110">
        <f t="shared" si="95"/>
        <v>4</v>
      </c>
      <c r="U1051" s="110">
        <f t="shared" si="95"/>
        <v>0</v>
      </c>
      <c r="V1051" s="110">
        <f t="shared" si="95"/>
        <v>-2</v>
      </c>
      <c r="W1051" s="110"/>
      <c r="X1051" s="110">
        <f t="shared" si="95"/>
        <v>-2</v>
      </c>
      <c r="Y1051" s="110"/>
      <c r="Z1051" s="110">
        <f t="shared" si="95"/>
        <v>-2</v>
      </c>
    </row>
    <row r="1052" spans="2:26" x14ac:dyDescent="0.4">
      <c r="B1052" s="42" t="s">
        <v>2</v>
      </c>
      <c r="C1052" s="77">
        <f>(F1050-F1049)/(100-F1049)</f>
        <v>-9.6774193548387094E-2</v>
      </c>
      <c r="D1052" s="66"/>
      <c r="E1052" s="42" t="s">
        <v>1</v>
      </c>
      <c r="F1052" s="69">
        <f>_xlfn.STDEV.S(H1050:EN1050)*10</f>
        <v>18.748737331221839</v>
      </c>
      <c r="G1052" s="70"/>
      <c r="H1052" s="110"/>
      <c r="I1052" s="110"/>
      <c r="J1052" s="110"/>
      <c r="K1052" s="110"/>
      <c r="L1052" s="110"/>
      <c r="M1052" s="110"/>
      <c r="N1052" s="110"/>
      <c r="O1052" s="110"/>
      <c r="P1052" s="110"/>
      <c r="Q1052" s="110"/>
    </row>
    <row r="1053" spans="2:26" x14ac:dyDescent="0.4">
      <c r="B1053" s="73" t="s">
        <v>84</v>
      </c>
      <c r="C1053" s="65" t="s">
        <v>357</v>
      </c>
      <c r="D1053" s="66"/>
      <c r="E1053" s="73" t="s">
        <v>83</v>
      </c>
      <c r="F1053" s="74" t="s">
        <v>360</v>
      </c>
      <c r="G1053" s="75"/>
      <c r="H1053" s="156" t="s">
        <v>82</v>
      </c>
      <c r="I1053" s="156" t="s">
        <v>81</v>
      </c>
      <c r="J1053" s="156" t="s">
        <v>80</v>
      </c>
      <c r="K1053" s="156" t="s">
        <v>79</v>
      </c>
      <c r="L1053" s="156" t="s">
        <v>78</v>
      </c>
      <c r="M1053" s="156" t="s">
        <v>77</v>
      </c>
      <c r="N1053" s="156" t="s">
        <v>76</v>
      </c>
      <c r="O1053" s="156" t="s">
        <v>75</v>
      </c>
      <c r="P1053" s="156" t="s">
        <v>74</v>
      </c>
      <c r="Q1053" s="156" t="s">
        <v>73</v>
      </c>
      <c r="R1053" s="156" t="s">
        <v>72</v>
      </c>
      <c r="S1053" s="156" t="s">
        <v>71</v>
      </c>
      <c r="T1053" s="156" t="s">
        <v>70</v>
      </c>
      <c r="U1053" s="156" t="s">
        <v>69</v>
      </c>
      <c r="V1053" s="156" t="s">
        <v>68</v>
      </c>
      <c r="W1053" s="156" t="s">
        <v>67</v>
      </c>
      <c r="X1053" s="156" t="s">
        <v>66</v>
      </c>
      <c r="Y1053" s="156" t="s">
        <v>65</v>
      </c>
    </row>
    <row r="1054" spans="2:26" x14ac:dyDescent="0.4">
      <c r="B1054" s="42" t="s">
        <v>13</v>
      </c>
      <c r="C1054" s="78">
        <f>AVERAGE(H1057:EN1057)*10</f>
        <v>16</v>
      </c>
      <c r="D1054" s="66"/>
      <c r="E1054" s="42" t="s">
        <v>361</v>
      </c>
      <c r="F1054" s="69">
        <f>AVERAGE(H1054:EN1054)</f>
        <v>1</v>
      </c>
      <c r="G1054" s="70"/>
      <c r="H1054" s="109"/>
      <c r="I1054" s="109">
        <v>1</v>
      </c>
      <c r="J1054" s="109"/>
      <c r="K1054" s="109"/>
      <c r="L1054" s="109"/>
      <c r="M1054" s="109"/>
      <c r="N1054" s="109">
        <v>1</v>
      </c>
      <c r="O1054" s="109">
        <v>1</v>
      </c>
      <c r="P1054" s="109"/>
      <c r="Q1054" s="109"/>
      <c r="R1054" s="109">
        <v>1</v>
      </c>
      <c r="S1054" s="109">
        <v>1</v>
      </c>
      <c r="T1054" s="109"/>
      <c r="U1054" s="109"/>
      <c r="V1054" s="109"/>
      <c r="W1054" s="109"/>
      <c r="X1054" s="109"/>
      <c r="Y1054" s="109"/>
    </row>
    <row r="1055" spans="2:26" x14ac:dyDescent="0.4">
      <c r="B1055" s="42" t="s">
        <v>10</v>
      </c>
      <c r="C1055" s="69">
        <f>_xlfn.STDEV.S(H1055:EN1055)*10</f>
        <v>17.888543819998315</v>
      </c>
      <c r="D1055" s="66"/>
      <c r="E1055" s="66" t="s">
        <v>9</v>
      </c>
      <c r="F1055" s="69">
        <f>AVERAGE(H1055:EN1055)*10</f>
        <v>48</v>
      </c>
      <c r="G1055" s="70"/>
      <c r="H1055" s="76"/>
      <c r="I1055" s="53">
        <v>2</v>
      </c>
      <c r="J1055" s="58"/>
      <c r="K1055" s="58"/>
      <c r="L1055" s="76"/>
      <c r="M1055" s="58"/>
      <c r="N1055" s="53">
        <v>4</v>
      </c>
      <c r="O1055" s="53">
        <v>6</v>
      </c>
      <c r="P1055" s="58"/>
      <c r="Q1055" s="76"/>
      <c r="R1055" s="53">
        <v>6</v>
      </c>
      <c r="S1055" s="53">
        <v>6</v>
      </c>
      <c r="T1055" s="76"/>
      <c r="U1055" s="76"/>
      <c r="V1055" s="58"/>
      <c r="W1055" s="58"/>
      <c r="X1055" s="58"/>
      <c r="Y1055" s="76"/>
    </row>
    <row r="1056" spans="2:26" x14ac:dyDescent="0.4">
      <c r="B1056" s="66" t="s">
        <v>7</v>
      </c>
      <c r="C1056" s="78">
        <f>C1054/C1055</f>
        <v>0.89442719099991597</v>
      </c>
      <c r="D1056" s="66"/>
      <c r="E1056" s="66" t="s">
        <v>6</v>
      </c>
      <c r="F1056" s="69">
        <f>AVERAGE(H1056:EN1056)*10</f>
        <v>64</v>
      </c>
      <c r="G1056" s="70"/>
      <c r="H1056" s="76"/>
      <c r="I1056" s="53">
        <v>2</v>
      </c>
      <c r="J1056" s="58"/>
      <c r="K1056" s="76"/>
      <c r="L1056" s="76"/>
      <c r="M1056" s="58"/>
      <c r="N1056" s="53">
        <v>8</v>
      </c>
      <c r="O1056" s="53">
        <v>8</v>
      </c>
      <c r="P1056" s="58"/>
      <c r="Q1056" s="76"/>
      <c r="R1056" s="53">
        <v>6</v>
      </c>
      <c r="S1056" s="53">
        <v>8</v>
      </c>
      <c r="T1056" s="76"/>
      <c r="U1056" s="76"/>
      <c r="V1056" s="58"/>
      <c r="W1056" s="58"/>
      <c r="X1056" s="58"/>
      <c r="Y1056" s="76"/>
    </row>
    <row r="1057" spans="2:26" x14ac:dyDescent="0.4">
      <c r="B1057" s="66" t="s">
        <v>4</v>
      </c>
      <c r="C1057" s="68">
        <f>_xlfn.T.TEST(H1055:EPA1055,H1056:EN1056,1,2)</f>
        <v>0.14533562813148709</v>
      </c>
      <c r="D1057" s="66"/>
      <c r="E1057" s="42" t="s">
        <v>3</v>
      </c>
      <c r="F1057" s="69">
        <f>AVERAGE(H1057:EN1057)*10</f>
        <v>16</v>
      </c>
      <c r="G1057" s="70"/>
      <c r="H1057" s="110"/>
      <c r="I1057" s="110">
        <f t="shared" ref="I1057:S1057" si="96">I1056-I1055</f>
        <v>0</v>
      </c>
      <c r="J1057" s="110"/>
      <c r="K1057" s="110"/>
      <c r="L1057" s="110"/>
      <c r="M1057" s="110"/>
      <c r="N1057" s="110">
        <f t="shared" si="96"/>
        <v>4</v>
      </c>
      <c r="O1057" s="110">
        <f t="shared" si="96"/>
        <v>2</v>
      </c>
      <c r="P1057" s="110"/>
      <c r="Q1057" s="110"/>
      <c r="R1057" s="110">
        <f t="shared" si="96"/>
        <v>0</v>
      </c>
      <c r="S1057" s="110">
        <f t="shared" si="96"/>
        <v>2</v>
      </c>
      <c r="T1057" s="110"/>
      <c r="U1057" s="110"/>
      <c r="V1057" s="110"/>
      <c r="W1057" s="110"/>
      <c r="X1057" s="110"/>
      <c r="Y1057" s="110"/>
    </row>
    <row r="1058" spans="2:26" x14ac:dyDescent="0.4">
      <c r="B1058" s="42" t="s">
        <v>2</v>
      </c>
      <c r="C1058" s="79">
        <f>(F1056-F1055)/(100-F1055)</f>
        <v>0.30769230769230771</v>
      </c>
      <c r="D1058" s="66"/>
      <c r="E1058" s="42" t="s">
        <v>1</v>
      </c>
      <c r="F1058" s="69">
        <f>_xlfn.STDEV.S(H1056:EN1056)*10</f>
        <v>26.07680962081059</v>
      </c>
      <c r="G1058" s="70"/>
    </row>
    <row r="1060" spans="2:26" x14ac:dyDescent="0.4">
      <c r="B1060" s="64" t="s">
        <v>408</v>
      </c>
      <c r="C1060" s="65" t="s">
        <v>357</v>
      </c>
      <c r="D1060" s="66"/>
      <c r="E1060" s="64" t="s">
        <v>408</v>
      </c>
      <c r="F1060" s="65" t="s">
        <v>357</v>
      </c>
      <c r="G1060" s="67"/>
    </row>
    <row r="1061" spans="2:26" x14ac:dyDescent="0.4">
      <c r="B1061" s="66" t="s">
        <v>44</v>
      </c>
      <c r="C1061" s="68">
        <f>_xlfn.T.TEST(H1069:EN1069,H1075:EN1075,1,2)</f>
        <v>0.31643926210744167</v>
      </c>
      <c r="D1061" s="66"/>
      <c r="E1061" s="42" t="s">
        <v>39</v>
      </c>
      <c r="F1061" s="69">
        <f>SUM(H1068:EN1068)</f>
        <v>10</v>
      </c>
      <c r="G1061" s="70"/>
    </row>
    <row r="1062" spans="2:26" x14ac:dyDescent="0.4">
      <c r="B1062" s="66" t="s">
        <v>43</v>
      </c>
      <c r="C1062" s="68">
        <f>_xlfn.T.TEST(H1070:EN1070,H1076:EN1076,1,2)</f>
        <v>0.12239142454818797</v>
      </c>
      <c r="D1062" s="66"/>
      <c r="E1062" s="66" t="s">
        <v>36</v>
      </c>
      <c r="F1062" s="69">
        <f>SUM(H1074:EN1074)</f>
        <v>7</v>
      </c>
      <c r="G1062" s="70"/>
    </row>
    <row r="1063" spans="2:26" x14ac:dyDescent="0.4">
      <c r="B1063" s="66" t="s">
        <v>42</v>
      </c>
      <c r="C1063" s="121">
        <f>_xlfn.T.TEST(H1071:EN1071,H1077:EN1077,1,2)</f>
        <v>6.3826012114748198E-2</v>
      </c>
      <c r="D1063" s="66"/>
      <c r="E1063" s="42" t="s">
        <v>14</v>
      </c>
      <c r="F1063" s="69">
        <f>_xlfn.STDEV.S(H1071:EN1071)*10</f>
        <v>25.733678754158376</v>
      </c>
      <c r="G1063" s="70"/>
    </row>
    <row r="1064" spans="2:26" x14ac:dyDescent="0.4">
      <c r="B1064" s="42" t="s">
        <v>358</v>
      </c>
      <c r="C1064" s="44">
        <f>COUNT(H1070:EN1070)</f>
        <v>10</v>
      </c>
      <c r="D1064" s="66"/>
      <c r="E1064" s="42" t="s">
        <v>11</v>
      </c>
      <c r="F1064" s="69">
        <f>_xlfn.STDEV.S(H1077:EN1077)*10</f>
        <v>21.38089935299395</v>
      </c>
      <c r="G1064" s="70"/>
    </row>
    <row r="1065" spans="2:26" x14ac:dyDescent="0.4">
      <c r="B1065" s="42" t="s">
        <v>359</v>
      </c>
      <c r="C1065" s="44">
        <f>COUNT(H1076:EN1076)</f>
        <v>7</v>
      </c>
      <c r="D1065" s="66"/>
      <c r="E1065" s="42" t="s">
        <v>8</v>
      </c>
      <c r="F1065" s="69">
        <f>SQRT((((C1064-1)*F1063^2)+((C1065-1)*F1064^2))/(C1064+C1065-2))</f>
        <v>24.087143379622173</v>
      </c>
      <c r="G1065" s="70"/>
    </row>
    <row r="1066" spans="2:26" x14ac:dyDescent="0.4">
      <c r="B1066" s="66"/>
      <c r="C1066" s="71"/>
      <c r="D1066" s="66"/>
      <c r="E1066" s="42" t="s">
        <v>5</v>
      </c>
      <c r="F1066" s="78">
        <f>(F1077-F1071)/F1064</f>
        <v>0.89532516040662169</v>
      </c>
      <c r="G1066" s="70"/>
      <c r="H1066" s="110"/>
      <c r="I1066" s="110"/>
      <c r="J1066" s="110"/>
      <c r="K1066" s="110"/>
      <c r="L1066" s="110"/>
      <c r="M1066" s="110"/>
      <c r="N1066" s="110"/>
      <c r="O1066" s="110"/>
      <c r="P1066" s="110"/>
      <c r="Q1066" s="110"/>
    </row>
    <row r="1067" spans="2:26" x14ac:dyDescent="0.4">
      <c r="B1067" s="73" t="s">
        <v>106</v>
      </c>
      <c r="C1067" s="65" t="s">
        <v>357</v>
      </c>
      <c r="D1067" s="66"/>
      <c r="E1067" s="73" t="s">
        <v>105</v>
      </c>
      <c r="F1067" s="74" t="s">
        <v>360</v>
      </c>
      <c r="G1067" s="75"/>
      <c r="H1067" s="155" t="s">
        <v>104</v>
      </c>
      <c r="I1067" s="155" t="s">
        <v>103</v>
      </c>
      <c r="J1067" s="155" t="s">
        <v>102</v>
      </c>
      <c r="K1067" s="155" t="s">
        <v>101</v>
      </c>
      <c r="L1067" s="155" t="s">
        <v>100</v>
      </c>
      <c r="M1067" s="155" t="s">
        <v>99</v>
      </c>
      <c r="N1067" s="155" t="s">
        <v>98</v>
      </c>
      <c r="O1067" s="155" t="s">
        <v>97</v>
      </c>
      <c r="P1067" s="155" t="s">
        <v>96</v>
      </c>
      <c r="Q1067" s="155" t="s">
        <v>95</v>
      </c>
      <c r="R1067" s="155" t="s">
        <v>94</v>
      </c>
      <c r="S1067" s="155" t="s">
        <v>93</v>
      </c>
      <c r="T1067" s="155" t="s">
        <v>92</v>
      </c>
      <c r="U1067" s="155" t="s">
        <v>91</v>
      </c>
      <c r="V1067" s="155" t="s">
        <v>90</v>
      </c>
      <c r="W1067" s="155" t="s">
        <v>89</v>
      </c>
      <c r="X1067" s="155" t="s">
        <v>88</v>
      </c>
      <c r="Y1067" s="155" t="s">
        <v>87</v>
      </c>
      <c r="Z1067" s="155" t="s">
        <v>86</v>
      </c>
    </row>
    <row r="1068" spans="2:26" x14ac:dyDescent="0.4">
      <c r="B1068" s="42" t="s">
        <v>13</v>
      </c>
      <c r="C1068" s="69">
        <f>AVERAGE(H1071:EN1071)*10</f>
        <v>-2</v>
      </c>
      <c r="D1068" s="66"/>
      <c r="E1068" s="42" t="s">
        <v>361</v>
      </c>
      <c r="F1068" s="69">
        <f>AVERAGE(H1068:EN1068)</f>
        <v>1</v>
      </c>
      <c r="G1068" s="70"/>
      <c r="H1068" s="109"/>
      <c r="I1068" s="109">
        <v>1</v>
      </c>
      <c r="J1068" s="109"/>
      <c r="K1068" s="109">
        <v>1</v>
      </c>
      <c r="L1068" s="109">
        <v>1</v>
      </c>
      <c r="M1068" s="109"/>
      <c r="N1068" s="109"/>
      <c r="O1068" s="109"/>
      <c r="P1068" s="109">
        <v>1</v>
      </c>
      <c r="Q1068" s="109"/>
      <c r="R1068" s="109">
        <v>1</v>
      </c>
      <c r="S1068" s="109">
        <v>1</v>
      </c>
      <c r="T1068" s="109">
        <v>1</v>
      </c>
      <c r="U1068" s="109">
        <v>1</v>
      </c>
      <c r="V1068" s="109">
        <v>1</v>
      </c>
      <c r="W1068" s="109">
        <v>1</v>
      </c>
      <c r="X1068" s="109"/>
      <c r="Y1068" s="109"/>
      <c r="Z1068" s="109"/>
    </row>
    <row r="1069" spans="2:26" x14ac:dyDescent="0.4">
      <c r="B1069" s="42" t="s">
        <v>10</v>
      </c>
      <c r="C1069" s="69">
        <f>_xlfn.STDEV.S(H1069:EN1069)*10</f>
        <v>14.142135623730951</v>
      </c>
      <c r="D1069" s="66"/>
      <c r="E1069" s="66" t="s">
        <v>9</v>
      </c>
      <c r="F1069" s="69">
        <f>AVERAGE(H1069:EN1069)*10</f>
        <v>50</v>
      </c>
      <c r="G1069" s="70"/>
      <c r="H1069" s="76"/>
      <c r="I1069" s="53">
        <v>6</v>
      </c>
      <c r="J1069" s="76"/>
      <c r="K1069" s="53">
        <v>6</v>
      </c>
      <c r="L1069" s="53">
        <v>4</v>
      </c>
      <c r="M1069" s="58"/>
      <c r="N1069" s="58"/>
      <c r="O1069" s="58"/>
      <c r="P1069" s="53">
        <v>4</v>
      </c>
      <c r="Q1069" s="58"/>
      <c r="R1069" s="53">
        <v>4</v>
      </c>
      <c r="S1069" s="53">
        <v>6</v>
      </c>
      <c r="T1069" s="53">
        <v>6</v>
      </c>
      <c r="U1069" s="53">
        <v>2</v>
      </c>
      <c r="V1069" s="53">
        <v>6</v>
      </c>
      <c r="W1069" s="53">
        <v>6</v>
      </c>
      <c r="X1069" s="76"/>
      <c r="Y1069" s="76"/>
      <c r="Z1069" s="76"/>
    </row>
    <row r="1070" spans="2:26" x14ac:dyDescent="0.4">
      <c r="B1070" s="66" t="s">
        <v>41</v>
      </c>
      <c r="C1070" s="69">
        <f>C1068/C1069</f>
        <v>-0.1414213562373095</v>
      </c>
      <c r="D1070" s="66"/>
      <c r="E1070" s="66" t="s">
        <v>6</v>
      </c>
      <c r="F1070" s="69">
        <f>AVERAGE(H1070:EN1070)*10</f>
        <v>48</v>
      </c>
      <c r="G1070" s="70"/>
      <c r="H1070" s="76"/>
      <c r="I1070" s="53">
        <v>4</v>
      </c>
      <c r="J1070" s="76"/>
      <c r="K1070" s="53">
        <v>4</v>
      </c>
      <c r="L1070" s="53">
        <v>8</v>
      </c>
      <c r="M1070" s="76"/>
      <c r="N1070" s="58"/>
      <c r="O1070" s="58"/>
      <c r="P1070" s="53">
        <v>6</v>
      </c>
      <c r="Q1070" s="58"/>
      <c r="R1070" s="53">
        <v>2</v>
      </c>
      <c r="S1070" s="53">
        <v>4</v>
      </c>
      <c r="T1070" s="53">
        <v>8</v>
      </c>
      <c r="U1070" s="53">
        <v>4</v>
      </c>
      <c r="V1070" s="53">
        <v>2</v>
      </c>
      <c r="W1070" s="53">
        <v>6</v>
      </c>
      <c r="X1070" s="76"/>
      <c r="Y1070" s="76"/>
      <c r="Z1070" s="76"/>
    </row>
    <row r="1071" spans="2:26" x14ac:dyDescent="0.4">
      <c r="B1071" s="42" t="s">
        <v>4</v>
      </c>
      <c r="C1071" s="68">
        <f>_xlfn.T.TEST(H1069:EPA1069,H1070:EN1070,1,2)</f>
        <v>0.40432056924664883</v>
      </c>
      <c r="D1071" s="66"/>
      <c r="E1071" s="42" t="s">
        <v>3</v>
      </c>
      <c r="F1071" s="69">
        <f>AVERAGE(H1071:EN1071)*10</f>
        <v>-2</v>
      </c>
      <c r="G1071" s="70"/>
      <c r="H1071" s="110"/>
      <c r="I1071" s="110">
        <f t="shared" ref="I1071:W1071" si="97">I1070-I1069</f>
        <v>-2</v>
      </c>
      <c r="J1071" s="110"/>
      <c r="K1071" s="110">
        <f t="shared" si="97"/>
        <v>-2</v>
      </c>
      <c r="L1071" s="110">
        <f t="shared" si="97"/>
        <v>4</v>
      </c>
      <c r="M1071" s="110"/>
      <c r="N1071" s="110"/>
      <c r="O1071" s="110"/>
      <c r="P1071" s="110">
        <f t="shared" si="97"/>
        <v>2</v>
      </c>
      <c r="Q1071" s="110"/>
      <c r="R1071" s="110">
        <f t="shared" si="97"/>
        <v>-2</v>
      </c>
      <c r="S1071" s="110">
        <f t="shared" si="97"/>
        <v>-2</v>
      </c>
      <c r="T1071" s="110">
        <f t="shared" si="97"/>
        <v>2</v>
      </c>
      <c r="U1071" s="110">
        <f t="shared" si="97"/>
        <v>2</v>
      </c>
      <c r="V1071" s="110">
        <f t="shared" si="97"/>
        <v>-4</v>
      </c>
      <c r="W1071" s="110">
        <f t="shared" si="97"/>
        <v>0</v>
      </c>
      <c r="X1071" s="110"/>
      <c r="Y1071" s="110"/>
      <c r="Z1071" s="110"/>
    </row>
    <row r="1072" spans="2:26" x14ac:dyDescent="0.4">
      <c r="B1072" s="42" t="s">
        <v>2</v>
      </c>
      <c r="C1072" s="77">
        <f>(F1070-F1069)/(100-F1069)</f>
        <v>-0.04</v>
      </c>
      <c r="D1072" s="66"/>
      <c r="E1072" s="42" t="s">
        <v>1</v>
      </c>
      <c r="F1072" s="69">
        <f>_xlfn.STDEV.S(H1070:EN1070)*10</f>
        <v>21.499353995462798</v>
      </c>
      <c r="G1072" s="70"/>
      <c r="H1072" s="110"/>
      <c r="I1072" s="110"/>
      <c r="J1072" s="110"/>
      <c r="K1072" s="110"/>
      <c r="L1072" s="110"/>
      <c r="M1072" s="110"/>
      <c r="N1072" s="110"/>
      <c r="O1072" s="110"/>
      <c r="P1072" s="110"/>
      <c r="Q1072" s="110"/>
    </row>
    <row r="1073" spans="2:26" x14ac:dyDescent="0.4">
      <c r="B1073" s="73" t="s">
        <v>84</v>
      </c>
      <c r="C1073" s="65" t="s">
        <v>357</v>
      </c>
      <c r="D1073" s="66"/>
      <c r="E1073" s="73" t="s">
        <v>83</v>
      </c>
      <c r="F1073" s="74" t="s">
        <v>360</v>
      </c>
      <c r="G1073" s="75"/>
      <c r="H1073" s="156" t="s">
        <v>82</v>
      </c>
      <c r="I1073" s="156" t="s">
        <v>81</v>
      </c>
      <c r="J1073" s="156" t="s">
        <v>80</v>
      </c>
      <c r="K1073" s="156" t="s">
        <v>79</v>
      </c>
      <c r="L1073" s="156" t="s">
        <v>78</v>
      </c>
      <c r="M1073" s="156" t="s">
        <v>77</v>
      </c>
      <c r="N1073" s="156" t="s">
        <v>76</v>
      </c>
      <c r="O1073" s="156" t="s">
        <v>75</v>
      </c>
      <c r="P1073" s="156" t="s">
        <v>74</v>
      </c>
      <c r="Q1073" s="156" t="s">
        <v>73</v>
      </c>
      <c r="R1073" s="156" t="s">
        <v>72</v>
      </c>
      <c r="S1073" s="156" t="s">
        <v>71</v>
      </c>
      <c r="T1073" s="156" t="s">
        <v>70</v>
      </c>
      <c r="U1073" s="156" t="s">
        <v>69</v>
      </c>
      <c r="V1073" s="156" t="s">
        <v>68</v>
      </c>
      <c r="W1073" s="156" t="s">
        <v>67</v>
      </c>
      <c r="X1073" s="156" t="s">
        <v>66</v>
      </c>
      <c r="Y1073" s="156" t="s">
        <v>65</v>
      </c>
    </row>
    <row r="1074" spans="2:26" x14ac:dyDescent="0.4">
      <c r="B1074" s="42" t="s">
        <v>13</v>
      </c>
      <c r="C1074" s="78">
        <f>AVERAGE(H1077:EN1077)*10</f>
        <v>17.142857142857142</v>
      </c>
      <c r="D1074" s="66"/>
      <c r="E1074" s="42" t="s">
        <v>361</v>
      </c>
      <c r="F1074" s="69">
        <f>AVERAGE(H1074:EN1074)</f>
        <v>1</v>
      </c>
      <c r="G1074" s="70"/>
      <c r="H1074" s="109"/>
      <c r="I1074" s="109">
        <v>1</v>
      </c>
      <c r="J1074" s="109"/>
      <c r="K1074" s="109"/>
      <c r="L1074" s="109"/>
      <c r="M1074" s="109">
        <v>1</v>
      </c>
      <c r="N1074" s="109"/>
      <c r="O1074" s="109"/>
      <c r="P1074" s="109">
        <v>1</v>
      </c>
      <c r="Q1074" s="109"/>
      <c r="R1074" s="109">
        <v>1</v>
      </c>
      <c r="S1074" s="109"/>
      <c r="T1074" s="109"/>
      <c r="U1074" s="109"/>
      <c r="V1074" s="109">
        <v>1</v>
      </c>
      <c r="W1074" s="109">
        <v>1</v>
      </c>
      <c r="X1074" s="109">
        <v>1</v>
      </c>
      <c r="Y1074" s="109"/>
    </row>
    <row r="1075" spans="2:26" x14ac:dyDescent="0.4">
      <c r="B1075" s="42" t="s">
        <v>10</v>
      </c>
      <c r="C1075" s="69">
        <f>_xlfn.STDEV.S(H1075:EN1075)*10</f>
        <v>22.253945610567474</v>
      </c>
      <c r="D1075" s="66"/>
      <c r="E1075" s="66" t="s">
        <v>9</v>
      </c>
      <c r="F1075" s="69">
        <f>AVERAGE(H1075:EN1075)*10</f>
        <v>45.714285714285708</v>
      </c>
      <c r="G1075" s="70"/>
      <c r="H1075" s="76"/>
      <c r="I1075" s="53">
        <v>0</v>
      </c>
      <c r="J1075" s="58"/>
      <c r="K1075" s="76"/>
      <c r="L1075" s="76"/>
      <c r="M1075" s="53">
        <v>6</v>
      </c>
      <c r="N1075" s="76"/>
      <c r="O1075" s="58"/>
      <c r="P1075" s="53">
        <v>6</v>
      </c>
      <c r="Q1075" s="76"/>
      <c r="R1075" s="53">
        <v>4</v>
      </c>
      <c r="S1075" s="58"/>
      <c r="T1075" s="76"/>
      <c r="U1075" s="76"/>
      <c r="V1075" s="53">
        <v>6</v>
      </c>
      <c r="W1075" s="53">
        <v>6</v>
      </c>
      <c r="X1075" s="53">
        <v>4</v>
      </c>
      <c r="Y1075" s="76"/>
    </row>
    <row r="1076" spans="2:26" x14ac:dyDescent="0.4">
      <c r="B1076" s="66" t="s">
        <v>7</v>
      </c>
      <c r="C1076" s="78">
        <f>C1074/C1075</f>
        <v>0.77032888651964315</v>
      </c>
      <c r="D1076" s="66"/>
      <c r="E1076" s="66" t="s">
        <v>6</v>
      </c>
      <c r="F1076" s="69">
        <f>AVERAGE(H1076:EN1076)*10</f>
        <v>62.857142857142854</v>
      </c>
      <c r="G1076" s="70"/>
      <c r="H1076" s="76"/>
      <c r="I1076" s="53">
        <v>2</v>
      </c>
      <c r="J1076" s="58"/>
      <c r="K1076" s="76"/>
      <c r="L1076" s="76"/>
      <c r="M1076" s="53">
        <v>8</v>
      </c>
      <c r="N1076" s="76"/>
      <c r="O1076" s="58"/>
      <c r="P1076" s="53">
        <v>10</v>
      </c>
      <c r="Q1076" s="76"/>
      <c r="R1076" s="53">
        <v>4</v>
      </c>
      <c r="S1076" s="58"/>
      <c r="T1076" s="76"/>
      <c r="U1076" s="76"/>
      <c r="V1076" s="53">
        <v>4</v>
      </c>
      <c r="W1076" s="53">
        <v>8</v>
      </c>
      <c r="X1076" s="53">
        <v>8</v>
      </c>
      <c r="Y1076" s="76"/>
    </row>
    <row r="1077" spans="2:26" x14ac:dyDescent="0.4">
      <c r="B1077" s="66" t="s">
        <v>4</v>
      </c>
      <c r="C1077" s="68">
        <f>_xlfn.T.TEST(H1075:EPA1075,H1076:EN1076,1,2)</f>
        <v>0.12053118013500466</v>
      </c>
      <c r="D1077" s="66"/>
      <c r="E1077" s="42" t="s">
        <v>3</v>
      </c>
      <c r="F1077" s="69">
        <f>AVERAGE(H1077:EN1077)*10</f>
        <v>17.142857142857142</v>
      </c>
      <c r="G1077" s="70"/>
      <c r="H1077" s="110"/>
      <c r="I1077" s="110">
        <f>I1076-I1075</f>
        <v>2</v>
      </c>
      <c r="J1077" s="110"/>
      <c r="K1077" s="110"/>
      <c r="L1077" s="110"/>
      <c r="M1077" s="110">
        <f>M1076-M1075</f>
        <v>2</v>
      </c>
      <c r="N1077" s="110"/>
      <c r="O1077" s="110"/>
      <c r="P1077" s="110">
        <f>P1076-P1075</f>
        <v>4</v>
      </c>
      <c r="Q1077" s="110"/>
      <c r="R1077" s="110">
        <f>R1076-R1075</f>
        <v>0</v>
      </c>
      <c r="S1077" s="110"/>
      <c r="T1077" s="110"/>
      <c r="U1077" s="110"/>
      <c r="V1077" s="110">
        <f>V1076-V1075</f>
        <v>-2</v>
      </c>
      <c r="W1077" s="110">
        <f>W1076-W1075</f>
        <v>2</v>
      </c>
      <c r="X1077" s="110">
        <f>X1076-X1075</f>
        <v>4</v>
      </c>
      <c r="Y1077" s="110"/>
    </row>
    <row r="1078" spans="2:26" x14ac:dyDescent="0.4">
      <c r="B1078" s="42" t="s">
        <v>2</v>
      </c>
      <c r="C1078" s="79">
        <f>(F1076-F1075)/(100-F1075)</f>
        <v>0.31578947368421056</v>
      </c>
      <c r="D1078" s="66"/>
      <c r="E1078" s="42" t="s">
        <v>1</v>
      </c>
      <c r="F1078" s="69">
        <f>_xlfn.STDEV.S(H1076:EN1076)*10</f>
        <v>29.277002188456002</v>
      </c>
      <c r="G1078" s="70"/>
    </row>
    <row r="1080" spans="2:26" x14ac:dyDescent="0.4">
      <c r="B1080" s="64" t="s">
        <v>409</v>
      </c>
      <c r="C1080" s="65" t="s">
        <v>357</v>
      </c>
      <c r="D1080" s="66"/>
      <c r="E1080" s="64" t="s">
        <v>409</v>
      </c>
      <c r="F1080" s="65" t="s">
        <v>357</v>
      </c>
      <c r="G1080" s="67"/>
    </row>
    <row r="1081" spans="2:26" x14ac:dyDescent="0.4">
      <c r="B1081" s="66" t="s">
        <v>44</v>
      </c>
      <c r="C1081" s="68">
        <f>_xlfn.T.TEST(H1089:EN1089,H1095:EN1095,1,2)</f>
        <v>0.20858602616699318</v>
      </c>
      <c r="D1081" s="66"/>
      <c r="E1081" s="42" t="s">
        <v>39</v>
      </c>
      <c r="F1081" s="69">
        <f>SUM(H1088:EN1088)</f>
        <v>14</v>
      </c>
      <c r="G1081" s="70"/>
    </row>
    <row r="1082" spans="2:26" x14ac:dyDescent="0.4">
      <c r="B1082" s="66" t="s">
        <v>43</v>
      </c>
      <c r="C1082" s="68">
        <f>_xlfn.T.TEST(H1090:EN1090,H1096:EN1096,1,2)</f>
        <v>0.49076491488630591</v>
      </c>
      <c r="D1082" s="66"/>
      <c r="E1082" s="66" t="s">
        <v>36</v>
      </c>
      <c r="F1082" s="69">
        <f>SUM(H1094:EN1094)</f>
        <v>5</v>
      </c>
      <c r="G1082" s="70"/>
    </row>
    <row r="1083" spans="2:26" x14ac:dyDescent="0.4">
      <c r="B1083" s="66" t="s">
        <v>42</v>
      </c>
      <c r="C1083" s="68">
        <f>_xlfn.T.TEST(H1091:EN1091,H1097:EN1097,1,2)</f>
        <v>0.25824112079375627</v>
      </c>
      <c r="D1083" s="66"/>
      <c r="E1083" s="42" t="s">
        <v>14</v>
      </c>
      <c r="F1083" s="69">
        <f>_xlfn.STDEV.S(H1091:EN1091)*10</f>
        <v>24.087751663859791</v>
      </c>
      <c r="G1083" s="70"/>
    </row>
    <row r="1084" spans="2:26" x14ac:dyDescent="0.4">
      <c r="B1084" s="42" t="s">
        <v>358</v>
      </c>
      <c r="C1084" s="44">
        <f>COUNT(H1090:EN1090)</f>
        <v>14</v>
      </c>
      <c r="D1084" s="66"/>
      <c r="E1084" s="42" t="s">
        <v>11</v>
      </c>
      <c r="F1084" s="69">
        <f>_xlfn.STDEV.S(H1097:EN1097)*10</f>
        <v>38.470768123342694</v>
      </c>
      <c r="G1084" s="70"/>
    </row>
    <row r="1085" spans="2:26" x14ac:dyDescent="0.4">
      <c r="B1085" s="42" t="s">
        <v>359</v>
      </c>
      <c r="C1085" s="44">
        <f>COUNT(H1096:EN1096)</f>
        <v>5</v>
      </c>
      <c r="D1085" s="66"/>
      <c r="E1085" s="42" t="s">
        <v>8</v>
      </c>
      <c r="F1085" s="69">
        <f>SQRT((((C1084-1)*F1083^2)+((C1085-1)*F1084^2))/(C1084+C1085-2))</f>
        <v>28.141300131821268</v>
      </c>
      <c r="G1085" s="70"/>
    </row>
    <row r="1086" spans="2:26" x14ac:dyDescent="0.4">
      <c r="B1086" s="66"/>
      <c r="C1086" s="71"/>
      <c r="D1086" s="66"/>
      <c r="E1086" s="42" t="s">
        <v>5</v>
      </c>
      <c r="F1086" s="78">
        <f>(F1097-F1091)/F1084</f>
        <v>0.25251083324201762</v>
      </c>
      <c r="G1086" s="70"/>
      <c r="H1086" s="110"/>
      <c r="I1086" s="110"/>
      <c r="J1086" s="110"/>
      <c r="K1086" s="110"/>
      <c r="L1086" s="110"/>
      <c r="M1086" s="110"/>
      <c r="N1086" s="110"/>
      <c r="O1086" s="110"/>
      <c r="P1086" s="110"/>
      <c r="Q1086" s="110"/>
    </row>
    <row r="1087" spans="2:26" x14ac:dyDescent="0.4">
      <c r="B1087" s="73" t="s">
        <v>106</v>
      </c>
      <c r="C1087" s="65" t="s">
        <v>357</v>
      </c>
      <c r="D1087" s="66"/>
      <c r="E1087" s="73" t="s">
        <v>105</v>
      </c>
      <c r="F1087" s="74" t="s">
        <v>360</v>
      </c>
      <c r="G1087" s="75"/>
      <c r="H1087" s="155" t="s">
        <v>104</v>
      </c>
      <c r="I1087" s="155" t="s">
        <v>103</v>
      </c>
      <c r="J1087" s="155" t="s">
        <v>102</v>
      </c>
      <c r="K1087" s="155" t="s">
        <v>101</v>
      </c>
      <c r="L1087" s="155" t="s">
        <v>100</v>
      </c>
      <c r="M1087" s="155" t="s">
        <v>99</v>
      </c>
      <c r="N1087" s="155" t="s">
        <v>98</v>
      </c>
      <c r="O1087" s="155" t="s">
        <v>97</v>
      </c>
      <c r="P1087" s="155" t="s">
        <v>96</v>
      </c>
      <c r="Q1087" s="155" t="s">
        <v>95</v>
      </c>
      <c r="R1087" s="155" t="s">
        <v>94</v>
      </c>
      <c r="S1087" s="155" t="s">
        <v>93</v>
      </c>
      <c r="T1087" s="155" t="s">
        <v>92</v>
      </c>
      <c r="U1087" s="155" t="s">
        <v>91</v>
      </c>
      <c r="V1087" s="155" t="s">
        <v>90</v>
      </c>
      <c r="W1087" s="155" t="s">
        <v>89</v>
      </c>
      <c r="X1087" s="155" t="s">
        <v>88</v>
      </c>
      <c r="Y1087" s="155" t="s">
        <v>87</v>
      </c>
      <c r="Z1087" s="155" t="s">
        <v>86</v>
      </c>
    </row>
    <row r="1088" spans="2:26" x14ac:dyDescent="0.4">
      <c r="B1088" s="42" t="s">
        <v>13</v>
      </c>
      <c r="C1088" s="69">
        <f>AVERAGE(H1091:EN1091)*10</f>
        <v>-5.7142857142857135</v>
      </c>
      <c r="D1088" s="66"/>
      <c r="E1088" s="42" t="s">
        <v>361</v>
      </c>
      <c r="F1088" s="69">
        <f>AVERAGE(H1088:EN1088)</f>
        <v>1</v>
      </c>
      <c r="G1088" s="70"/>
      <c r="H1088" s="109"/>
      <c r="I1088" s="109">
        <v>1</v>
      </c>
      <c r="J1088" s="109"/>
      <c r="K1088" s="109">
        <v>1</v>
      </c>
      <c r="L1088" s="109">
        <v>1</v>
      </c>
      <c r="M1088" s="109">
        <v>1</v>
      </c>
      <c r="N1088" s="109">
        <v>1</v>
      </c>
      <c r="O1088" s="109">
        <v>1</v>
      </c>
      <c r="P1088" s="109">
        <v>1</v>
      </c>
      <c r="Q1088" s="109">
        <v>1</v>
      </c>
      <c r="R1088" s="109">
        <v>1</v>
      </c>
      <c r="S1088" s="109">
        <v>1</v>
      </c>
      <c r="T1088" s="109">
        <v>1</v>
      </c>
      <c r="U1088" s="109">
        <v>1</v>
      </c>
      <c r="V1088" s="109">
        <v>1</v>
      </c>
      <c r="W1088" s="109">
        <v>1</v>
      </c>
      <c r="X1088" s="109"/>
      <c r="Y1088" s="109"/>
      <c r="Z1088" s="109"/>
    </row>
    <row r="1089" spans="2:26" x14ac:dyDescent="0.4">
      <c r="B1089" s="42" t="s">
        <v>10</v>
      </c>
      <c r="C1089" s="69">
        <f>_xlfn.STDEV.S(H1089:EN1089)*10</f>
        <v>21.432234119210705</v>
      </c>
      <c r="D1089" s="66"/>
      <c r="E1089" s="66" t="s">
        <v>9</v>
      </c>
      <c r="F1089" s="69">
        <f>AVERAGE(H1089:EN1089)*10</f>
        <v>41.428571428571431</v>
      </c>
      <c r="G1089" s="70"/>
      <c r="H1089" s="76"/>
      <c r="I1089" s="53">
        <v>0</v>
      </c>
      <c r="J1089" s="76"/>
      <c r="K1089" s="53">
        <v>4</v>
      </c>
      <c r="L1089" s="53">
        <v>2</v>
      </c>
      <c r="M1089" s="53">
        <v>2</v>
      </c>
      <c r="N1089" s="53">
        <v>2</v>
      </c>
      <c r="O1089" s="53">
        <v>2</v>
      </c>
      <c r="P1089" s="53">
        <v>6</v>
      </c>
      <c r="Q1089" s="53">
        <v>6</v>
      </c>
      <c r="R1089" s="53">
        <v>6</v>
      </c>
      <c r="S1089" s="53">
        <v>6</v>
      </c>
      <c r="T1089" s="53">
        <v>6</v>
      </c>
      <c r="U1089" s="53">
        <v>6</v>
      </c>
      <c r="V1089" s="53">
        <v>4</v>
      </c>
      <c r="W1089" s="53">
        <v>6</v>
      </c>
      <c r="X1089" s="76"/>
      <c r="Y1089" s="76"/>
      <c r="Z1089" s="76"/>
    </row>
    <row r="1090" spans="2:26" x14ac:dyDescent="0.4">
      <c r="B1090" s="66" t="s">
        <v>41</v>
      </c>
      <c r="C1090" s="69">
        <f>C1088/C1089</f>
        <v>-0.26662109430597036</v>
      </c>
      <c r="D1090" s="66"/>
      <c r="E1090" s="66" t="s">
        <v>6</v>
      </c>
      <c r="F1090" s="69">
        <f>AVERAGE(H1090:EN1090)*10</f>
        <v>35.714285714285715</v>
      </c>
      <c r="G1090" s="70"/>
      <c r="H1090" s="76"/>
      <c r="I1090" s="53">
        <v>0</v>
      </c>
      <c r="J1090" s="76"/>
      <c r="K1090" s="53">
        <v>6</v>
      </c>
      <c r="L1090" s="53">
        <v>4</v>
      </c>
      <c r="M1090" s="53">
        <v>6</v>
      </c>
      <c r="N1090" s="53">
        <v>2</v>
      </c>
      <c r="O1090" s="53">
        <v>2</v>
      </c>
      <c r="P1090" s="53">
        <v>2</v>
      </c>
      <c r="Q1090" s="53">
        <v>4</v>
      </c>
      <c r="R1090" s="53">
        <v>2</v>
      </c>
      <c r="S1090" s="53">
        <v>6</v>
      </c>
      <c r="T1090" s="53">
        <v>6</v>
      </c>
      <c r="U1090" s="53">
        <v>4</v>
      </c>
      <c r="V1090" s="53">
        <v>0</v>
      </c>
      <c r="W1090" s="53">
        <v>6</v>
      </c>
      <c r="X1090" s="76"/>
      <c r="Y1090" s="76"/>
      <c r="Z1090" s="76"/>
    </row>
    <row r="1091" spans="2:26" x14ac:dyDescent="0.4">
      <c r="B1091" s="42" t="s">
        <v>4</v>
      </c>
      <c r="C1091" s="68">
        <f>_xlfn.T.TEST(H1089:EPA1089,H1090:EN1090,1,2)</f>
        <v>0.24842614454774414</v>
      </c>
      <c r="D1091" s="66"/>
      <c r="E1091" s="42" t="s">
        <v>3</v>
      </c>
      <c r="F1091" s="69">
        <f>AVERAGE(H1091:EN1091)*10</f>
        <v>-5.7142857142857135</v>
      </c>
      <c r="G1091" s="70"/>
      <c r="H1091" s="110"/>
      <c r="I1091" s="110">
        <f t="shared" ref="I1091:W1091" si="98">I1090-I1089</f>
        <v>0</v>
      </c>
      <c r="J1091" s="110"/>
      <c r="K1091" s="110">
        <f t="shared" si="98"/>
        <v>2</v>
      </c>
      <c r="L1091" s="110">
        <f t="shared" si="98"/>
        <v>2</v>
      </c>
      <c r="M1091" s="110">
        <f t="shared" si="98"/>
        <v>4</v>
      </c>
      <c r="N1091" s="110">
        <f t="shared" si="98"/>
        <v>0</v>
      </c>
      <c r="O1091" s="110">
        <f t="shared" si="98"/>
        <v>0</v>
      </c>
      <c r="P1091" s="110">
        <f t="shared" si="98"/>
        <v>-4</v>
      </c>
      <c r="Q1091" s="110">
        <f t="shared" si="98"/>
        <v>-2</v>
      </c>
      <c r="R1091" s="110">
        <f t="shared" si="98"/>
        <v>-4</v>
      </c>
      <c r="S1091" s="110">
        <f t="shared" si="98"/>
        <v>0</v>
      </c>
      <c r="T1091" s="110">
        <f t="shared" si="98"/>
        <v>0</v>
      </c>
      <c r="U1091" s="110">
        <f t="shared" si="98"/>
        <v>-2</v>
      </c>
      <c r="V1091" s="110">
        <f t="shared" si="98"/>
        <v>-4</v>
      </c>
      <c r="W1091" s="110">
        <f t="shared" si="98"/>
        <v>0</v>
      </c>
      <c r="X1091" s="110"/>
      <c r="Y1091" s="110"/>
      <c r="Z1091" s="110"/>
    </row>
    <row r="1092" spans="2:26" x14ac:dyDescent="0.4">
      <c r="B1092" s="42" t="s">
        <v>2</v>
      </c>
      <c r="C1092" s="77">
        <f>(F1090-F1089)/(100-F1089)</f>
        <v>-9.7560975609756115E-2</v>
      </c>
      <c r="D1092" s="66"/>
      <c r="E1092" s="42" t="s">
        <v>1</v>
      </c>
      <c r="F1092" s="69">
        <f>_xlfn.STDEV.S(H1090:EN1090)*10</f>
        <v>22.434275189912046</v>
      </c>
      <c r="G1092" s="70"/>
      <c r="H1092" s="110"/>
      <c r="I1092" s="110"/>
      <c r="J1092" s="110"/>
      <c r="K1092" s="110"/>
      <c r="L1092" s="110"/>
      <c r="M1092" s="110"/>
      <c r="N1092" s="110"/>
      <c r="O1092" s="110"/>
      <c r="P1092" s="110"/>
      <c r="Q1092" s="110"/>
    </row>
    <row r="1093" spans="2:26" x14ac:dyDescent="0.4">
      <c r="B1093" s="73" t="s">
        <v>84</v>
      </c>
      <c r="C1093" s="65" t="s">
        <v>357</v>
      </c>
      <c r="D1093" s="66"/>
      <c r="E1093" s="73" t="s">
        <v>83</v>
      </c>
      <c r="F1093" s="74" t="s">
        <v>360</v>
      </c>
      <c r="G1093" s="75"/>
      <c r="H1093" s="156" t="s">
        <v>82</v>
      </c>
      <c r="I1093" s="156" t="s">
        <v>81</v>
      </c>
      <c r="J1093" s="156" t="s">
        <v>80</v>
      </c>
      <c r="K1093" s="156" t="s">
        <v>79</v>
      </c>
      <c r="L1093" s="156" t="s">
        <v>78</v>
      </c>
      <c r="M1093" s="156" t="s">
        <v>77</v>
      </c>
      <c r="N1093" s="156" t="s">
        <v>76</v>
      </c>
      <c r="O1093" s="156" t="s">
        <v>75</v>
      </c>
      <c r="P1093" s="156" t="s">
        <v>74</v>
      </c>
      <c r="Q1093" s="156" t="s">
        <v>73</v>
      </c>
      <c r="R1093" s="156" t="s">
        <v>72</v>
      </c>
      <c r="S1093" s="156" t="s">
        <v>71</v>
      </c>
      <c r="T1093" s="156" t="s">
        <v>70</v>
      </c>
      <c r="U1093" s="156" t="s">
        <v>69</v>
      </c>
      <c r="V1093" s="156" t="s">
        <v>68</v>
      </c>
      <c r="W1093" s="156" t="s">
        <v>67</v>
      </c>
      <c r="X1093" s="156" t="s">
        <v>66</v>
      </c>
      <c r="Y1093" s="156" t="s">
        <v>65</v>
      </c>
    </row>
    <row r="1094" spans="2:26" x14ac:dyDescent="0.4">
      <c r="B1094" s="42" t="s">
        <v>13</v>
      </c>
      <c r="C1094" s="78">
        <f>AVERAGE(H1097:EN1097)*10</f>
        <v>4</v>
      </c>
      <c r="D1094" s="66"/>
      <c r="E1094" s="42" t="s">
        <v>361</v>
      </c>
      <c r="F1094" s="69">
        <f>AVERAGE(H1094:EN1094)</f>
        <v>1</v>
      </c>
      <c r="G1094" s="70"/>
      <c r="H1094" s="109"/>
      <c r="I1094" s="109">
        <v>1</v>
      </c>
      <c r="J1094" s="109"/>
      <c r="K1094" s="109"/>
      <c r="L1094" s="109"/>
      <c r="M1094" s="109"/>
      <c r="N1094" s="109"/>
      <c r="O1094" s="109"/>
      <c r="P1094" s="109"/>
      <c r="Q1094" s="109"/>
      <c r="R1094" s="109">
        <v>1</v>
      </c>
      <c r="S1094" s="109">
        <v>1</v>
      </c>
      <c r="T1094" s="109"/>
      <c r="U1094" s="109"/>
      <c r="V1094" s="109">
        <v>1</v>
      </c>
      <c r="W1094" s="109"/>
      <c r="X1094" s="109">
        <v>1</v>
      </c>
      <c r="Y1094" s="109"/>
    </row>
    <row r="1095" spans="2:26" x14ac:dyDescent="0.4">
      <c r="B1095" s="42" t="s">
        <v>10</v>
      </c>
      <c r="C1095" s="69">
        <f>_xlfn.STDEV.S(H1095:EN1095)*10</f>
        <v>22.803508501982755</v>
      </c>
      <c r="D1095" s="66"/>
      <c r="E1095" s="66" t="s">
        <v>9</v>
      </c>
      <c r="F1095" s="69">
        <f>AVERAGE(H1095:EN1095)*10</f>
        <v>32</v>
      </c>
      <c r="G1095" s="70"/>
      <c r="H1095" s="76"/>
      <c r="I1095" s="53">
        <v>0</v>
      </c>
      <c r="J1095" s="58"/>
      <c r="K1095" s="76"/>
      <c r="L1095" s="76"/>
      <c r="M1095" s="58"/>
      <c r="N1095" s="76"/>
      <c r="O1095" s="58"/>
      <c r="P1095" s="58"/>
      <c r="Q1095" s="76"/>
      <c r="R1095" s="53">
        <v>2</v>
      </c>
      <c r="S1095" s="53">
        <v>4</v>
      </c>
      <c r="T1095" s="76"/>
      <c r="U1095" s="76"/>
      <c r="V1095" s="53">
        <v>6</v>
      </c>
      <c r="W1095" s="58"/>
      <c r="X1095" s="53">
        <v>4</v>
      </c>
      <c r="Y1095" s="76"/>
    </row>
    <row r="1096" spans="2:26" x14ac:dyDescent="0.4">
      <c r="B1096" s="66" t="s">
        <v>7</v>
      </c>
      <c r="C1096" s="78">
        <f>C1094/C1095</f>
        <v>0.17541160386140589</v>
      </c>
      <c r="D1096" s="66"/>
      <c r="E1096" s="66" t="s">
        <v>6</v>
      </c>
      <c r="F1096" s="69">
        <f>AVERAGE(H1096:EN1096)*10</f>
        <v>36</v>
      </c>
      <c r="G1096" s="70"/>
      <c r="H1096" s="76"/>
      <c r="I1096" s="53">
        <v>2</v>
      </c>
      <c r="J1096" s="58"/>
      <c r="K1096" s="76"/>
      <c r="L1096" s="76"/>
      <c r="M1096" s="58"/>
      <c r="N1096" s="76"/>
      <c r="O1096" s="58"/>
      <c r="P1096" s="58"/>
      <c r="Q1096" s="76"/>
      <c r="R1096" s="53">
        <v>8</v>
      </c>
      <c r="S1096" s="53">
        <v>4</v>
      </c>
      <c r="T1096" s="76"/>
      <c r="U1096" s="76"/>
      <c r="V1096" s="53">
        <v>2</v>
      </c>
      <c r="W1096" s="58"/>
      <c r="X1096" s="53">
        <v>2</v>
      </c>
      <c r="Y1096" s="76"/>
    </row>
    <row r="1097" spans="2:26" x14ac:dyDescent="0.4">
      <c r="B1097" s="66" t="s">
        <v>4</v>
      </c>
      <c r="C1097" s="68">
        <f>_xlfn.T.TEST(H1095:EPA1095,H1096:EN1096,1,2)</f>
        <v>0.40138586560358103</v>
      </c>
      <c r="D1097" s="66"/>
      <c r="E1097" s="42" t="s">
        <v>3</v>
      </c>
      <c r="F1097" s="69">
        <f>AVERAGE(H1097:EN1097)*10</f>
        <v>4</v>
      </c>
      <c r="G1097" s="70"/>
      <c r="H1097" s="110"/>
      <c r="I1097" s="110">
        <f>I1096-I1095</f>
        <v>2</v>
      </c>
      <c r="J1097" s="110"/>
      <c r="K1097" s="110"/>
      <c r="L1097" s="110"/>
      <c r="M1097" s="110"/>
      <c r="N1097" s="110"/>
      <c r="O1097" s="110"/>
      <c r="P1097" s="110"/>
      <c r="Q1097" s="110"/>
      <c r="R1097" s="110">
        <f>R1096-R1095</f>
        <v>6</v>
      </c>
      <c r="S1097" s="110">
        <f>S1096-S1095</f>
        <v>0</v>
      </c>
      <c r="T1097" s="110"/>
      <c r="U1097" s="110"/>
      <c r="V1097" s="110">
        <f>V1096-V1095</f>
        <v>-4</v>
      </c>
      <c r="W1097" s="110"/>
      <c r="X1097" s="110">
        <f>X1096-X1095</f>
        <v>-2</v>
      </c>
      <c r="Y1097" s="110"/>
    </row>
    <row r="1098" spans="2:26" x14ac:dyDescent="0.4">
      <c r="B1098" s="42" t="s">
        <v>2</v>
      </c>
      <c r="C1098" s="79">
        <f>(F1096-F1095)/(100-F1095)</f>
        <v>5.8823529411764705E-2</v>
      </c>
      <c r="D1098" s="66"/>
      <c r="E1098" s="42" t="s">
        <v>1</v>
      </c>
      <c r="F1098" s="69">
        <f>_xlfn.STDEV.S(H1096:EN1096)*10</f>
        <v>26.076809620810593</v>
      </c>
      <c r="G1098" s="70"/>
    </row>
    <row r="1100" spans="2:26" x14ac:dyDescent="0.4">
      <c r="B1100" s="64" t="s">
        <v>410</v>
      </c>
      <c r="C1100" s="65" t="s">
        <v>357</v>
      </c>
      <c r="D1100" s="66"/>
      <c r="E1100" s="64" t="s">
        <v>410</v>
      </c>
      <c r="F1100" s="65" t="s">
        <v>357</v>
      </c>
      <c r="G1100" s="67"/>
    </row>
    <row r="1101" spans="2:26" x14ac:dyDescent="0.4">
      <c r="B1101" s="66" t="s">
        <v>44</v>
      </c>
      <c r="C1101" s="68">
        <f>_xlfn.T.TEST(H1109:EN1109,H1115:EN1115,1,2)</f>
        <v>0.43523524190160712</v>
      </c>
      <c r="D1101" s="66"/>
      <c r="E1101" s="42" t="s">
        <v>39</v>
      </c>
      <c r="F1101" s="69">
        <f>SUM(H1108:EN1108)</f>
        <v>9</v>
      </c>
      <c r="G1101" s="70"/>
    </row>
    <row r="1102" spans="2:26" x14ac:dyDescent="0.4">
      <c r="B1102" s="66" t="s">
        <v>43</v>
      </c>
      <c r="C1102" s="68">
        <f>_xlfn.T.TEST(H1110:EN1110,H1116:EN1116,1,2)</f>
        <v>0.31746877771858406</v>
      </c>
      <c r="D1102" s="66"/>
      <c r="E1102" s="66" t="s">
        <v>36</v>
      </c>
      <c r="F1102" s="69">
        <f>SUM(H1114:EN1114)</f>
        <v>6</v>
      </c>
      <c r="G1102" s="70"/>
    </row>
    <row r="1103" spans="2:26" x14ac:dyDescent="0.4">
      <c r="B1103" s="66" t="s">
        <v>42</v>
      </c>
      <c r="C1103" s="68">
        <f>_xlfn.T.TEST(H1111:EN1111,H1117:EN1117,1,2)</f>
        <v>0.37953723907978576</v>
      </c>
      <c r="D1103" s="66"/>
      <c r="E1103" s="42" t="s">
        <v>14</v>
      </c>
      <c r="F1103" s="69">
        <f>_xlfn.STDEV.S(H1111:EN1111)*10</f>
        <v>29.6273147243853</v>
      </c>
      <c r="G1103" s="70"/>
    </row>
    <row r="1104" spans="2:26" x14ac:dyDescent="0.4">
      <c r="B1104" s="42" t="s">
        <v>358</v>
      </c>
      <c r="C1104" s="44">
        <f>COUNT(H1110:EN1110)</f>
        <v>9</v>
      </c>
      <c r="D1104" s="66"/>
      <c r="E1104" s="42" t="s">
        <v>11</v>
      </c>
      <c r="F1104" s="69">
        <f>_xlfn.STDEV.S(H1117:EN1117)*10</f>
        <v>21.908902300206641</v>
      </c>
      <c r="G1104" s="70"/>
    </row>
    <row r="1105" spans="2:26" x14ac:dyDescent="0.4">
      <c r="B1105" s="42" t="s">
        <v>359</v>
      </c>
      <c r="C1105" s="44">
        <f>COUNT(H1116:EN1116)</f>
        <v>6</v>
      </c>
      <c r="D1105" s="66"/>
      <c r="E1105" s="42" t="s">
        <v>8</v>
      </c>
      <c r="F1105" s="69">
        <f>SQRT((((C1104-1)*F1103^2)+((C1105-1)*F1104^2))/(C1104+C1105-2))</f>
        <v>26.921855894167564</v>
      </c>
      <c r="G1105" s="70"/>
    </row>
    <row r="1106" spans="2:26" x14ac:dyDescent="0.4">
      <c r="B1106" s="66"/>
      <c r="C1106" s="71"/>
      <c r="D1106" s="66"/>
      <c r="E1106" s="42" t="s">
        <v>5</v>
      </c>
      <c r="F1106" s="118">
        <f>(F1117-F1111)/F1104</f>
        <v>-0.20286020648339489</v>
      </c>
      <c r="G1106" s="70"/>
      <c r="H1106" s="110"/>
      <c r="I1106" s="110"/>
      <c r="J1106" s="110"/>
      <c r="K1106" s="110"/>
      <c r="L1106" s="110"/>
      <c r="M1106" s="110"/>
      <c r="N1106" s="110"/>
      <c r="O1106" s="110"/>
      <c r="P1106" s="110"/>
      <c r="Q1106" s="110"/>
    </row>
    <row r="1107" spans="2:26" x14ac:dyDescent="0.4">
      <c r="B1107" s="73" t="s">
        <v>106</v>
      </c>
      <c r="C1107" s="65" t="s">
        <v>357</v>
      </c>
      <c r="D1107" s="66"/>
      <c r="E1107" s="73" t="s">
        <v>105</v>
      </c>
      <c r="F1107" s="74" t="s">
        <v>360</v>
      </c>
      <c r="G1107" s="75"/>
      <c r="H1107" s="155" t="s">
        <v>104</v>
      </c>
      <c r="I1107" s="155" t="s">
        <v>103</v>
      </c>
      <c r="J1107" s="155" t="s">
        <v>102</v>
      </c>
      <c r="K1107" s="155" t="s">
        <v>101</v>
      </c>
      <c r="L1107" s="155" t="s">
        <v>100</v>
      </c>
      <c r="M1107" s="155" t="s">
        <v>99</v>
      </c>
      <c r="N1107" s="155" t="s">
        <v>98</v>
      </c>
      <c r="O1107" s="155" t="s">
        <v>97</v>
      </c>
      <c r="P1107" s="155" t="s">
        <v>96</v>
      </c>
      <c r="Q1107" s="155" t="s">
        <v>95</v>
      </c>
      <c r="R1107" s="155" t="s">
        <v>94</v>
      </c>
      <c r="S1107" s="155" t="s">
        <v>93</v>
      </c>
      <c r="T1107" s="155" t="s">
        <v>92</v>
      </c>
      <c r="U1107" s="155" t="s">
        <v>91</v>
      </c>
      <c r="V1107" s="155" t="s">
        <v>90</v>
      </c>
      <c r="W1107" s="155" t="s">
        <v>89</v>
      </c>
      <c r="X1107" s="155" t="s">
        <v>88</v>
      </c>
      <c r="Y1107" s="155" t="s">
        <v>87</v>
      </c>
      <c r="Z1107" s="155" t="s">
        <v>86</v>
      </c>
    </row>
    <row r="1108" spans="2:26" x14ac:dyDescent="0.4">
      <c r="B1108" s="42" t="s">
        <v>13</v>
      </c>
      <c r="C1108" s="69">
        <f>AVERAGE(H1111:EN1111)*10</f>
        <v>4.4444444444444446</v>
      </c>
      <c r="D1108" s="66"/>
      <c r="E1108" s="42" t="s">
        <v>361</v>
      </c>
      <c r="F1108" s="69">
        <f>AVERAGE(H1108:EN1108)</f>
        <v>1</v>
      </c>
      <c r="G1108" s="70"/>
      <c r="H1108" s="109">
        <v>1</v>
      </c>
      <c r="I1108" s="109"/>
      <c r="J1108" s="109">
        <v>1</v>
      </c>
      <c r="K1108" s="109"/>
      <c r="L1108" s="109"/>
      <c r="M1108" s="109">
        <v>1</v>
      </c>
      <c r="N1108" s="109">
        <v>1</v>
      </c>
      <c r="O1108" s="109">
        <v>1</v>
      </c>
      <c r="P1108" s="109"/>
      <c r="Q1108" s="109"/>
      <c r="R1108" s="109">
        <v>1</v>
      </c>
      <c r="S1108" s="109">
        <v>1</v>
      </c>
      <c r="T1108" s="109"/>
      <c r="U1108" s="109">
        <v>1</v>
      </c>
      <c r="V1108" s="109">
        <v>1</v>
      </c>
      <c r="W1108" s="109"/>
      <c r="X1108" s="109"/>
      <c r="Y1108" s="109"/>
      <c r="Z1108" s="109"/>
    </row>
    <row r="1109" spans="2:26" x14ac:dyDescent="0.4">
      <c r="B1109" s="42" t="s">
        <v>10</v>
      </c>
      <c r="C1109" s="69">
        <f>_xlfn.STDEV.S(H1109:EN1109)*10</f>
        <v>25.385910352879691</v>
      </c>
      <c r="D1109" s="66"/>
      <c r="E1109" s="66" t="s">
        <v>9</v>
      </c>
      <c r="F1109" s="69">
        <f>AVERAGE(H1109:EN1109)*10</f>
        <v>42.222222222222221</v>
      </c>
      <c r="G1109" s="70"/>
      <c r="H1109" s="53">
        <v>2</v>
      </c>
      <c r="I1109" s="76"/>
      <c r="J1109" s="53">
        <v>4</v>
      </c>
      <c r="K1109" s="58"/>
      <c r="L1109" s="58"/>
      <c r="M1109" s="53">
        <v>6</v>
      </c>
      <c r="N1109" s="53">
        <v>2</v>
      </c>
      <c r="O1109" s="53">
        <v>4</v>
      </c>
      <c r="P1109" s="58"/>
      <c r="Q1109" s="76"/>
      <c r="R1109" s="53">
        <v>6</v>
      </c>
      <c r="S1109" s="53">
        <v>0</v>
      </c>
      <c r="T1109" s="76"/>
      <c r="U1109" s="53">
        <v>6</v>
      </c>
      <c r="V1109" s="58">
        <v>8</v>
      </c>
      <c r="W1109" s="76"/>
      <c r="X1109" s="76"/>
      <c r="Y1109" s="76"/>
    </row>
    <row r="1110" spans="2:26" x14ac:dyDescent="0.4">
      <c r="B1110" s="66" t="s">
        <v>41</v>
      </c>
      <c r="C1110" s="69">
        <f>C1108/C1109</f>
        <v>0.17507524381296344</v>
      </c>
      <c r="D1110" s="66"/>
      <c r="E1110" s="66" t="s">
        <v>6</v>
      </c>
      <c r="F1110" s="69">
        <f>AVERAGE(H1110:EN1110)*10</f>
        <v>46.666666666666671</v>
      </c>
      <c r="G1110" s="70"/>
      <c r="H1110" s="53">
        <v>4</v>
      </c>
      <c r="I1110" s="76"/>
      <c r="J1110" s="53">
        <v>8</v>
      </c>
      <c r="K1110" s="58"/>
      <c r="L1110" s="58"/>
      <c r="M1110" s="53">
        <v>6</v>
      </c>
      <c r="N1110" s="53">
        <v>2</v>
      </c>
      <c r="O1110" s="53">
        <v>4</v>
      </c>
      <c r="P1110" s="58"/>
      <c r="Q1110" s="76"/>
      <c r="R1110" s="53">
        <v>6</v>
      </c>
      <c r="S1110" s="53">
        <v>4</v>
      </c>
      <c r="T1110" s="76"/>
      <c r="U1110" s="53">
        <v>0</v>
      </c>
      <c r="V1110" s="58">
        <v>8</v>
      </c>
      <c r="W1110" s="76"/>
      <c r="X1110" s="76"/>
      <c r="Y1110" s="76"/>
    </row>
    <row r="1111" spans="2:26" x14ac:dyDescent="0.4">
      <c r="B1111" s="42" t="s">
        <v>4</v>
      </c>
      <c r="C1111" s="68">
        <f>_xlfn.T.TEST(H1109:EPA1109,H1110:EN1110,1,2)</f>
        <v>0.36044488408338715</v>
      </c>
      <c r="D1111" s="66"/>
      <c r="E1111" s="42" t="s">
        <v>3</v>
      </c>
      <c r="F1111" s="69">
        <f>AVERAGE(H1111:EN1111)*10</f>
        <v>4.4444444444444446</v>
      </c>
      <c r="G1111" s="70"/>
      <c r="H1111" s="110">
        <f t="shared" ref="H1111:V1111" si="99">H1110-H1109</f>
        <v>2</v>
      </c>
      <c r="I1111" s="110"/>
      <c r="J1111" s="110">
        <f t="shared" si="99"/>
        <v>4</v>
      </c>
      <c r="K1111" s="110"/>
      <c r="L1111" s="110"/>
      <c r="M1111" s="110">
        <f t="shared" si="99"/>
        <v>0</v>
      </c>
      <c r="N1111" s="110">
        <f t="shared" si="99"/>
        <v>0</v>
      </c>
      <c r="O1111" s="110">
        <f t="shared" si="99"/>
        <v>0</v>
      </c>
      <c r="P1111" s="110"/>
      <c r="Q1111" s="110"/>
      <c r="R1111" s="110">
        <f t="shared" si="99"/>
        <v>0</v>
      </c>
      <c r="S1111" s="110">
        <f t="shared" si="99"/>
        <v>4</v>
      </c>
      <c r="T1111" s="110"/>
      <c r="U1111" s="110">
        <f t="shared" si="99"/>
        <v>-6</v>
      </c>
      <c r="V1111" s="110">
        <f t="shared" si="99"/>
        <v>0</v>
      </c>
      <c r="W1111" s="110"/>
      <c r="X1111" s="110"/>
      <c r="Y1111" s="110"/>
      <c r="Z1111" s="110"/>
    </row>
    <row r="1112" spans="2:26" x14ac:dyDescent="0.4">
      <c r="B1112" s="42" t="s">
        <v>2</v>
      </c>
      <c r="C1112" s="77">
        <f>(F1110-F1109)/(100-F1109)</f>
        <v>7.6923076923077024E-2</v>
      </c>
      <c r="D1112" s="66"/>
      <c r="E1112" s="42" t="s">
        <v>1</v>
      </c>
      <c r="F1112" s="69">
        <f>_xlfn.STDEV.S(H1110:EN1110)*10</f>
        <v>26.457513110645905</v>
      </c>
      <c r="G1112" s="70"/>
      <c r="H1112" s="110"/>
      <c r="I1112" s="110"/>
      <c r="J1112" s="110"/>
      <c r="K1112" s="110"/>
      <c r="L1112" s="110"/>
      <c r="M1112" s="110"/>
      <c r="N1112" s="110"/>
      <c r="O1112" s="110"/>
      <c r="P1112" s="110"/>
      <c r="Q1112" s="110"/>
    </row>
    <row r="1113" spans="2:26" x14ac:dyDescent="0.4">
      <c r="B1113" s="73" t="s">
        <v>84</v>
      </c>
      <c r="C1113" s="65" t="s">
        <v>357</v>
      </c>
      <c r="D1113" s="66"/>
      <c r="E1113" s="73" t="s">
        <v>83</v>
      </c>
      <c r="F1113" s="74" t="s">
        <v>360</v>
      </c>
      <c r="G1113" s="75"/>
      <c r="H1113" s="156" t="s">
        <v>82</v>
      </c>
      <c r="I1113" s="156" t="s">
        <v>81</v>
      </c>
      <c r="J1113" s="156" t="s">
        <v>80</v>
      </c>
      <c r="K1113" s="156" t="s">
        <v>79</v>
      </c>
      <c r="L1113" s="156" t="s">
        <v>78</v>
      </c>
      <c r="M1113" s="156" t="s">
        <v>77</v>
      </c>
      <c r="N1113" s="156" t="s">
        <v>76</v>
      </c>
      <c r="O1113" s="156" t="s">
        <v>75</v>
      </c>
      <c r="P1113" s="156" t="s">
        <v>74</v>
      </c>
      <c r="Q1113" s="156" t="s">
        <v>73</v>
      </c>
      <c r="R1113" s="156" t="s">
        <v>72</v>
      </c>
      <c r="S1113" s="156" t="s">
        <v>71</v>
      </c>
      <c r="T1113" s="156" t="s">
        <v>70</v>
      </c>
      <c r="U1113" s="156" t="s">
        <v>69</v>
      </c>
      <c r="V1113" s="156" t="s">
        <v>68</v>
      </c>
      <c r="W1113" s="156" t="s">
        <v>67</v>
      </c>
      <c r="X1113" s="156" t="s">
        <v>66</v>
      </c>
      <c r="Y1113" s="156" t="s">
        <v>65</v>
      </c>
    </row>
    <row r="1114" spans="2:26" x14ac:dyDescent="0.4">
      <c r="B1114" s="42" t="s">
        <v>13</v>
      </c>
      <c r="C1114" s="118">
        <f>AVERAGE(H1117:EN1117)*10</f>
        <v>0</v>
      </c>
      <c r="D1114" s="66"/>
      <c r="E1114" s="42" t="s">
        <v>361</v>
      </c>
      <c r="F1114" s="69">
        <f>AVERAGE(H1114:EN1114)</f>
        <v>1</v>
      </c>
      <c r="G1114" s="70"/>
      <c r="H1114" s="109"/>
      <c r="I1114" s="109">
        <v>1</v>
      </c>
      <c r="J1114" s="109"/>
      <c r="K1114" s="109"/>
      <c r="L1114" s="109"/>
      <c r="M1114" s="109"/>
      <c r="N1114" s="109"/>
      <c r="O1114" s="109"/>
      <c r="P1114" s="109"/>
      <c r="Q1114" s="109"/>
      <c r="R1114" s="109">
        <v>1</v>
      </c>
      <c r="S1114" s="109">
        <v>1</v>
      </c>
      <c r="T1114" s="109"/>
      <c r="U1114" s="109"/>
      <c r="V1114" s="109">
        <v>1</v>
      </c>
      <c r="W1114" s="109">
        <v>1</v>
      </c>
      <c r="X1114" s="109">
        <v>1</v>
      </c>
      <c r="Y1114" s="109"/>
    </row>
    <row r="1115" spans="2:26" x14ac:dyDescent="0.4">
      <c r="B1115" s="42" t="s">
        <v>10</v>
      </c>
      <c r="C1115" s="69">
        <f>_xlfn.STDEV.S(H1115:EN1115)*10</f>
        <v>25.298221281347036</v>
      </c>
      <c r="D1115" s="66"/>
      <c r="E1115" s="66" t="s">
        <v>9</v>
      </c>
      <c r="F1115" s="69">
        <f>AVERAGE(H1115:EN1115)*10</f>
        <v>40</v>
      </c>
      <c r="G1115" s="70"/>
      <c r="H1115" s="76"/>
      <c r="I1115" s="53">
        <v>0</v>
      </c>
      <c r="J1115" s="58"/>
      <c r="K1115" s="76"/>
      <c r="L1115" s="76"/>
      <c r="M1115" s="58"/>
      <c r="N1115" s="76"/>
      <c r="O1115" s="58"/>
      <c r="P1115" s="58"/>
      <c r="Q1115" s="76"/>
      <c r="R1115" s="53">
        <v>4</v>
      </c>
      <c r="S1115" s="53">
        <v>6</v>
      </c>
      <c r="T1115" s="76"/>
      <c r="U1115" s="76"/>
      <c r="V1115" s="53">
        <v>2</v>
      </c>
      <c r="W1115" s="53">
        <v>6</v>
      </c>
      <c r="X1115" s="53">
        <v>6</v>
      </c>
      <c r="Y1115" s="76"/>
    </row>
    <row r="1116" spans="2:26" x14ac:dyDescent="0.4">
      <c r="B1116" s="66" t="s">
        <v>7</v>
      </c>
      <c r="C1116" s="118">
        <f>C1114/C1115</f>
        <v>0</v>
      </c>
      <c r="D1116" s="66"/>
      <c r="E1116" s="66" t="s">
        <v>6</v>
      </c>
      <c r="F1116" s="69">
        <f>AVERAGE(H1116:EN1116)*10</f>
        <v>40</v>
      </c>
      <c r="G1116" s="70"/>
      <c r="H1116" s="76"/>
      <c r="I1116" s="53">
        <v>0</v>
      </c>
      <c r="J1116" s="58"/>
      <c r="K1116" s="76"/>
      <c r="L1116" s="76"/>
      <c r="M1116" s="58"/>
      <c r="N1116" s="76"/>
      <c r="O1116" s="58"/>
      <c r="P1116" s="58"/>
      <c r="Q1116" s="76"/>
      <c r="R1116" s="53">
        <v>2</v>
      </c>
      <c r="S1116" s="53">
        <v>6</v>
      </c>
      <c r="T1116" s="76"/>
      <c r="U1116" s="76"/>
      <c r="V1116" s="53">
        <v>6</v>
      </c>
      <c r="W1116" s="53">
        <v>4</v>
      </c>
      <c r="X1116" s="53">
        <v>6</v>
      </c>
      <c r="Y1116" s="76"/>
    </row>
    <row r="1117" spans="2:26" x14ac:dyDescent="0.4">
      <c r="B1117" s="66" t="s">
        <v>4</v>
      </c>
      <c r="C1117" s="68">
        <f>_xlfn.T.TEST(H1115:EPA1115,H1116:EN1116,1,2)</f>
        <v>0.5</v>
      </c>
      <c r="D1117" s="66"/>
      <c r="E1117" s="42" t="s">
        <v>3</v>
      </c>
      <c r="F1117" s="69">
        <f>AVERAGE(H1117:EN1117)*10</f>
        <v>0</v>
      </c>
      <c r="G1117" s="70"/>
      <c r="H1117" s="110"/>
      <c r="I1117" s="110">
        <f>I1116-I1115</f>
        <v>0</v>
      </c>
      <c r="J1117" s="110"/>
      <c r="K1117" s="110"/>
      <c r="L1117" s="110"/>
      <c r="M1117" s="110"/>
      <c r="N1117" s="110"/>
      <c r="O1117" s="110"/>
      <c r="P1117" s="110"/>
      <c r="Q1117" s="110"/>
      <c r="R1117" s="110">
        <f>R1116-R1115</f>
        <v>-2</v>
      </c>
      <c r="S1117" s="110">
        <f>S1116-S1115</f>
        <v>0</v>
      </c>
      <c r="T1117" s="110"/>
      <c r="U1117" s="110"/>
      <c r="V1117" s="110">
        <f>V1116-V1115</f>
        <v>4</v>
      </c>
      <c r="W1117" s="110">
        <f>W1116-W1115</f>
        <v>-2</v>
      </c>
      <c r="X1117" s="110">
        <f>X1116-X1115</f>
        <v>0</v>
      </c>
      <c r="Y1117" s="110"/>
    </row>
    <row r="1118" spans="2:26" x14ac:dyDescent="0.4">
      <c r="B1118" s="42" t="s">
        <v>2</v>
      </c>
      <c r="C1118" s="126">
        <f>(F1116-F1115)/(100-F1115)</f>
        <v>0</v>
      </c>
      <c r="D1118" s="66"/>
      <c r="E1118" s="42" t="s">
        <v>1</v>
      </c>
      <c r="F1118" s="69">
        <f>_xlfn.STDEV.S(H1116:EN1116)*10</f>
        <v>25.298221281347036</v>
      </c>
      <c r="G1118" s="70"/>
    </row>
    <row r="1120" spans="2:26" x14ac:dyDescent="0.4">
      <c r="B1120" s="64" t="s">
        <v>411</v>
      </c>
      <c r="C1120" s="65" t="s">
        <v>357</v>
      </c>
      <c r="D1120" s="66"/>
      <c r="E1120" s="64" t="s">
        <v>411</v>
      </c>
      <c r="F1120" s="65" t="s">
        <v>357</v>
      </c>
      <c r="G1120" s="67"/>
    </row>
    <row r="1121" spans="2:26" x14ac:dyDescent="0.4">
      <c r="B1121" s="66" t="s">
        <v>44</v>
      </c>
      <c r="C1121" s="68">
        <f>_xlfn.T.TEST(H1129:EN1129,H1135:EN1135,1,2)</f>
        <v>9.8048050262409314E-2</v>
      </c>
      <c r="D1121" s="66"/>
      <c r="E1121" s="42" t="s">
        <v>39</v>
      </c>
      <c r="F1121" s="69">
        <f>SUM(H1128:EN1128)</f>
        <v>10</v>
      </c>
      <c r="G1121" s="70"/>
    </row>
    <row r="1122" spans="2:26" x14ac:dyDescent="0.4">
      <c r="B1122" s="66" t="s">
        <v>43</v>
      </c>
      <c r="C1122" s="68">
        <f>_xlfn.T.TEST(H1130:EN1130,H1136:EN1136,1,2)</f>
        <v>3.9762541097694865E-2</v>
      </c>
      <c r="D1122" s="66"/>
      <c r="E1122" s="66" t="s">
        <v>36</v>
      </c>
      <c r="F1122" s="69">
        <f>SUM(H1134:EN1134)</f>
        <v>5</v>
      </c>
      <c r="G1122" s="70"/>
    </row>
    <row r="1123" spans="2:26" x14ac:dyDescent="0.4">
      <c r="B1123" s="66" t="s">
        <v>42</v>
      </c>
      <c r="C1123" s="68">
        <f>_xlfn.T.TEST(H1131:EN1131,H1137:EN1137,1,2)</f>
        <v>0.34455470387180825</v>
      </c>
      <c r="D1123" s="66"/>
      <c r="E1123" s="42" t="s">
        <v>14</v>
      </c>
      <c r="F1123" s="69">
        <f>_xlfn.STDEV.S(H1131:EN1131)*10</f>
        <v>27.080128015453198</v>
      </c>
      <c r="G1123" s="70"/>
    </row>
    <row r="1124" spans="2:26" x14ac:dyDescent="0.4">
      <c r="B1124" s="42" t="s">
        <v>358</v>
      </c>
      <c r="C1124" s="44">
        <f>COUNT(H1130:EN1130)</f>
        <v>10</v>
      </c>
      <c r="D1124" s="66"/>
      <c r="E1124" s="42" t="s">
        <v>11</v>
      </c>
      <c r="F1124" s="69">
        <f>_xlfn.STDEV.S(H1137:EN1137)*10</f>
        <v>26.076809620810593</v>
      </c>
      <c r="G1124" s="70"/>
    </row>
    <row r="1125" spans="2:26" x14ac:dyDescent="0.4">
      <c r="B1125" s="42" t="s">
        <v>359</v>
      </c>
      <c r="C1125" s="44">
        <f>COUNT(H1136:EN1136)</f>
        <v>5</v>
      </c>
      <c r="D1125" s="66"/>
      <c r="E1125" s="42" t="s">
        <v>8</v>
      </c>
      <c r="F1125" s="69">
        <f>SQRT((((C1124-1)*F1123^2)+((C1125-1)*F1124^2))/(C1124+C1125-2))</f>
        <v>26.77541926698958</v>
      </c>
      <c r="G1125" s="70"/>
    </row>
    <row r="1126" spans="2:26" x14ac:dyDescent="0.4">
      <c r="B1126" s="66"/>
      <c r="C1126" s="71"/>
      <c r="D1126" s="66"/>
      <c r="E1126" s="42" t="s">
        <v>5</v>
      </c>
      <c r="F1126" s="78">
        <f>(F1137-F1131)/F1124</f>
        <v>0.23008949665421113</v>
      </c>
      <c r="G1126" s="70"/>
      <c r="H1126" s="110"/>
      <c r="I1126" s="110"/>
      <c r="J1126" s="110"/>
      <c r="K1126" s="110"/>
      <c r="L1126" s="110"/>
      <c r="M1126" s="110"/>
      <c r="N1126" s="110"/>
      <c r="O1126" s="110"/>
      <c r="P1126" s="110"/>
      <c r="Q1126" s="110"/>
    </row>
    <row r="1127" spans="2:26" x14ac:dyDescent="0.4">
      <c r="B1127" s="73" t="s">
        <v>106</v>
      </c>
      <c r="C1127" s="65" t="s">
        <v>357</v>
      </c>
      <c r="D1127" s="66"/>
      <c r="E1127" s="73" t="s">
        <v>105</v>
      </c>
      <c r="F1127" s="74" t="s">
        <v>360</v>
      </c>
      <c r="G1127" s="75"/>
      <c r="H1127" s="155" t="s">
        <v>104</v>
      </c>
      <c r="I1127" s="155" t="s">
        <v>103</v>
      </c>
      <c r="J1127" s="155" t="s">
        <v>102</v>
      </c>
      <c r="K1127" s="155" t="s">
        <v>101</v>
      </c>
      <c r="L1127" s="155" t="s">
        <v>100</v>
      </c>
      <c r="M1127" s="155" t="s">
        <v>99</v>
      </c>
      <c r="N1127" s="155" t="s">
        <v>98</v>
      </c>
      <c r="O1127" s="155" t="s">
        <v>97</v>
      </c>
      <c r="P1127" s="155" t="s">
        <v>96</v>
      </c>
      <c r="Q1127" s="155" t="s">
        <v>95</v>
      </c>
      <c r="R1127" s="155" t="s">
        <v>94</v>
      </c>
      <c r="S1127" s="155" t="s">
        <v>93</v>
      </c>
      <c r="T1127" s="155" t="s">
        <v>92</v>
      </c>
      <c r="U1127" s="155" t="s">
        <v>91</v>
      </c>
      <c r="V1127" s="155" t="s">
        <v>90</v>
      </c>
      <c r="W1127" s="155" t="s">
        <v>89</v>
      </c>
      <c r="X1127" s="155" t="s">
        <v>88</v>
      </c>
      <c r="Y1127" s="155" t="s">
        <v>87</v>
      </c>
      <c r="Z1127" s="155" t="s">
        <v>86</v>
      </c>
    </row>
    <row r="1128" spans="2:26" x14ac:dyDescent="0.4">
      <c r="B1128" s="42" t="s">
        <v>13</v>
      </c>
      <c r="C1128" s="69">
        <f>AVERAGE(H1131:EN1131)*10</f>
        <v>10</v>
      </c>
      <c r="D1128" s="66"/>
      <c r="E1128" s="42" t="s">
        <v>361</v>
      </c>
      <c r="F1128" s="69">
        <f>AVERAGE(H1128:EN1128)</f>
        <v>1</v>
      </c>
      <c r="G1128" s="70"/>
      <c r="H1128" s="109"/>
      <c r="I1128" s="109"/>
      <c r="J1128" s="109"/>
      <c r="K1128" s="109">
        <v>1</v>
      </c>
      <c r="L1128" s="109">
        <v>1</v>
      </c>
      <c r="M1128" s="109"/>
      <c r="N1128" s="109">
        <v>1</v>
      </c>
      <c r="O1128" s="109">
        <v>1</v>
      </c>
      <c r="P1128" s="109">
        <v>1</v>
      </c>
      <c r="Q1128" s="109"/>
      <c r="R1128" s="109"/>
      <c r="S1128" s="109">
        <v>1</v>
      </c>
      <c r="T1128" s="109">
        <v>1</v>
      </c>
      <c r="U1128" s="109">
        <v>1</v>
      </c>
      <c r="V1128" s="109">
        <v>1</v>
      </c>
      <c r="W1128" s="109">
        <v>1</v>
      </c>
      <c r="X1128" s="109"/>
      <c r="Y1128" s="109"/>
      <c r="Z1128" s="109"/>
    </row>
    <row r="1129" spans="2:26" x14ac:dyDescent="0.4">
      <c r="B1129" s="42" t="s">
        <v>10</v>
      </c>
      <c r="C1129" s="69">
        <f>_xlfn.STDEV.S(H1129:EN1129)*10</f>
        <v>16.865480854231354</v>
      </c>
      <c r="D1129" s="66"/>
      <c r="E1129" s="66" t="s">
        <v>9</v>
      </c>
      <c r="F1129" s="69">
        <f>AVERAGE(H1129:EN1129)*10</f>
        <v>28</v>
      </c>
      <c r="G1129" s="70"/>
      <c r="H1129" s="76"/>
      <c r="I1129" s="58"/>
      <c r="J1129" s="76"/>
      <c r="K1129" s="53">
        <v>2</v>
      </c>
      <c r="L1129" s="53">
        <v>2</v>
      </c>
      <c r="M1129" s="58"/>
      <c r="N1129" s="53">
        <v>2</v>
      </c>
      <c r="O1129" s="53">
        <v>2</v>
      </c>
      <c r="P1129" s="53">
        <v>2</v>
      </c>
      <c r="Q1129" s="58"/>
      <c r="R1129" s="76"/>
      <c r="S1129" s="53">
        <v>6</v>
      </c>
      <c r="T1129" s="53">
        <v>2</v>
      </c>
      <c r="U1129" s="53">
        <v>2</v>
      </c>
      <c r="V1129" s="53">
        <v>2</v>
      </c>
      <c r="W1129" s="53">
        <v>6</v>
      </c>
      <c r="X1129" s="76"/>
      <c r="Y1129" s="76"/>
      <c r="Z1129" s="76"/>
    </row>
    <row r="1130" spans="2:26" x14ac:dyDescent="0.4">
      <c r="B1130" s="66" t="s">
        <v>41</v>
      </c>
      <c r="C1130" s="69">
        <f>C1128/C1129</f>
        <v>0.59292706128157124</v>
      </c>
      <c r="D1130" s="66"/>
      <c r="E1130" s="66" t="s">
        <v>6</v>
      </c>
      <c r="F1130" s="69">
        <f>AVERAGE(H1130:EN1130)*10</f>
        <v>38</v>
      </c>
      <c r="G1130" s="70"/>
      <c r="H1130" s="76"/>
      <c r="I1130" s="58"/>
      <c r="J1130" s="76"/>
      <c r="K1130" s="53">
        <v>4</v>
      </c>
      <c r="L1130" s="53">
        <v>8</v>
      </c>
      <c r="M1130" s="76"/>
      <c r="N1130" s="53">
        <v>2</v>
      </c>
      <c r="O1130" s="53">
        <v>2</v>
      </c>
      <c r="P1130" s="53">
        <v>4</v>
      </c>
      <c r="Q1130" s="76"/>
      <c r="R1130" s="76"/>
      <c r="S1130" s="53">
        <v>4</v>
      </c>
      <c r="T1130" s="53">
        <v>4</v>
      </c>
      <c r="U1130" s="53">
        <v>4</v>
      </c>
      <c r="V1130" s="53">
        <v>4</v>
      </c>
      <c r="W1130" s="53">
        <v>2</v>
      </c>
      <c r="X1130" s="76"/>
      <c r="Y1130" s="76"/>
      <c r="Z1130" s="76"/>
    </row>
    <row r="1131" spans="2:26" x14ac:dyDescent="0.4">
      <c r="B1131" s="42" t="s">
        <v>4</v>
      </c>
      <c r="C1131" s="68">
        <f>_xlfn.T.TEST(H1129:EPA1129,H1130:EN1130,1,2)</f>
        <v>0.10488971683677052</v>
      </c>
      <c r="D1131" s="66"/>
      <c r="E1131" s="42" t="s">
        <v>3</v>
      </c>
      <c r="F1131" s="69">
        <f>AVERAGE(H1131:EN1131)*10</f>
        <v>10</v>
      </c>
      <c r="G1131" s="70"/>
      <c r="H1131" s="110"/>
      <c r="I1131" s="110"/>
      <c r="J1131" s="110"/>
      <c r="K1131" s="110">
        <f t="shared" ref="K1131:W1131" si="100">K1130-K1129</f>
        <v>2</v>
      </c>
      <c r="L1131" s="110">
        <f t="shared" si="100"/>
        <v>6</v>
      </c>
      <c r="M1131" s="110"/>
      <c r="N1131" s="110">
        <f t="shared" si="100"/>
        <v>0</v>
      </c>
      <c r="O1131" s="110">
        <f t="shared" si="100"/>
        <v>0</v>
      </c>
      <c r="P1131" s="110">
        <f t="shared" si="100"/>
        <v>2</v>
      </c>
      <c r="Q1131" s="110"/>
      <c r="R1131" s="110"/>
      <c r="S1131" s="110">
        <f t="shared" si="100"/>
        <v>-2</v>
      </c>
      <c r="T1131" s="110">
        <f t="shared" si="100"/>
        <v>2</v>
      </c>
      <c r="U1131" s="110">
        <f t="shared" si="100"/>
        <v>2</v>
      </c>
      <c r="V1131" s="110">
        <f t="shared" si="100"/>
        <v>2</v>
      </c>
      <c r="W1131" s="110">
        <f t="shared" si="100"/>
        <v>-4</v>
      </c>
      <c r="X1131" s="110"/>
      <c r="Y1131" s="110"/>
      <c r="Z1131" s="110"/>
    </row>
    <row r="1132" spans="2:26" x14ac:dyDescent="0.4">
      <c r="B1132" s="42" t="s">
        <v>2</v>
      </c>
      <c r="C1132" s="77">
        <f>(F1130-F1129)/(100-F1129)</f>
        <v>0.1388888888888889</v>
      </c>
      <c r="D1132" s="66"/>
      <c r="E1132" s="42" t="s">
        <v>1</v>
      </c>
      <c r="F1132" s="69">
        <f>_xlfn.STDEV.S(H1130:EN1130)*10</f>
        <v>17.51190071541826</v>
      </c>
      <c r="G1132" s="70"/>
      <c r="H1132" s="110"/>
      <c r="I1132" s="110"/>
      <c r="J1132" s="110"/>
      <c r="K1132" s="110"/>
      <c r="L1132" s="110"/>
      <c r="M1132" s="110"/>
      <c r="N1132" s="110"/>
      <c r="O1132" s="110"/>
      <c r="P1132" s="110"/>
      <c r="Q1132" s="110"/>
    </row>
    <row r="1133" spans="2:26" x14ac:dyDescent="0.4">
      <c r="B1133" s="73" t="s">
        <v>84</v>
      </c>
      <c r="C1133" s="65" t="s">
        <v>357</v>
      </c>
      <c r="D1133" s="66"/>
      <c r="E1133" s="73" t="s">
        <v>83</v>
      </c>
      <c r="F1133" s="74" t="s">
        <v>360</v>
      </c>
      <c r="G1133" s="75"/>
      <c r="H1133" s="156" t="s">
        <v>82</v>
      </c>
      <c r="I1133" s="156" t="s">
        <v>81</v>
      </c>
      <c r="J1133" s="156" t="s">
        <v>80</v>
      </c>
      <c r="K1133" s="156" t="s">
        <v>79</v>
      </c>
      <c r="L1133" s="156" t="s">
        <v>78</v>
      </c>
      <c r="M1133" s="156" t="s">
        <v>77</v>
      </c>
      <c r="N1133" s="156" t="s">
        <v>76</v>
      </c>
      <c r="O1133" s="156" t="s">
        <v>75</v>
      </c>
      <c r="P1133" s="156" t="s">
        <v>74</v>
      </c>
      <c r="Q1133" s="156" t="s">
        <v>73</v>
      </c>
      <c r="R1133" s="156" t="s">
        <v>72</v>
      </c>
      <c r="S1133" s="156" t="s">
        <v>71</v>
      </c>
      <c r="T1133" s="156" t="s">
        <v>70</v>
      </c>
      <c r="U1133" s="156" t="s">
        <v>69</v>
      </c>
      <c r="V1133" s="156" t="s">
        <v>68</v>
      </c>
      <c r="W1133" s="156" t="s">
        <v>67</v>
      </c>
      <c r="X1133" s="156" t="s">
        <v>66</v>
      </c>
      <c r="Y1133" s="156" t="s">
        <v>65</v>
      </c>
    </row>
    <row r="1134" spans="2:26" x14ac:dyDescent="0.4">
      <c r="B1134" s="42" t="s">
        <v>13</v>
      </c>
      <c r="C1134" s="78">
        <f>AVERAGE(H1137:EN1137)*10</f>
        <v>16</v>
      </c>
      <c r="D1134" s="66"/>
      <c r="E1134" s="42" t="s">
        <v>361</v>
      </c>
      <c r="F1134" s="69">
        <f>AVERAGE(H1134:EN1134)</f>
        <v>1</v>
      </c>
      <c r="G1134" s="70"/>
      <c r="H1134" s="109"/>
      <c r="I1134" s="109"/>
      <c r="J1134" s="109"/>
      <c r="K1134" s="109"/>
      <c r="L1134" s="109"/>
      <c r="M1134" s="109">
        <v>1</v>
      </c>
      <c r="N1134" s="109"/>
      <c r="O1134" s="109"/>
      <c r="P1134" s="109">
        <v>1</v>
      </c>
      <c r="Q1134" s="109"/>
      <c r="R1134" s="109">
        <v>1</v>
      </c>
      <c r="S1134" s="109">
        <v>1</v>
      </c>
      <c r="T1134" s="109"/>
      <c r="U1134" s="109"/>
      <c r="V1134" s="109"/>
      <c r="W1134" s="109"/>
      <c r="X1134" s="109">
        <v>1</v>
      </c>
      <c r="Y1134" s="109"/>
    </row>
    <row r="1135" spans="2:26" x14ac:dyDescent="0.4">
      <c r="B1135" s="42" t="s">
        <v>10</v>
      </c>
      <c r="C1135" s="69">
        <f>_xlfn.STDEV.S(H1135:EN1135)*10</f>
        <v>14.142135623730951</v>
      </c>
      <c r="D1135" s="66"/>
      <c r="E1135" s="66" t="s">
        <v>9</v>
      </c>
      <c r="F1135" s="69">
        <f>AVERAGE(H1135:EN1135)*10</f>
        <v>40</v>
      </c>
      <c r="G1135" s="70"/>
      <c r="H1135" s="76"/>
      <c r="I1135" s="76"/>
      <c r="J1135" s="58"/>
      <c r="K1135" s="76"/>
      <c r="L1135" s="76"/>
      <c r="M1135" s="53">
        <v>4</v>
      </c>
      <c r="N1135" s="76"/>
      <c r="O1135" s="58"/>
      <c r="P1135" s="53">
        <v>6</v>
      </c>
      <c r="Q1135" s="76"/>
      <c r="R1135" s="53">
        <v>2</v>
      </c>
      <c r="S1135" s="53">
        <v>4</v>
      </c>
      <c r="T1135" s="76"/>
      <c r="U1135" s="76"/>
      <c r="V1135" s="76"/>
      <c r="W1135" s="58"/>
      <c r="X1135" s="53">
        <v>4</v>
      </c>
      <c r="Y1135" s="76"/>
    </row>
    <row r="1136" spans="2:26" x14ac:dyDescent="0.4">
      <c r="B1136" s="66" t="s">
        <v>7</v>
      </c>
      <c r="C1136" s="78">
        <f>C1134/C1135</f>
        <v>1.131370849898476</v>
      </c>
      <c r="D1136" s="66"/>
      <c r="E1136" s="66" t="s">
        <v>6</v>
      </c>
      <c r="F1136" s="69">
        <f>AVERAGE(H1136:EN1136)*10</f>
        <v>56</v>
      </c>
      <c r="G1136" s="70"/>
      <c r="H1136" s="76"/>
      <c r="I1136" s="76"/>
      <c r="J1136" s="58"/>
      <c r="K1136" s="76"/>
      <c r="L1136" s="76"/>
      <c r="M1136" s="53">
        <v>6</v>
      </c>
      <c r="N1136" s="76"/>
      <c r="O1136" s="58"/>
      <c r="P1136" s="53">
        <v>6</v>
      </c>
      <c r="Q1136" s="76"/>
      <c r="R1136" s="53">
        <v>8</v>
      </c>
      <c r="S1136" s="53">
        <v>4</v>
      </c>
      <c r="T1136" s="76"/>
      <c r="U1136" s="76"/>
      <c r="V1136" s="76"/>
      <c r="W1136" s="58"/>
      <c r="X1136" s="53">
        <v>4</v>
      </c>
      <c r="Y1136" s="76"/>
    </row>
    <row r="1137" spans="2:26" x14ac:dyDescent="0.4">
      <c r="B1137" s="66" t="s">
        <v>4</v>
      </c>
      <c r="C1137" s="68">
        <f>_xlfn.T.TEST(H1135:EPA1135,H1136:EN1136,1,2)</f>
        <v>7.0556640625000014E-2</v>
      </c>
      <c r="D1137" s="66"/>
      <c r="E1137" s="42" t="s">
        <v>3</v>
      </c>
      <c r="F1137" s="69">
        <f>AVERAGE(H1137:EN1137)*10</f>
        <v>16</v>
      </c>
      <c r="G1137" s="70"/>
      <c r="H1137" s="110"/>
      <c r="I1137" s="110"/>
      <c r="J1137" s="110"/>
      <c r="K1137" s="110"/>
      <c r="L1137" s="110"/>
      <c r="M1137" s="110">
        <f>M1136-M1135</f>
        <v>2</v>
      </c>
      <c r="N1137" s="110"/>
      <c r="O1137" s="110"/>
      <c r="P1137" s="110">
        <f>P1136-P1135</f>
        <v>0</v>
      </c>
      <c r="Q1137" s="110"/>
      <c r="R1137" s="110">
        <f>R1136-R1135</f>
        <v>6</v>
      </c>
      <c r="S1137" s="110">
        <f>S1136-S1135</f>
        <v>0</v>
      </c>
      <c r="T1137" s="110"/>
      <c r="U1137" s="110"/>
      <c r="V1137" s="110"/>
      <c r="W1137" s="110"/>
      <c r="X1137" s="110">
        <f>X1136-X1135</f>
        <v>0</v>
      </c>
      <c r="Y1137" s="110"/>
    </row>
    <row r="1138" spans="2:26" x14ac:dyDescent="0.4">
      <c r="B1138" s="42" t="s">
        <v>2</v>
      </c>
      <c r="C1138" s="79">
        <f>(F1136-F1135)/(100-F1135)</f>
        <v>0.26666666666666666</v>
      </c>
      <c r="D1138" s="66"/>
      <c r="E1138" s="42" t="s">
        <v>1</v>
      </c>
      <c r="F1138" s="69">
        <f>_xlfn.STDEV.S(H1136:EN1136)*10</f>
        <v>16.733200530681501</v>
      </c>
      <c r="G1138" s="70"/>
    </row>
    <row r="1140" spans="2:26" x14ac:dyDescent="0.4">
      <c r="B1140" s="122" t="s">
        <v>412</v>
      </c>
      <c r="C1140" s="123" t="s">
        <v>357</v>
      </c>
      <c r="D1140" s="124"/>
      <c r="E1140" s="122" t="s">
        <v>412</v>
      </c>
      <c r="F1140" s="123" t="s">
        <v>357</v>
      </c>
      <c r="G1140" s="67"/>
    </row>
    <row r="1141" spans="2:26" x14ac:dyDescent="0.4">
      <c r="B1141" s="66" t="s">
        <v>44</v>
      </c>
      <c r="C1141" s="68">
        <f>_xlfn.T.TEST(H1149:EN1149,H1155:EN1155,1,2)</f>
        <v>0.11444400921103948</v>
      </c>
      <c r="D1141" s="66"/>
      <c r="E1141" s="42" t="s">
        <v>39</v>
      </c>
      <c r="F1141" s="69">
        <f>SUM(H1148:EN1148)</f>
        <v>9</v>
      </c>
      <c r="G1141" s="70"/>
    </row>
    <row r="1142" spans="2:26" x14ac:dyDescent="0.4">
      <c r="B1142" s="66" t="s">
        <v>43</v>
      </c>
      <c r="C1142" s="68">
        <f>_xlfn.T.TEST(H1150:EN1150,H1156:EN1156,1,2)</f>
        <v>4.4495526144480565E-3</v>
      </c>
      <c r="D1142" s="66"/>
      <c r="E1142" s="66" t="s">
        <v>36</v>
      </c>
      <c r="F1142" s="69">
        <f>SUM(H1154:EN1154)</f>
        <v>9</v>
      </c>
      <c r="G1142" s="70"/>
    </row>
    <row r="1143" spans="2:26" x14ac:dyDescent="0.4">
      <c r="B1143" s="66" t="s">
        <v>42</v>
      </c>
      <c r="C1143" s="125">
        <f>_xlfn.T.TEST(H1151:EN1151,H1157:EN1157,1,2)</f>
        <v>2.8491712113885841E-2</v>
      </c>
      <c r="D1143" s="66"/>
      <c r="E1143" s="42" t="s">
        <v>14</v>
      </c>
      <c r="F1143" s="69">
        <f>_xlfn.STDEV.S(H1151:EN1151)*10</f>
        <v>21.858128414340001</v>
      </c>
      <c r="G1143" s="70"/>
    </row>
    <row r="1144" spans="2:26" x14ac:dyDescent="0.4">
      <c r="B1144" s="42" t="s">
        <v>358</v>
      </c>
      <c r="C1144" s="44">
        <f>COUNT(H1150:EN1150)</f>
        <v>9</v>
      </c>
      <c r="D1144" s="66"/>
      <c r="E1144" s="42" t="s">
        <v>11</v>
      </c>
      <c r="F1144" s="69">
        <f>_xlfn.STDEV.S(H1157:EN1157)*10</f>
        <v>19.436506316151</v>
      </c>
      <c r="G1144" s="70"/>
    </row>
    <row r="1145" spans="2:26" x14ac:dyDescent="0.4">
      <c r="B1145" s="42" t="s">
        <v>359</v>
      </c>
      <c r="C1145" s="44">
        <f>COUNT(H1156:EN1156)</f>
        <v>9</v>
      </c>
      <c r="D1145" s="66"/>
      <c r="E1145" s="42" t="s">
        <v>8</v>
      </c>
      <c r="F1145" s="69">
        <f>SQRT((((C1144-1)*F1143^2)+((C1145-1)*F1144^2))/(C1144+C1145-2))</f>
        <v>20.68278940998476</v>
      </c>
      <c r="G1145" s="70"/>
    </row>
    <row r="1146" spans="2:26" x14ac:dyDescent="0.4">
      <c r="B1146" s="66"/>
      <c r="C1146" s="71"/>
      <c r="D1146" s="66"/>
      <c r="E1146" s="42" t="s">
        <v>5</v>
      </c>
      <c r="F1146" s="78">
        <f>(F1157-F1151)/F1144</f>
        <v>1.0289915108550531</v>
      </c>
      <c r="G1146" s="70"/>
      <c r="H1146" s="110"/>
      <c r="I1146" s="110"/>
      <c r="J1146" s="110"/>
      <c r="K1146" s="110"/>
      <c r="L1146" s="110"/>
      <c r="M1146" s="110"/>
      <c r="N1146" s="110"/>
      <c r="O1146" s="110"/>
      <c r="P1146" s="110"/>
      <c r="Q1146" s="110"/>
    </row>
    <row r="1147" spans="2:26" x14ac:dyDescent="0.4">
      <c r="B1147" s="73" t="s">
        <v>106</v>
      </c>
      <c r="C1147" s="65" t="s">
        <v>357</v>
      </c>
      <c r="D1147" s="66"/>
      <c r="E1147" s="73" t="s">
        <v>105</v>
      </c>
      <c r="F1147" s="74" t="s">
        <v>360</v>
      </c>
      <c r="G1147" s="75"/>
      <c r="H1147" s="155" t="s">
        <v>104</v>
      </c>
      <c r="I1147" s="155" t="s">
        <v>103</v>
      </c>
      <c r="J1147" s="155" t="s">
        <v>102</v>
      </c>
      <c r="K1147" s="155" t="s">
        <v>101</v>
      </c>
      <c r="L1147" s="155" t="s">
        <v>100</v>
      </c>
      <c r="M1147" s="155" t="s">
        <v>99</v>
      </c>
      <c r="N1147" s="155" t="s">
        <v>98</v>
      </c>
      <c r="O1147" s="155" t="s">
        <v>97</v>
      </c>
      <c r="P1147" s="155" t="s">
        <v>96</v>
      </c>
      <c r="Q1147" s="155" t="s">
        <v>95</v>
      </c>
      <c r="R1147" s="155" t="s">
        <v>94</v>
      </c>
      <c r="S1147" s="155" t="s">
        <v>93</v>
      </c>
      <c r="T1147" s="155" t="s">
        <v>92</v>
      </c>
      <c r="U1147" s="155" t="s">
        <v>91</v>
      </c>
      <c r="V1147" s="155" t="s">
        <v>90</v>
      </c>
      <c r="W1147" s="155" t="s">
        <v>89</v>
      </c>
      <c r="X1147" s="155" t="s">
        <v>88</v>
      </c>
      <c r="Y1147" s="155" t="s">
        <v>87</v>
      </c>
      <c r="Z1147" s="155" t="s">
        <v>86</v>
      </c>
    </row>
    <row r="1148" spans="2:26" x14ac:dyDescent="0.4">
      <c r="B1148" s="42" t="s">
        <v>13</v>
      </c>
      <c r="C1148" s="69">
        <f>AVERAGE(H1151:EN1151)*10</f>
        <v>-4.4444444444444446</v>
      </c>
      <c r="D1148" s="66"/>
      <c r="E1148" s="42" t="s">
        <v>361</v>
      </c>
      <c r="F1148" s="69">
        <f>AVERAGE(H1148:EN1148)</f>
        <v>1</v>
      </c>
      <c r="G1148" s="70"/>
      <c r="H1148" s="109"/>
      <c r="I1148" s="109"/>
      <c r="J1148" s="109"/>
      <c r="K1148" s="109">
        <v>1</v>
      </c>
      <c r="L1148" s="109">
        <v>1</v>
      </c>
      <c r="M1148" s="109">
        <v>1</v>
      </c>
      <c r="N1148" s="109">
        <v>1</v>
      </c>
      <c r="O1148" s="109">
        <v>1</v>
      </c>
      <c r="P1148" s="109">
        <v>1</v>
      </c>
      <c r="Q1148" s="109"/>
      <c r="R1148" s="109"/>
      <c r="S1148" s="109">
        <v>1</v>
      </c>
      <c r="T1148" s="109"/>
      <c r="U1148" s="109">
        <v>1</v>
      </c>
      <c r="V1148" s="109">
        <v>1</v>
      </c>
      <c r="W1148" s="109"/>
      <c r="X1148" s="109"/>
      <c r="Y1148" s="109"/>
      <c r="Z1148" s="109"/>
    </row>
    <row r="1149" spans="2:26" x14ac:dyDescent="0.4">
      <c r="B1149" s="42" t="s">
        <v>10</v>
      </c>
      <c r="C1149" s="69">
        <f>_xlfn.STDEV.S(H1149:EN1149)*10</f>
        <v>12.018504251546624</v>
      </c>
      <c r="D1149" s="66"/>
      <c r="E1149" s="66" t="s">
        <v>9</v>
      </c>
      <c r="F1149" s="69">
        <f>AVERAGE(H1149:EN1149)*10</f>
        <v>42.222222222222221</v>
      </c>
      <c r="G1149" s="70"/>
      <c r="H1149" s="76"/>
      <c r="I1149" s="76"/>
      <c r="J1149" s="76"/>
      <c r="K1149" s="53">
        <v>4</v>
      </c>
      <c r="L1149" s="53">
        <v>6</v>
      </c>
      <c r="M1149" s="53">
        <v>4</v>
      </c>
      <c r="N1149" s="53">
        <v>6</v>
      </c>
      <c r="O1149" s="53">
        <v>4</v>
      </c>
      <c r="P1149" s="53">
        <v>4</v>
      </c>
      <c r="Q1149" s="76"/>
      <c r="R1149" s="76"/>
      <c r="S1149" s="53">
        <v>4</v>
      </c>
      <c r="T1149" s="58"/>
      <c r="U1149" s="53">
        <v>2</v>
      </c>
      <c r="V1149" s="53">
        <v>4</v>
      </c>
      <c r="W1149" s="76"/>
      <c r="X1149" s="76"/>
      <c r="Y1149" s="76"/>
      <c r="Z1149" s="76"/>
    </row>
    <row r="1150" spans="2:26" x14ac:dyDescent="0.4">
      <c r="B1150" s="66" t="s">
        <v>41</v>
      </c>
      <c r="C1150" s="69">
        <f>C1148/C1149</f>
        <v>-0.36980013081681967</v>
      </c>
      <c r="D1150" s="66"/>
      <c r="E1150" s="66" t="s">
        <v>6</v>
      </c>
      <c r="F1150" s="69">
        <f>AVERAGE(H1150:EN1150)*10</f>
        <v>37.777777777777779</v>
      </c>
      <c r="G1150" s="70"/>
      <c r="H1150" s="76"/>
      <c r="I1150" s="76"/>
      <c r="J1150" s="76"/>
      <c r="K1150" s="53">
        <v>8</v>
      </c>
      <c r="L1150" s="53">
        <v>6</v>
      </c>
      <c r="M1150" s="53">
        <v>4</v>
      </c>
      <c r="N1150" s="53">
        <v>2</v>
      </c>
      <c r="O1150" s="53">
        <v>4</v>
      </c>
      <c r="P1150" s="53">
        <v>2</v>
      </c>
      <c r="Q1150" s="76"/>
      <c r="R1150" s="76"/>
      <c r="S1150" s="53">
        <v>4</v>
      </c>
      <c r="T1150" s="76"/>
      <c r="U1150" s="53">
        <v>2</v>
      </c>
      <c r="V1150" s="53">
        <v>2</v>
      </c>
      <c r="W1150" s="76"/>
      <c r="X1150" s="76"/>
      <c r="Y1150" s="76"/>
      <c r="Z1150" s="76"/>
    </row>
    <row r="1151" spans="2:26" x14ac:dyDescent="0.4">
      <c r="B1151" s="42" t="s">
        <v>4</v>
      </c>
      <c r="C1151" s="68">
        <f>_xlfn.T.TEST(H1149:EPA1149,H1150:EN1150,1,2)</f>
        <v>0.29514455785821225</v>
      </c>
      <c r="D1151" s="66"/>
      <c r="E1151" s="42" t="s">
        <v>3</v>
      </c>
      <c r="F1151" s="69">
        <f>AVERAGE(H1151:EN1151)*10</f>
        <v>-4.4444444444444446</v>
      </c>
      <c r="G1151" s="70"/>
      <c r="H1151" s="110"/>
      <c r="I1151" s="110"/>
      <c r="J1151" s="110"/>
      <c r="K1151" s="110">
        <f t="shared" ref="K1151:V1151" si="101">K1150-K1149</f>
        <v>4</v>
      </c>
      <c r="L1151" s="110">
        <f t="shared" si="101"/>
        <v>0</v>
      </c>
      <c r="M1151" s="110">
        <f t="shared" si="101"/>
        <v>0</v>
      </c>
      <c r="N1151" s="110">
        <f t="shared" si="101"/>
        <v>-4</v>
      </c>
      <c r="O1151" s="110">
        <f t="shared" si="101"/>
        <v>0</v>
      </c>
      <c r="P1151" s="110">
        <f t="shared" si="101"/>
        <v>-2</v>
      </c>
      <c r="Q1151" s="110"/>
      <c r="R1151" s="110"/>
      <c r="S1151" s="110">
        <f t="shared" si="101"/>
        <v>0</v>
      </c>
      <c r="T1151" s="110"/>
      <c r="U1151" s="110">
        <f t="shared" si="101"/>
        <v>0</v>
      </c>
      <c r="V1151" s="110">
        <f t="shared" si="101"/>
        <v>-2</v>
      </c>
      <c r="W1151" s="110"/>
      <c r="X1151" s="110"/>
      <c r="Y1151" s="110"/>
      <c r="Z1151" s="110"/>
    </row>
    <row r="1152" spans="2:26" x14ac:dyDescent="0.4">
      <c r="B1152" s="42" t="s">
        <v>2</v>
      </c>
      <c r="C1152" s="77">
        <f>(F1150-F1149)/(100-F1149)</f>
        <v>-7.69230769230769E-2</v>
      </c>
      <c r="D1152" s="66"/>
      <c r="E1152" s="42" t="s">
        <v>1</v>
      </c>
      <c r="F1152" s="69">
        <f>_xlfn.STDEV.S(H1150:EN1150)*10</f>
        <v>21.081851067789191</v>
      </c>
      <c r="G1152" s="70"/>
      <c r="H1152" s="110"/>
      <c r="I1152" s="110"/>
      <c r="J1152" s="110"/>
      <c r="K1152" s="110"/>
      <c r="L1152" s="110"/>
      <c r="M1152" s="110"/>
      <c r="N1152" s="110"/>
      <c r="O1152" s="110"/>
      <c r="P1152" s="110"/>
      <c r="Q1152" s="110"/>
    </row>
    <row r="1153" spans="2:26" x14ac:dyDescent="0.4">
      <c r="B1153" s="73" t="s">
        <v>84</v>
      </c>
      <c r="C1153" s="65" t="s">
        <v>357</v>
      </c>
      <c r="D1153" s="66"/>
      <c r="E1153" s="73" t="s">
        <v>83</v>
      </c>
      <c r="F1153" s="74" t="s">
        <v>360</v>
      </c>
      <c r="G1153" s="75"/>
      <c r="H1153" s="156" t="s">
        <v>82</v>
      </c>
      <c r="I1153" s="156" t="s">
        <v>81</v>
      </c>
      <c r="J1153" s="156" t="s">
        <v>80</v>
      </c>
      <c r="K1153" s="156" t="s">
        <v>79</v>
      </c>
      <c r="L1153" s="156" t="s">
        <v>78</v>
      </c>
      <c r="M1153" s="156" t="s">
        <v>77</v>
      </c>
      <c r="N1153" s="156" t="s">
        <v>76</v>
      </c>
      <c r="O1153" s="156" t="s">
        <v>75</v>
      </c>
      <c r="P1153" s="156" t="s">
        <v>74</v>
      </c>
      <c r="Q1153" s="156" t="s">
        <v>73</v>
      </c>
      <c r="R1153" s="156" t="s">
        <v>72</v>
      </c>
      <c r="S1153" s="156" t="s">
        <v>71</v>
      </c>
      <c r="T1153" s="156" t="s">
        <v>70</v>
      </c>
      <c r="U1153" s="156" t="s">
        <v>69</v>
      </c>
      <c r="V1153" s="156" t="s">
        <v>68</v>
      </c>
      <c r="W1153" s="156" t="s">
        <v>67</v>
      </c>
      <c r="X1153" s="156" t="s">
        <v>66</v>
      </c>
      <c r="Y1153" s="156" t="s">
        <v>65</v>
      </c>
    </row>
    <row r="1154" spans="2:26" x14ac:dyDescent="0.4">
      <c r="B1154" s="42" t="s">
        <v>13</v>
      </c>
      <c r="C1154" s="78">
        <f>AVERAGE(H1157:EN1157)*10</f>
        <v>15.555555555555555</v>
      </c>
      <c r="D1154" s="66"/>
      <c r="E1154" s="42" t="s">
        <v>361</v>
      </c>
      <c r="F1154" s="69">
        <f>AVERAGE(H1154:EN1154)</f>
        <v>1</v>
      </c>
      <c r="G1154" s="70"/>
      <c r="H1154" s="109"/>
      <c r="I1154" s="109"/>
      <c r="J1154" s="109"/>
      <c r="K1154" s="109">
        <v>1</v>
      </c>
      <c r="L1154" s="109"/>
      <c r="M1154" s="109">
        <v>1</v>
      </c>
      <c r="N1154" s="109"/>
      <c r="O1154" s="109">
        <v>1</v>
      </c>
      <c r="P1154" s="109">
        <v>1</v>
      </c>
      <c r="Q1154" s="109"/>
      <c r="R1154" s="109">
        <v>1</v>
      </c>
      <c r="S1154" s="109">
        <v>1</v>
      </c>
      <c r="T1154" s="109"/>
      <c r="U1154" s="109"/>
      <c r="V1154" s="109">
        <v>1</v>
      </c>
      <c r="W1154" s="109">
        <v>1</v>
      </c>
      <c r="X1154" s="109">
        <v>1</v>
      </c>
      <c r="Y1154" s="109"/>
    </row>
    <row r="1155" spans="2:26" x14ac:dyDescent="0.4">
      <c r="B1155" s="42" t="s">
        <v>10</v>
      </c>
      <c r="C1155" s="69">
        <f>_xlfn.STDEV.S(H1155:EN1155)*10</f>
        <v>10.540925533894596</v>
      </c>
      <c r="D1155" s="66"/>
      <c r="E1155" s="66" t="s">
        <v>9</v>
      </c>
      <c r="F1155" s="69">
        <f>AVERAGE(H1155:EN1155)*10</f>
        <v>48.888888888888893</v>
      </c>
      <c r="G1155" s="70"/>
      <c r="H1155" s="76"/>
      <c r="I1155" s="76"/>
      <c r="J1155" s="58"/>
      <c r="K1155" s="53">
        <v>6</v>
      </c>
      <c r="L1155" s="76"/>
      <c r="M1155" s="53">
        <v>4</v>
      </c>
      <c r="N1155" s="76"/>
      <c r="O1155" s="53">
        <v>6</v>
      </c>
      <c r="P1155" s="53">
        <v>6</v>
      </c>
      <c r="Q1155" s="76"/>
      <c r="R1155" s="53">
        <v>4</v>
      </c>
      <c r="S1155" s="53">
        <v>4</v>
      </c>
      <c r="T1155" s="76"/>
      <c r="U1155" s="76"/>
      <c r="V1155" s="53">
        <v>4</v>
      </c>
      <c r="W1155" s="53">
        <v>4</v>
      </c>
      <c r="X1155" s="53">
        <v>6</v>
      </c>
      <c r="Y1155" s="76"/>
    </row>
    <row r="1156" spans="2:26" x14ac:dyDescent="0.4">
      <c r="B1156" s="66" t="s">
        <v>7</v>
      </c>
      <c r="C1156" s="78">
        <f>C1154/C1155</f>
        <v>1.4757295747452439</v>
      </c>
      <c r="D1156" s="66"/>
      <c r="E1156" s="66" t="s">
        <v>6</v>
      </c>
      <c r="F1156" s="69">
        <f>AVERAGE(H1156:EN1156)*10</f>
        <v>64.444444444444443</v>
      </c>
      <c r="G1156" s="70"/>
      <c r="H1156" s="76"/>
      <c r="I1156" s="76"/>
      <c r="J1156" s="58"/>
      <c r="K1156" s="53">
        <v>4</v>
      </c>
      <c r="L1156" s="76"/>
      <c r="M1156" s="53">
        <v>8</v>
      </c>
      <c r="N1156" s="76"/>
      <c r="O1156" s="53">
        <v>8</v>
      </c>
      <c r="P1156" s="53">
        <v>8</v>
      </c>
      <c r="Q1156" s="76"/>
      <c r="R1156" s="53">
        <v>6</v>
      </c>
      <c r="S1156" s="53">
        <v>6</v>
      </c>
      <c r="T1156" s="76"/>
      <c r="U1156" s="76"/>
      <c r="V1156" s="53">
        <v>4</v>
      </c>
      <c r="W1156" s="53">
        <v>8</v>
      </c>
      <c r="X1156" s="53">
        <v>6</v>
      </c>
      <c r="Y1156" s="76"/>
    </row>
    <row r="1157" spans="2:26" x14ac:dyDescent="0.4">
      <c r="B1157" s="66" t="s">
        <v>4</v>
      </c>
      <c r="C1157" s="68">
        <f>_xlfn.T.TEST(H1155:EPA1155,H1156:EN1156,1,2)</f>
        <v>1.545661616957889E-2</v>
      </c>
      <c r="D1157" s="66"/>
      <c r="E1157" s="42" t="s">
        <v>3</v>
      </c>
      <c r="F1157" s="69">
        <f>AVERAGE(H1157:EN1157)*10</f>
        <v>15.555555555555555</v>
      </c>
      <c r="G1157" s="70"/>
      <c r="H1157" s="110"/>
      <c r="I1157" s="110"/>
      <c r="J1157" s="110"/>
      <c r="K1157" s="110">
        <f t="shared" ref="K1157:X1157" si="102">K1156-K1155</f>
        <v>-2</v>
      </c>
      <c r="L1157" s="110"/>
      <c r="M1157" s="110">
        <f t="shared" si="102"/>
        <v>4</v>
      </c>
      <c r="N1157" s="110"/>
      <c r="O1157" s="110">
        <f t="shared" si="102"/>
        <v>2</v>
      </c>
      <c r="P1157" s="110">
        <f t="shared" si="102"/>
        <v>2</v>
      </c>
      <c r="Q1157" s="110"/>
      <c r="R1157" s="110">
        <f t="shared" si="102"/>
        <v>2</v>
      </c>
      <c r="S1157" s="110">
        <f t="shared" si="102"/>
        <v>2</v>
      </c>
      <c r="T1157" s="110"/>
      <c r="U1157" s="110"/>
      <c r="V1157" s="110">
        <f t="shared" si="102"/>
        <v>0</v>
      </c>
      <c r="W1157" s="110">
        <f t="shared" si="102"/>
        <v>4</v>
      </c>
      <c r="X1157" s="110">
        <f t="shared" si="102"/>
        <v>0</v>
      </c>
      <c r="Y1157" s="110"/>
    </row>
    <row r="1158" spans="2:26" x14ac:dyDescent="0.4">
      <c r="B1158" s="42" t="s">
        <v>2</v>
      </c>
      <c r="C1158" s="79">
        <f>(F1156-F1155)/(100-F1155)</f>
        <v>0.30434782608695643</v>
      </c>
      <c r="D1158" s="66"/>
      <c r="E1158" s="42" t="s">
        <v>1</v>
      </c>
      <c r="F1158" s="69">
        <f>_xlfn.STDEV.S(H1156:EN1156)*10</f>
        <v>16.666666666666671</v>
      </c>
      <c r="G1158" s="70"/>
    </row>
    <row r="1160" spans="2:26" x14ac:dyDescent="0.4">
      <c r="B1160" s="122" t="s">
        <v>413</v>
      </c>
      <c r="C1160" s="123" t="s">
        <v>357</v>
      </c>
      <c r="D1160" s="124"/>
      <c r="E1160" s="122" t="s">
        <v>413</v>
      </c>
      <c r="F1160" s="123" t="s">
        <v>357</v>
      </c>
      <c r="G1160" s="67"/>
    </row>
    <row r="1161" spans="2:26" x14ac:dyDescent="0.4">
      <c r="B1161" s="66" t="s">
        <v>44</v>
      </c>
      <c r="C1161" s="68">
        <f>_xlfn.T.TEST(H1169:EN1169,H1175:EN1175,1,2)</f>
        <v>0.16502475057589627</v>
      </c>
      <c r="D1161" s="66"/>
      <c r="E1161" s="42" t="s">
        <v>39</v>
      </c>
      <c r="F1161" s="69">
        <f>SUM(H1168:EN1168)</f>
        <v>6</v>
      </c>
      <c r="G1161" s="70"/>
    </row>
    <row r="1162" spans="2:26" x14ac:dyDescent="0.4">
      <c r="B1162" s="66" t="s">
        <v>43</v>
      </c>
      <c r="C1162" s="68">
        <f>_xlfn.T.TEST(H1170:EN1170,H1176:EN1176,1,2)</f>
        <v>5.4353912009267001E-3</v>
      </c>
      <c r="D1162" s="66"/>
      <c r="E1162" s="66" t="s">
        <v>36</v>
      </c>
      <c r="F1162" s="69">
        <f>SUM(H1174:EN1174)</f>
        <v>7</v>
      </c>
      <c r="G1162" s="70"/>
    </row>
    <row r="1163" spans="2:26" x14ac:dyDescent="0.4">
      <c r="B1163" s="66" t="s">
        <v>42</v>
      </c>
      <c r="C1163" s="125">
        <f>_xlfn.T.TEST(H1171:EN1171,H1177:EN1177,1,2)</f>
        <v>1.6990716308338101E-2</v>
      </c>
      <c r="D1163" s="66"/>
      <c r="E1163" s="42" t="s">
        <v>14</v>
      </c>
      <c r="F1163" s="69">
        <f>_xlfn.STDEV.S(H1171:EN1171)*10</f>
        <v>23.380903889000244</v>
      </c>
      <c r="G1163" s="70"/>
    </row>
    <row r="1164" spans="2:26" x14ac:dyDescent="0.4">
      <c r="B1164" s="42" t="s">
        <v>358</v>
      </c>
      <c r="C1164" s="44">
        <f>COUNT(H1170:EN1170)</f>
        <v>6</v>
      </c>
      <c r="D1164" s="66"/>
      <c r="E1164" s="42" t="s">
        <v>11</v>
      </c>
      <c r="F1164" s="69">
        <f>_xlfn.STDEV.S(H1177:EN1177)*10</f>
        <v>33.523268393901034</v>
      </c>
      <c r="G1164" s="70"/>
    </row>
    <row r="1165" spans="2:26" x14ac:dyDescent="0.4">
      <c r="B1165" s="42" t="s">
        <v>359</v>
      </c>
      <c r="C1165" s="44">
        <f>COUNT(H1176:EN1176)</f>
        <v>7</v>
      </c>
      <c r="D1165" s="66"/>
      <c r="E1165" s="42" t="s">
        <v>8</v>
      </c>
      <c r="F1165" s="69">
        <f>SQRT((((C1164-1)*F1163^2)+((C1165-1)*F1164^2))/(C1164+C1165-2))</f>
        <v>29.350840898888428</v>
      </c>
      <c r="G1165" s="70"/>
    </row>
    <row r="1166" spans="2:26" x14ac:dyDescent="0.4">
      <c r="B1166" s="66"/>
      <c r="C1166" s="71"/>
      <c r="D1166" s="66"/>
      <c r="E1166" s="42" t="s">
        <v>5</v>
      </c>
      <c r="F1166" s="78">
        <f>(F1177-F1171)/F1164</f>
        <v>1.1789963036838071</v>
      </c>
      <c r="G1166" s="70"/>
      <c r="H1166" s="110"/>
      <c r="I1166" s="110"/>
      <c r="J1166" s="110"/>
      <c r="K1166" s="110"/>
      <c r="L1166" s="110"/>
      <c r="M1166" s="110"/>
      <c r="N1166" s="110"/>
      <c r="O1166" s="110"/>
      <c r="P1166" s="110"/>
      <c r="Q1166" s="110"/>
    </row>
    <row r="1167" spans="2:26" x14ac:dyDescent="0.4">
      <c r="B1167" s="73" t="s">
        <v>106</v>
      </c>
      <c r="C1167" s="65" t="s">
        <v>357</v>
      </c>
      <c r="D1167" s="66"/>
      <c r="E1167" s="73" t="s">
        <v>105</v>
      </c>
      <c r="F1167" s="74" t="s">
        <v>360</v>
      </c>
      <c r="G1167" s="75"/>
      <c r="H1167" s="155" t="s">
        <v>104</v>
      </c>
      <c r="I1167" s="155" t="s">
        <v>103</v>
      </c>
      <c r="J1167" s="155" t="s">
        <v>102</v>
      </c>
      <c r="K1167" s="155" t="s">
        <v>101</v>
      </c>
      <c r="L1167" s="155" t="s">
        <v>100</v>
      </c>
      <c r="M1167" s="155" t="s">
        <v>99</v>
      </c>
      <c r="N1167" s="155" t="s">
        <v>98</v>
      </c>
      <c r="O1167" s="155" t="s">
        <v>97</v>
      </c>
      <c r="P1167" s="155" t="s">
        <v>96</v>
      </c>
      <c r="Q1167" s="155" t="s">
        <v>95</v>
      </c>
      <c r="R1167" s="155" t="s">
        <v>94</v>
      </c>
      <c r="S1167" s="155" t="s">
        <v>93</v>
      </c>
      <c r="T1167" s="155" t="s">
        <v>92</v>
      </c>
      <c r="U1167" s="155" t="s">
        <v>91</v>
      </c>
      <c r="V1167" s="155" t="s">
        <v>90</v>
      </c>
      <c r="W1167" s="155" t="s">
        <v>89</v>
      </c>
      <c r="X1167" s="155" t="s">
        <v>88</v>
      </c>
      <c r="Y1167" s="155" t="s">
        <v>87</v>
      </c>
      <c r="Z1167" s="155" t="s">
        <v>86</v>
      </c>
    </row>
    <row r="1168" spans="2:26" x14ac:dyDescent="0.4">
      <c r="B1168" s="42" t="s">
        <v>13</v>
      </c>
      <c r="C1168" s="69">
        <f>AVERAGE(H1171:EN1171)*10</f>
        <v>-16.666666666666668</v>
      </c>
      <c r="D1168" s="66"/>
      <c r="E1168" s="42" t="s">
        <v>361</v>
      </c>
      <c r="F1168" s="69">
        <f>AVERAGE(H1168:EN1168)</f>
        <v>1</v>
      </c>
      <c r="G1168" s="70"/>
      <c r="H1168" s="109"/>
      <c r="I1168" s="109"/>
      <c r="J1168" s="109"/>
      <c r="K1168" s="109"/>
      <c r="L1168" s="109">
        <v>1</v>
      </c>
      <c r="M1168" s="109"/>
      <c r="N1168" s="109">
        <v>1</v>
      </c>
      <c r="O1168" s="109">
        <v>1</v>
      </c>
      <c r="P1168" s="109">
        <v>1</v>
      </c>
      <c r="Q1168" s="109"/>
      <c r="R1168" s="109"/>
      <c r="S1168" s="109">
        <v>1</v>
      </c>
      <c r="T1168" s="109">
        <v>1</v>
      </c>
      <c r="U1168" s="109"/>
      <c r="V1168" s="109"/>
      <c r="W1168" s="109"/>
      <c r="X1168" s="109"/>
      <c r="Y1168" s="109"/>
      <c r="Z1168" s="109"/>
    </row>
    <row r="1169" spans="2:26" x14ac:dyDescent="0.4">
      <c r="B1169" s="42" t="s">
        <v>10</v>
      </c>
      <c r="C1169" s="69">
        <f>_xlfn.STDEV.S(H1169:EN1169)*10</f>
        <v>19.663841605003498</v>
      </c>
      <c r="D1169" s="66"/>
      <c r="E1169" s="66" t="s">
        <v>9</v>
      </c>
      <c r="F1169" s="69">
        <f>AVERAGE(H1169:EN1169)*10</f>
        <v>43.333333333333329</v>
      </c>
      <c r="G1169" s="70"/>
      <c r="H1169" s="76"/>
      <c r="I1169" s="76"/>
      <c r="J1169" s="76"/>
      <c r="K1169" s="58"/>
      <c r="L1169" s="53">
        <v>6</v>
      </c>
      <c r="M1169" s="58"/>
      <c r="N1169" s="53">
        <v>6</v>
      </c>
      <c r="O1169" s="53">
        <v>2</v>
      </c>
      <c r="P1169" s="53">
        <v>2</v>
      </c>
      <c r="Q1169" s="76"/>
      <c r="R1169" s="76"/>
      <c r="S1169" s="53">
        <v>6</v>
      </c>
      <c r="T1169" s="53">
        <v>4</v>
      </c>
      <c r="U1169" s="58"/>
      <c r="V1169" s="58"/>
      <c r="W1169" s="76"/>
      <c r="X1169" s="76"/>
      <c r="Y1169" s="76"/>
      <c r="Z1169" s="76"/>
    </row>
    <row r="1170" spans="2:26" x14ac:dyDescent="0.4">
      <c r="B1170" s="66" t="s">
        <v>41</v>
      </c>
      <c r="C1170" s="69">
        <f>C1168/C1169</f>
        <v>-0.84757937952601314</v>
      </c>
      <c r="D1170" s="66"/>
      <c r="E1170" s="66" t="s">
        <v>6</v>
      </c>
      <c r="F1170" s="69">
        <f>AVERAGE(H1170:EN1170)*10</f>
        <v>26.666666666666664</v>
      </c>
      <c r="G1170" s="70"/>
      <c r="H1170" s="76"/>
      <c r="I1170" s="76"/>
      <c r="J1170" s="76"/>
      <c r="K1170" s="58"/>
      <c r="L1170" s="53">
        <v>2</v>
      </c>
      <c r="M1170" s="76"/>
      <c r="N1170" s="53">
        <v>2</v>
      </c>
      <c r="O1170" s="53">
        <v>4</v>
      </c>
      <c r="P1170" s="53">
        <v>2</v>
      </c>
      <c r="Q1170" s="76"/>
      <c r="R1170" s="76"/>
      <c r="S1170" s="53">
        <v>4</v>
      </c>
      <c r="T1170" s="53">
        <v>2</v>
      </c>
      <c r="U1170" s="76"/>
      <c r="V1170" s="58"/>
      <c r="W1170" s="76"/>
      <c r="X1170" s="76"/>
      <c r="Y1170" s="76"/>
      <c r="Z1170" s="76"/>
    </row>
    <row r="1171" spans="2:26" x14ac:dyDescent="0.4">
      <c r="B1171" s="42" t="s">
        <v>4</v>
      </c>
      <c r="C1171" s="68">
        <f>_xlfn.T.TEST(H1169:EPA1169,H1170:EN1170,1,2)</f>
        <v>4.7953202065149234E-2</v>
      </c>
      <c r="D1171" s="66"/>
      <c r="E1171" s="42" t="s">
        <v>3</v>
      </c>
      <c r="F1171" s="69">
        <f>AVERAGE(H1171:EN1171)*10</f>
        <v>-16.666666666666668</v>
      </c>
      <c r="G1171" s="70"/>
      <c r="H1171" s="110"/>
      <c r="I1171" s="110"/>
      <c r="J1171" s="110"/>
      <c r="K1171" s="110"/>
      <c r="L1171" s="110">
        <f t="shared" ref="L1171:T1171" si="103">L1170-L1169</f>
        <v>-4</v>
      </c>
      <c r="M1171" s="110"/>
      <c r="N1171" s="110">
        <f t="shared" si="103"/>
        <v>-4</v>
      </c>
      <c r="O1171" s="110">
        <f t="shared" si="103"/>
        <v>2</v>
      </c>
      <c r="P1171" s="110">
        <f t="shared" si="103"/>
        <v>0</v>
      </c>
      <c r="Q1171" s="110"/>
      <c r="R1171" s="110"/>
      <c r="S1171" s="110">
        <f t="shared" si="103"/>
        <v>-2</v>
      </c>
      <c r="T1171" s="110">
        <f t="shared" si="103"/>
        <v>-2</v>
      </c>
      <c r="U1171" s="110"/>
      <c r="V1171" s="110"/>
      <c r="W1171" s="110"/>
      <c r="X1171" s="110"/>
      <c r="Y1171" s="110"/>
      <c r="Z1171" s="110"/>
    </row>
    <row r="1172" spans="2:26" x14ac:dyDescent="0.4">
      <c r="B1172" s="42" t="s">
        <v>2</v>
      </c>
      <c r="C1172" s="77">
        <f>(F1170-F1169)/(100-F1169)</f>
        <v>-0.29411764705882348</v>
      </c>
      <c r="D1172" s="66"/>
      <c r="E1172" s="42" t="s">
        <v>1</v>
      </c>
      <c r="F1172" s="69">
        <f>_xlfn.STDEV.S(H1170:EN1170)*10</f>
        <v>10.327955589886447</v>
      </c>
      <c r="G1172" s="70"/>
      <c r="H1172" s="110"/>
      <c r="I1172" s="110"/>
      <c r="J1172" s="110"/>
      <c r="K1172" s="110"/>
      <c r="L1172" s="110"/>
      <c r="M1172" s="110"/>
      <c r="N1172" s="110"/>
      <c r="O1172" s="110"/>
      <c r="P1172" s="110"/>
      <c r="Q1172" s="110"/>
    </row>
    <row r="1173" spans="2:26" x14ac:dyDescent="0.4">
      <c r="B1173" s="73" t="s">
        <v>84</v>
      </c>
      <c r="C1173" s="65" t="s">
        <v>357</v>
      </c>
      <c r="D1173" s="66"/>
      <c r="E1173" s="73" t="s">
        <v>83</v>
      </c>
      <c r="F1173" s="74" t="s">
        <v>360</v>
      </c>
      <c r="G1173" s="75"/>
      <c r="H1173" s="156" t="s">
        <v>82</v>
      </c>
      <c r="I1173" s="156" t="s">
        <v>81</v>
      </c>
      <c r="J1173" s="156" t="s">
        <v>80</v>
      </c>
      <c r="K1173" s="156" t="s">
        <v>79</v>
      </c>
      <c r="L1173" s="156" t="s">
        <v>78</v>
      </c>
      <c r="M1173" s="156" t="s">
        <v>77</v>
      </c>
      <c r="N1173" s="156" t="s">
        <v>76</v>
      </c>
      <c r="O1173" s="156" t="s">
        <v>75</v>
      </c>
      <c r="P1173" s="156" t="s">
        <v>74</v>
      </c>
      <c r="Q1173" s="156" t="s">
        <v>73</v>
      </c>
      <c r="R1173" s="156" t="s">
        <v>72</v>
      </c>
      <c r="S1173" s="156" t="s">
        <v>71</v>
      </c>
      <c r="T1173" s="156" t="s">
        <v>70</v>
      </c>
      <c r="U1173" s="156" t="s">
        <v>69</v>
      </c>
      <c r="V1173" s="156" t="s">
        <v>68</v>
      </c>
      <c r="W1173" s="156" t="s">
        <v>67</v>
      </c>
      <c r="X1173" s="156" t="s">
        <v>66</v>
      </c>
      <c r="Y1173" s="156" t="s">
        <v>65</v>
      </c>
    </row>
    <row r="1174" spans="2:26" x14ac:dyDescent="0.4">
      <c r="B1174" s="42" t="s">
        <v>13</v>
      </c>
      <c r="C1174" s="78">
        <f>AVERAGE(H1177:EN1177)*10</f>
        <v>22.857142857142854</v>
      </c>
      <c r="D1174" s="66"/>
      <c r="E1174" s="42" t="s">
        <v>361</v>
      </c>
      <c r="F1174" s="69">
        <f>AVERAGE(H1174:EN1174)</f>
        <v>1</v>
      </c>
      <c r="G1174" s="70"/>
      <c r="H1174" s="109"/>
      <c r="I1174" s="109"/>
      <c r="J1174" s="109"/>
      <c r="K1174" s="109"/>
      <c r="L1174" s="109"/>
      <c r="M1174" s="109">
        <v>1</v>
      </c>
      <c r="N1174" s="109"/>
      <c r="O1174" s="109">
        <v>1</v>
      </c>
      <c r="P1174" s="109">
        <v>1</v>
      </c>
      <c r="Q1174" s="109"/>
      <c r="R1174" s="109"/>
      <c r="S1174" s="109">
        <v>1</v>
      </c>
      <c r="T1174" s="109"/>
      <c r="U1174" s="109"/>
      <c r="V1174" s="109">
        <v>1</v>
      </c>
      <c r="W1174" s="109">
        <v>1</v>
      </c>
      <c r="X1174" s="109">
        <v>1</v>
      </c>
      <c r="Y1174" s="109"/>
    </row>
    <row r="1175" spans="2:26" x14ac:dyDescent="0.4">
      <c r="B1175" s="42" t="s">
        <v>10</v>
      </c>
      <c r="C1175" s="69">
        <f>_xlfn.STDEV.S(H1175:EN1175)*10</f>
        <v>19.023794624226838</v>
      </c>
      <c r="D1175" s="66"/>
      <c r="E1175" s="66" t="s">
        <v>9</v>
      </c>
      <c r="F1175" s="69">
        <f>AVERAGE(H1175:EN1175)*10</f>
        <v>54.285714285714292</v>
      </c>
      <c r="G1175" s="70"/>
      <c r="H1175" s="76"/>
      <c r="I1175" s="76"/>
      <c r="J1175" s="58"/>
      <c r="K1175" s="76"/>
      <c r="L1175" s="76"/>
      <c r="M1175" s="53">
        <v>6</v>
      </c>
      <c r="N1175" s="76"/>
      <c r="O1175" s="53">
        <v>4</v>
      </c>
      <c r="P1175" s="53">
        <v>6</v>
      </c>
      <c r="Q1175" s="76"/>
      <c r="R1175" s="58"/>
      <c r="S1175" s="53">
        <v>2</v>
      </c>
      <c r="T1175" s="76"/>
      <c r="U1175" s="76"/>
      <c r="V1175" s="53">
        <v>6</v>
      </c>
      <c r="W1175" s="58">
        <v>8</v>
      </c>
      <c r="X1175" s="53">
        <v>6</v>
      </c>
      <c r="Y1175" s="76"/>
    </row>
    <row r="1176" spans="2:26" x14ac:dyDescent="0.4">
      <c r="B1176" s="66" t="s">
        <v>7</v>
      </c>
      <c r="C1176" s="78">
        <f>C1174/C1175</f>
        <v>1.2015028183722212</v>
      </c>
      <c r="D1176" s="66"/>
      <c r="E1176" s="66" t="s">
        <v>6</v>
      </c>
      <c r="F1176" s="69">
        <f>AVERAGE(H1176:EN1176)*10</f>
        <v>77.142857142857139</v>
      </c>
      <c r="G1176" s="70"/>
      <c r="H1176" s="76"/>
      <c r="I1176" s="76"/>
      <c r="J1176" s="58"/>
      <c r="K1176" s="76"/>
      <c r="L1176" s="76"/>
      <c r="M1176" s="53">
        <v>10</v>
      </c>
      <c r="N1176" s="76"/>
      <c r="O1176" s="53">
        <v>10</v>
      </c>
      <c r="P1176" s="53">
        <v>10</v>
      </c>
      <c r="Q1176" s="76"/>
      <c r="R1176" s="58"/>
      <c r="S1176" s="53">
        <v>2</v>
      </c>
      <c r="T1176" s="76"/>
      <c r="U1176" s="76"/>
      <c r="V1176" s="53">
        <v>2</v>
      </c>
      <c r="W1176" s="58">
        <v>10</v>
      </c>
      <c r="X1176" s="53">
        <v>10</v>
      </c>
      <c r="Y1176" s="76"/>
    </row>
    <row r="1177" spans="2:26" x14ac:dyDescent="0.4">
      <c r="B1177" s="66" t="s">
        <v>4</v>
      </c>
      <c r="C1177" s="68">
        <f>_xlfn.T.TEST(H1175:EPA1175,H1176:EN1176,1,2)</f>
        <v>9.4500096831191108E-2</v>
      </c>
      <c r="D1177" s="66"/>
      <c r="E1177" s="42" t="s">
        <v>3</v>
      </c>
      <c r="F1177" s="69">
        <f>AVERAGE(H1177:EN1177)*10</f>
        <v>22.857142857142854</v>
      </c>
      <c r="G1177" s="70"/>
      <c r="H1177" s="110"/>
      <c r="I1177" s="110"/>
      <c r="J1177" s="110"/>
      <c r="K1177" s="110"/>
      <c r="L1177" s="110"/>
      <c r="M1177" s="110">
        <f t="shared" ref="M1177:X1177" si="104">M1176-M1175</f>
        <v>4</v>
      </c>
      <c r="N1177" s="110"/>
      <c r="O1177" s="110">
        <f t="shared" si="104"/>
        <v>6</v>
      </c>
      <c r="P1177" s="110">
        <f t="shared" si="104"/>
        <v>4</v>
      </c>
      <c r="Q1177" s="110"/>
      <c r="R1177" s="110"/>
      <c r="S1177" s="110">
        <f t="shared" si="104"/>
        <v>0</v>
      </c>
      <c r="T1177" s="110"/>
      <c r="U1177" s="110"/>
      <c r="V1177" s="110">
        <f t="shared" si="104"/>
        <v>-4</v>
      </c>
      <c r="W1177" s="110">
        <f t="shared" si="104"/>
        <v>2</v>
      </c>
      <c r="X1177" s="110">
        <f t="shared" si="104"/>
        <v>4</v>
      </c>
      <c r="Y1177" s="110"/>
    </row>
    <row r="1178" spans="2:26" x14ac:dyDescent="0.4">
      <c r="B1178" s="42" t="s">
        <v>2</v>
      </c>
      <c r="C1178" s="79">
        <f>(F1176-F1175)/(100-F1175)</f>
        <v>0.49999999999999983</v>
      </c>
      <c r="D1178" s="66"/>
      <c r="E1178" s="42" t="s">
        <v>1</v>
      </c>
      <c r="F1178" s="69">
        <f>_xlfn.STDEV.S(H1176:EN1176)*10</f>
        <v>39.036002917941332</v>
      </c>
      <c r="G1178" s="70"/>
    </row>
    <row r="1180" spans="2:26" x14ac:dyDescent="0.4">
      <c r="B1180" s="64" t="s">
        <v>414</v>
      </c>
      <c r="C1180" s="65" t="s">
        <v>357</v>
      </c>
      <c r="D1180" s="66"/>
      <c r="E1180" s="64" t="s">
        <v>414</v>
      </c>
      <c r="F1180" s="65" t="s">
        <v>357</v>
      </c>
      <c r="G1180" s="67"/>
    </row>
    <row r="1181" spans="2:26" x14ac:dyDescent="0.4">
      <c r="B1181" s="66" t="s">
        <v>44</v>
      </c>
      <c r="C1181" s="68">
        <f>_xlfn.T.TEST(H1189:EN1189,H1195:EN1195,1,2)</f>
        <v>0.24184390261798139</v>
      </c>
      <c r="D1181" s="66"/>
      <c r="E1181" s="42" t="s">
        <v>39</v>
      </c>
      <c r="F1181" s="69">
        <f>SUM(H1188:EN1188)</f>
        <v>10</v>
      </c>
      <c r="G1181" s="70"/>
    </row>
    <row r="1182" spans="2:26" x14ac:dyDescent="0.4">
      <c r="B1182" s="66" t="s">
        <v>43</v>
      </c>
      <c r="C1182" s="68">
        <f>_xlfn.T.TEST(H1190:EN1190,H1196:EN1196,1,2)</f>
        <v>0.24469962337350071</v>
      </c>
      <c r="D1182" s="66"/>
      <c r="E1182" s="66" t="s">
        <v>36</v>
      </c>
      <c r="F1182" s="69">
        <f>SUM(H1194:EN1194)</f>
        <v>7</v>
      </c>
      <c r="G1182" s="70"/>
    </row>
    <row r="1183" spans="2:26" x14ac:dyDescent="0.4">
      <c r="B1183" s="66" t="s">
        <v>42</v>
      </c>
      <c r="C1183" s="68">
        <f>_xlfn.T.TEST(H1191:EN1191,H1197:EN1197,1,2)</f>
        <v>0.48036488255357951</v>
      </c>
      <c r="D1183" s="66"/>
      <c r="E1183" s="42" t="s">
        <v>14</v>
      </c>
      <c r="F1183" s="69">
        <f>_xlfn.STDEV.S(H1191:EN1191)*10</f>
        <v>21.499353995462801</v>
      </c>
      <c r="G1183" s="70"/>
    </row>
    <row r="1184" spans="2:26" x14ac:dyDescent="0.4">
      <c r="B1184" s="42" t="s">
        <v>358</v>
      </c>
      <c r="C1184" s="44">
        <f>COUNT(H1190:EN1190)</f>
        <v>10</v>
      </c>
      <c r="D1184" s="66"/>
      <c r="E1184" s="42" t="s">
        <v>11</v>
      </c>
      <c r="F1184" s="69">
        <f>_xlfn.STDEV.S(H1197:EN1197)*10</f>
        <v>25.448360411214068</v>
      </c>
      <c r="G1184" s="70"/>
    </row>
    <row r="1185" spans="2:26" x14ac:dyDescent="0.4">
      <c r="B1185" s="42" t="s">
        <v>359</v>
      </c>
      <c r="C1185" s="44">
        <f>COUNT(H1196:EN1196)</f>
        <v>7</v>
      </c>
      <c r="D1185" s="66"/>
      <c r="E1185" s="42" t="s">
        <v>8</v>
      </c>
      <c r="F1185" s="69">
        <f>SQRT((((C1184-1)*F1183^2)+((C1185-1)*F1184^2))/(C1184+C1185-2))</f>
        <v>23.159899662583868</v>
      </c>
      <c r="G1185" s="70"/>
    </row>
    <row r="1186" spans="2:26" x14ac:dyDescent="0.4">
      <c r="B1186" s="66"/>
      <c r="C1186" s="71"/>
      <c r="D1186" s="66"/>
      <c r="E1186" s="42" t="s">
        <v>5</v>
      </c>
      <c r="F1186" s="78">
        <f>(F1197-F1191)/F1184</f>
        <v>2.2454435656953584E-2</v>
      </c>
      <c r="G1186" s="70"/>
      <c r="H1186" s="110"/>
      <c r="I1186" s="110"/>
      <c r="J1186" s="110"/>
      <c r="K1186" s="110"/>
      <c r="L1186" s="110"/>
      <c r="M1186" s="110"/>
      <c r="N1186" s="110"/>
      <c r="O1186" s="110"/>
      <c r="P1186" s="110"/>
      <c r="Q1186" s="110"/>
    </row>
    <row r="1187" spans="2:26" x14ac:dyDescent="0.4">
      <c r="B1187" s="73" t="s">
        <v>106</v>
      </c>
      <c r="C1187" s="65" t="s">
        <v>357</v>
      </c>
      <c r="D1187" s="66"/>
      <c r="E1187" s="73" t="s">
        <v>105</v>
      </c>
      <c r="F1187" s="74" t="s">
        <v>360</v>
      </c>
      <c r="G1187" s="75"/>
      <c r="H1187" s="155" t="s">
        <v>104</v>
      </c>
      <c r="I1187" s="155" t="s">
        <v>103</v>
      </c>
      <c r="J1187" s="155" t="s">
        <v>102</v>
      </c>
      <c r="K1187" s="155" t="s">
        <v>101</v>
      </c>
      <c r="L1187" s="155" t="s">
        <v>100</v>
      </c>
      <c r="M1187" s="155" t="s">
        <v>99</v>
      </c>
      <c r="N1187" s="155" t="s">
        <v>98</v>
      </c>
      <c r="O1187" s="155" t="s">
        <v>97</v>
      </c>
      <c r="P1187" s="155" t="s">
        <v>96</v>
      </c>
      <c r="Q1187" s="155" t="s">
        <v>95</v>
      </c>
      <c r="R1187" s="155" t="s">
        <v>94</v>
      </c>
      <c r="S1187" s="155" t="s">
        <v>93</v>
      </c>
      <c r="T1187" s="155" t="s">
        <v>92</v>
      </c>
      <c r="U1187" s="155" t="s">
        <v>91</v>
      </c>
      <c r="V1187" s="155" t="s">
        <v>90</v>
      </c>
      <c r="W1187" s="155" t="s">
        <v>89</v>
      </c>
      <c r="X1187" s="155" t="s">
        <v>88</v>
      </c>
      <c r="Y1187" s="155" t="s">
        <v>87</v>
      </c>
      <c r="Z1187" s="155" t="s">
        <v>86</v>
      </c>
    </row>
    <row r="1188" spans="2:26" x14ac:dyDescent="0.4">
      <c r="B1188" s="42" t="s">
        <v>13</v>
      </c>
      <c r="C1188" s="69">
        <f>AVERAGE(H1191:EN1191)*10</f>
        <v>8</v>
      </c>
      <c r="D1188" s="66"/>
      <c r="E1188" s="42" t="s">
        <v>361</v>
      </c>
      <c r="F1188" s="69">
        <f>AVERAGE(H1188:EN1188)</f>
        <v>1</v>
      </c>
      <c r="G1188" s="70"/>
      <c r="H1188" s="109"/>
      <c r="I1188" s="109"/>
      <c r="J1188" s="109"/>
      <c r="K1188" s="109">
        <v>1</v>
      </c>
      <c r="L1188" s="109">
        <v>1</v>
      </c>
      <c r="M1188" s="109">
        <v>1</v>
      </c>
      <c r="N1188" s="109">
        <v>1</v>
      </c>
      <c r="O1188" s="109">
        <v>1</v>
      </c>
      <c r="P1188" s="109">
        <v>1</v>
      </c>
      <c r="Q1188" s="109"/>
      <c r="R1188" s="109"/>
      <c r="S1188" s="109">
        <v>1</v>
      </c>
      <c r="T1188" s="109">
        <v>1</v>
      </c>
      <c r="U1188" s="109">
        <v>1</v>
      </c>
      <c r="V1188" s="109">
        <v>1</v>
      </c>
      <c r="W1188" s="109"/>
      <c r="X1188" s="109"/>
      <c r="Y1188" s="109"/>
      <c r="Z1188" s="109"/>
    </row>
    <row r="1189" spans="2:26" x14ac:dyDescent="0.4">
      <c r="B1189" s="42" t="s">
        <v>10</v>
      </c>
      <c r="C1189" s="69">
        <f>_xlfn.STDEV.S(H1189:EN1189)*10</f>
        <v>13.984117975602018</v>
      </c>
      <c r="D1189" s="66"/>
      <c r="E1189" s="66" t="s">
        <v>9</v>
      </c>
      <c r="F1189" s="69">
        <f>AVERAGE(H1189:EN1189)*10</f>
        <v>28</v>
      </c>
      <c r="G1189" s="70"/>
      <c r="H1189" s="76"/>
      <c r="I1189" s="76"/>
      <c r="J1189" s="76"/>
      <c r="K1189" s="53">
        <v>6</v>
      </c>
      <c r="L1189" s="53">
        <v>2</v>
      </c>
      <c r="M1189" s="53">
        <v>2</v>
      </c>
      <c r="N1189" s="53">
        <v>4</v>
      </c>
      <c r="O1189" s="53">
        <v>2</v>
      </c>
      <c r="P1189" s="53">
        <v>2</v>
      </c>
      <c r="Q1189" s="76"/>
      <c r="R1189" s="76"/>
      <c r="S1189" s="53">
        <v>4</v>
      </c>
      <c r="T1189" s="53">
        <v>2</v>
      </c>
      <c r="U1189" s="53">
        <v>2</v>
      </c>
      <c r="V1189" s="53">
        <v>2</v>
      </c>
      <c r="W1189" s="76"/>
      <c r="X1189" s="76"/>
      <c r="Y1189" s="76"/>
      <c r="Z1189" s="76"/>
    </row>
    <row r="1190" spans="2:26" x14ac:dyDescent="0.4">
      <c r="B1190" s="66" t="s">
        <v>41</v>
      </c>
      <c r="C1190" s="69">
        <f>C1188/C1189</f>
        <v>0.57207755354735546</v>
      </c>
      <c r="D1190" s="66"/>
      <c r="E1190" s="66" t="s">
        <v>6</v>
      </c>
      <c r="F1190" s="69">
        <f>AVERAGE(H1190:EN1190)*10</f>
        <v>36</v>
      </c>
      <c r="G1190" s="70"/>
      <c r="H1190" s="76"/>
      <c r="I1190" s="76"/>
      <c r="J1190" s="76"/>
      <c r="K1190" s="53">
        <v>4</v>
      </c>
      <c r="L1190" s="53">
        <v>4</v>
      </c>
      <c r="M1190" s="53">
        <v>0</v>
      </c>
      <c r="N1190" s="53">
        <v>4</v>
      </c>
      <c r="O1190" s="53">
        <v>4</v>
      </c>
      <c r="P1190" s="53">
        <v>6</v>
      </c>
      <c r="Q1190" s="76"/>
      <c r="R1190" s="76"/>
      <c r="S1190" s="53">
        <v>4</v>
      </c>
      <c r="T1190" s="53">
        <v>6</v>
      </c>
      <c r="U1190" s="53">
        <v>2</v>
      </c>
      <c r="V1190" s="53">
        <v>2</v>
      </c>
      <c r="W1190" s="76"/>
      <c r="X1190" s="76"/>
      <c r="Y1190" s="76"/>
      <c r="Z1190" s="76"/>
    </row>
    <row r="1191" spans="2:26" x14ac:dyDescent="0.4">
      <c r="B1191" s="42" t="s">
        <v>4</v>
      </c>
      <c r="C1191" s="68">
        <f>_xlfn.T.TEST(H1189:EPA1189,H1190:EN1190,1,2)</f>
        <v>0.14388153395006226</v>
      </c>
      <c r="D1191" s="66"/>
      <c r="E1191" s="42" t="s">
        <v>3</v>
      </c>
      <c r="F1191" s="69">
        <f>AVERAGE(H1191:EN1191)*10</f>
        <v>8</v>
      </c>
      <c r="G1191" s="70"/>
      <c r="H1191" s="110"/>
      <c r="I1191" s="110"/>
      <c r="J1191" s="110"/>
      <c r="K1191" s="110">
        <f t="shared" ref="K1191:V1191" si="105">K1190-K1189</f>
        <v>-2</v>
      </c>
      <c r="L1191" s="110">
        <f t="shared" si="105"/>
        <v>2</v>
      </c>
      <c r="M1191" s="110">
        <f t="shared" si="105"/>
        <v>-2</v>
      </c>
      <c r="N1191" s="110">
        <f t="shared" si="105"/>
        <v>0</v>
      </c>
      <c r="O1191" s="110">
        <f t="shared" si="105"/>
        <v>2</v>
      </c>
      <c r="P1191" s="110">
        <f t="shared" si="105"/>
        <v>4</v>
      </c>
      <c r="Q1191" s="110"/>
      <c r="R1191" s="110"/>
      <c r="S1191" s="110">
        <f t="shared" si="105"/>
        <v>0</v>
      </c>
      <c r="T1191" s="110">
        <f t="shared" si="105"/>
        <v>4</v>
      </c>
      <c r="U1191" s="110">
        <f t="shared" si="105"/>
        <v>0</v>
      </c>
      <c r="V1191" s="110">
        <f t="shared" si="105"/>
        <v>0</v>
      </c>
      <c r="W1191" s="110"/>
      <c r="X1191" s="110"/>
      <c r="Y1191" s="110"/>
      <c r="Z1191" s="110"/>
    </row>
    <row r="1192" spans="2:26" x14ac:dyDescent="0.4">
      <c r="B1192" s="42" t="s">
        <v>2</v>
      </c>
      <c r="C1192" s="77">
        <f>(F1190-F1189)/(100-F1189)</f>
        <v>0.1111111111111111</v>
      </c>
      <c r="D1192" s="66"/>
      <c r="E1192" s="42" t="s">
        <v>1</v>
      </c>
      <c r="F1192" s="69">
        <f>_xlfn.STDEV.S(H1190:EN1190)*10</f>
        <v>18.378731669453629</v>
      </c>
      <c r="G1192" s="70"/>
      <c r="H1192" s="110"/>
      <c r="I1192" s="110"/>
      <c r="J1192" s="110"/>
      <c r="K1192" s="110"/>
      <c r="L1192" s="110"/>
      <c r="M1192" s="110"/>
      <c r="N1192" s="110"/>
      <c r="O1192" s="110"/>
      <c r="P1192" s="110"/>
      <c r="Q1192" s="110"/>
    </row>
    <row r="1193" spans="2:26" x14ac:dyDescent="0.4">
      <c r="B1193" s="73" t="s">
        <v>84</v>
      </c>
      <c r="C1193" s="65" t="s">
        <v>357</v>
      </c>
      <c r="D1193" s="66"/>
      <c r="E1193" s="73" t="s">
        <v>83</v>
      </c>
      <c r="F1193" s="74" t="s">
        <v>360</v>
      </c>
      <c r="G1193" s="75"/>
      <c r="H1193" s="156" t="s">
        <v>82</v>
      </c>
      <c r="I1193" s="156" t="s">
        <v>81</v>
      </c>
      <c r="J1193" s="156" t="s">
        <v>80</v>
      </c>
      <c r="K1193" s="156" t="s">
        <v>79</v>
      </c>
      <c r="L1193" s="156" t="s">
        <v>78</v>
      </c>
      <c r="M1193" s="156" t="s">
        <v>77</v>
      </c>
      <c r="N1193" s="156" t="s">
        <v>76</v>
      </c>
      <c r="O1193" s="156" t="s">
        <v>75</v>
      </c>
      <c r="P1193" s="156" t="s">
        <v>74</v>
      </c>
      <c r="Q1193" s="156" t="s">
        <v>73</v>
      </c>
      <c r="R1193" s="156" t="s">
        <v>72</v>
      </c>
      <c r="S1193" s="156" t="s">
        <v>71</v>
      </c>
      <c r="T1193" s="156" t="s">
        <v>70</v>
      </c>
      <c r="U1193" s="156" t="s">
        <v>69</v>
      </c>
      <c r="V1193" s="156" t="s">
        <v>68</v>
      </c>
      <c r="W1193" s="156" t="s">
        <v>67</v>
      </c>
      <c r="X1193" s="156" t="s">
        <v>66</v>
      </c>
      <c r="Y1193" s="156" t="s">
        <v>65</v>
      </c>
    </row>
    <row r="1194" spans="2:26" x14ac:dyDescent="0.4">
      <c r="B1194" s="42" t="s">
        <v>13</v>
      </c>
      <c r="C1194" s="78">
        <f>AVERAGE(H1197:EN1197)*10</f>
        <v>8.5714285714285712</v>
      </c>
      <c r="D1194" s="66"/>
      <c r="E1194" s="42" t="s">
        <v>361</v>
      </c>
      <c r="F1194" s="69">
        <f>AVERAGE(H1194:EN1194)</f>
        <v>1</v>
      </c>
      <c r="G1194" s="70"/>
      <c r="H1194" s="109"/>
      <c r="I1194" s="109"/>
      <c r="J1194" s="109"/>
      <c r="K1194" s="109"/>
      <c r="L1194" s="109"/>
      <c r="M1194" s="109">
        <v>1</v>
      </c>
      <c r="N1194" s="109"/>
      <c r="O1194" s="109">
        <v>1</v>
      </c>
      <c r="P1194" s="109"/>
      <c r="Q1194" s="109"/>
      <c r="R1194" s="109">
        <v>1</v>
      </c>
      <c r="S1194" s="109">
        <v>1</v>
      </c>
      <c r="T1194" s="109"/>
      <c r="U1194" s="109"/>
      <c r="V1194" s="109">
        <v>1</v>
      </c>
      <c r="W1194" s="109">
        <v>1</v>
      </c>
      <c r="X1194" s="109">
        <v>1</v>
      </c>
      <c r="Y1194" s="109"/>
    </row>
    <row r="1195" spans="2:26" x14ac:dyDescent="0.4">
      <c r="B1195" s="42" t="s">
        <v>10</v>
      </c>
      <c r="C1195" s="69">
        <f>_xlfn.STDEV.S(H1195:EN1195)*10</f>
        <v>22.25394561056747</v>
      </c>
      <c r="D1195" s="66"/>
      <c r="E1195" s="66" t="s">
        <v>9</v>
      </c>
      <c r="F1195" s="69">
        <f>AVERAGE(H1195:EN1195)*10</f>
        <v>34.285714285714285</v>
      </c>
      <c r="G1195" s="70"/>
      <c r="H1195" s="76"/>
      <c r="I1195" s="76"/>
      <c r="J1195" s="58"/>
      <c r="K1195" s="76"/>
      <c r="L1195" s="76"/>
      <c r="M1195" s="53">
        <v>4</v>
      </c>
      <c r="N1195" s="76"/>
      <c r="O1195" s="53">
        <v>6</v>
      </c>
      <c r="P1195" s="76"/>
      <c r="Q1195" s="76"/>
      <c r="R1195" s="53">
        <v>6</v>
      </c>
      <c r="S1195" s="53">
        <v>0</v>
      </c>
      <c r="T1195" s="76"/>
      <c r="U1195" s="76"/>
      <c r="V1195" s="53">
        <v>2</v>
      </c>
      <c r="W1195" s="53">
        <v>2</v>
      </c>
      <c r="X1195" s="53">
        <v>4</v>
      </c>
      <c r="Y1195" s="76"/>
    </row>
    <row r="1196" spans="2:26" x14ac:dyDescent="0.4">
      <c r="B1196" s="66" t="s">
        <v>7</v>
      </c>
      <c r="C1196" s="78">
        <f>C1194/C1195</f>
        <v>0.38516444325982163</v>
      </c>
      <c r="D1196" s="66"/>
      <c r="E1196" s="66" t="s">
        <v>6</v>
      </c>
      <c r="F1196" s="69">
        <f>AVERAGE(H1196:EN1196)*10</f>
        <v>42.857142857142854</v>
      </c>
      <c r="G1196" s="70"/>
      <c r="H1196" s="76"/>
      <c r="I1196" s="76"/>
      <c r="J1196" s="58"/>
      <c r="K1196" s="76"/>
      <c r="L1196" s="76"/>
      <c r="M1196" s="53">
        <v>4</v>
      </c>
      <c r="N1196" s="76"/>
      <c r="O1196" s="53">
        <v>8</v>
      </c>
      <c r="P1196" s="76"/>
      <c r="Q1196" s="76"/>
      <c r="R1196" s="53">
        <v>4</v>
      </c>
      <c r="S1196" s="53">
        <v>4</v>
      </c>
      <c r="T1196" s="76"/>
      <c r="U1196" s="76"/>
      <c r="V1196" s="53">
        <v>6</v>
      </c>
      <c r="W1196" s="53">
        <v>2</v>
      </c>
      <c r="X1196" s="53">
        <v>2</v>
      </c>
      <c r="Y1196" s="76"/>
    </row>
    <row r="1197" spans="2:26" x14ac:dyDescent="0.4">
      <c r="B1197" s="66" t="s">
        <v>4</v>
      </c>
      <c r="C1197" s="68">
        <f>_xlfn.T.TEST(H1195:EPA1195,H1196:EN1196,1,2)</f>
        <v>0.2382743425553116</v>
      </c>
      <c r="D1197" s="66"/>
      <c r="E1197" s="42" t="s">
        <v>3</v>
      </c>
      <c r="F1197" s="69">
        <f>AVERAGE(H1197:EN1197)*10</f>
        <v>8.5714285714285712</v>
      </c>
      <c r="G1197" s="70"/>
      <c r="H1197" s="110"/>
      <c r="I1197" s="110"/>
      <c r="J1197" s="110"/>
      <c r="K1197" s="110"/>
      <c r="L1197" s="110"/>
      <c r="M1197" s="110">
        <f t="shared" ref="M1197:X1197" si="106">M1196-M1195</f>
        <v>0</v>
      </c>
      <c r="N1197" s="110"/>
      <c r="O1197" s="110">
        <f t="shared" si="106"/>
        <v>2</v>
      </c>
      <c r="P1197" s="110"/>
      <c r="Q1197" s="110"/>
      <c r="R1197" s="110">
        <f t="shared" si="106"/>
        <v>-2</v>
      </c>
      <c r="S1197" s="110">
        <f t="shared" si="106"/>
        <v>4</v>
      </c>
      <c r="T1197" s="110"/>
      <c r="U1197" s="110"/>
      <c r="V1197" s="110">
        <f t="shared" si="106"/>
        <v>4</v>
      </c>
      <c r="W1197" s="110">
        <f t="shared" si="106"/>
        <v>0</v>
      </c>
      <c r="X1197" s="110">
        <f t="shared" si="106"/>
        <v>-2</v>
      </c>
      <c r="Y1197" s="110"/>
    </row>
    <row r="1198" spans="2:26" x14ac:dyDescent="0.4">
      <c r="B1198" s="42" t="s">
        <v>2</v>
      </c>
      <c r="C1198" s="79">
        <f>(F1196-F1195)/(100-F1195)</f>
        <v>0.13043478260869559</v>
      </c>
      <c r="D1198" s="66"/>
      <c r="E1198" s="42" t="s">
        <v>1</v>
      </c>
      <c r="F1198" s="69">
        <f>_xlfn.STDEV.S(H1196:EN1196)*10</f>
        <v>21.380899352993946</v>
      </c>
      <c r="G1198" s="70"/>
    </row>
    <row r="1200" spans="2:26" x14ac:dyDescent="0.4">
      <c r="B1200" s="122" t="s">
        <v>415</v>
      </c>
      <c r="C1200" s="123" t="s">
        <v>357</v>
      </c>
      <c r="D1200" s="124"/>
      <c r="E1200" s="122" t="s">
        <v>416</v>
      </c>
      <c r="F1200" s="123" t="s">
        <v>357</v>
      </c>
      <c r="G1200" s="67"/>
    </row>
    <row r="1201" spans="2:26" x14ac:dyDescent="0.4">
      <c r="B1201" s="148" t="s">
        <v>44</v>
      </c>
      <c r="C1201" s="149">
        <f>AVERAGE(C1041,C1141,C1161)</f>
        <v>0.25483785855341529</v>
      </c>
      <c r="D1201" s="148"/>
      <c r="E1201" s="150" t="s">
        <v>39</v>
      </c>
      <c r="F1201" s="149">
        <f t="shared" ref="F1201:F1206" si="107">AVERAGE(F1041,F1141,F1161)</f>
        <v>9</v>
      </c>
      <c r="G1201" s="141"/>
    </row>
    <row r="1202" spans="2:26" x14ac:dyDescent="0.4">
      <c r="B1202" s="148" t="s">
        <v>43</v>
      </c>
      <c r="C1202" s="149">
        <f>AVERAGE(C1042,C1142,C1162)</f>
        <v>1.7242455988335053E-2</v>
      </c>
      <c r="D1202" s="148"/>
      <c r="E1202" s="148" t="s">
        <v>36</v>
      </c>
      <c r="F1202" s="149">
        <f t="shared" si="107"/>
        <v>7</v>
      </c>
      <c r="G1202" s="141"/>
    </row>
    <row r="1203" spans="2:26" x14ac:dyDescent="0.4">
      <c r="B1203" s="148" t="s">
        <v>42</v>
      </c>
      <c r="C1203" s="149">
        <f>AVERAGE(C1043,C1143,C1163)</f>
        <v>2.6439530276894635E-2</v>
      </c>
      <c r="D1203" s="148"/>
      <c r="E1203" s="150" t="s">
        <v>14</v>
      </c>
      <c r="F1203" s="149">
        <f t="shared" si="107"/>
        <v>22.114942141261235</v>
      </c>
      <c r="G1203" s="141"/>
    </row>
    <row r="1204" spans="2:26" x14ac:dyDescent="0.4">
      <c r="B1204" s="150" t="s">
        <v>358</v>
      </c>
      <c r="C1204" s="149">
        <f>AVERAGE(C1044,C1144,C1164)</f>
        <v>9</v>
      </c>
      <c r="D1204" s="148"/>
      <c r="E1204" s="150" t="s">
        <v>11</v>
      </c>
      <c r="F1204" s="149">
        <f t="shared" si="107"/>
        <v>23.230991746911183</v>
      </c>
      <c r="G1204" s="141"/>
    </row>
    <row r="1205" spans="2:26" x14ac:dyDescent="0.4">
      <c r="B1205" s="150" t="s">
        <v>359</v>
      </c>
      <c r="C1205" s="149">
        <f>AVERAGE(C1045,C1145,C1165)</f>
        <v>7</v>
      </c>
      <c r="D1205" s="148"/>
      <c r="E1205" s="150" t="s">
        <v>8</v>
      </c>
      <c r="F1205" s="149">
        <f t="shared" si="107"/>
        <v>23.355645303542939</v>
      </c>
      <c r="G1205" s="141"/>
    </row>
    <row r="1206" spans="2:26" x14ac:dyDescent="0.4">
      <c r="B1206" s="148"/>
      <c r="C1206" s="151"/>
      <c r="D1206" s="148"/>
      <c r="E1206" s="150" t="s">
        <v>5</v>
      </c>
      <c r="F1206" s="149">
        <f t="shared" si="107"/>
        <v>1.1543259514466579</v>
      </c>
      <c r="G1206" s="141"/>
      <c r="H1206" s="110"/>
      <c r="I1206" s="110"/>
      <c r="J1206" s="110"/>
      <c r="K1206" s="110"/>
      <c r="L1206" s="110"/>
      <c r="M1206" s="110"/>
      <c r="N1206" s="110"/>
      <c r="O1206" s="110"/>
      <c r="P1206" s="110"/>
      <c r="Q1206" s="110"/>
    </row>
    <row r="1207" spans="2:26" x14ac:dyDescent="0.4">
      <c r="B1207" s="152" t="s">
        <v>106</v>
      </c>
      <c r="C1207" s="147" t="s">
        <v>357</v>
      </c>
      <c r="D1207" s="148"/>
      <c r="E1207" s="152" t="s">
        <v>105</v>
      </c>
      <c r="F1207" s="153" t="s">
        <v>360</v>
      </c>
      <c r="G1207" s="75"/>
      <c r="H1207" s="155"/>
      <c r="I1207" s="155"/>
      <c r="J1207" s="155"/>
      <c r="K1207" s="155"/>
      <c r="L1207" s="155"/>
      <c r="M1207" s="155"/>
      <c r="N1207" s="155"/>
      <c r="O1207" s="155"/>
      <c r="P1207" s="155"/>
      <c r="Q1207" s="155"/>
      <c r="R1207" s="155"/>
      <c r="S1207" s="155"/>
      <c r="T1207" s="155"/>
      <c r="U1207" s="155"/>
      <c r="V1207" s="155"/>
      <c r="W1207" s="155"/>
      <c r="X1207" s="155"/>
      <c r="Y1207" s="155"/>
      <c r="Z1207" s="155"/>
    </row>
    <row r="1208" spans="2:26" x14ac:dyDescent="0.4">
      <c r="B1208" s="150" t="s">
        <v>13</v>
      </c>
      <c r="C1208" s="149">
        <f>AVERAGE(C1048,C1148,C1168)</f>
        <v>-8.7037037037037042</v>
      </c>
      <c r="D1208" s="148"/>
      <c r="E1208" s="150" t="s">
        <v>361</v>
      </c>
      <c r="F1208" s="149">
        <f>AVERAGE(F1048,F1148,F1168)</f>
        <v>1</v>
      </c>
      <c r="G1208" s="141"/>
      <c r="H1208" s="109"/>
      <c r="I1208" s="109"/>
      <c r="J1208" s="109"/>
      <c r="K1208" s="109"/>
      <c r="L1208" s="109"/>
      <c r="M1208" s="109"/>
      <c r="N1208" s="109"/>
      <c r="O1208" s="109"/>
      <c r="P1208" s="109"/>
      <c r="Q1208" s="109"/>
      <c r="R1208" s="109"/>
      <c r="S1208" s="109"/>
      <c r="T1208" s="109"/>
      <c r="U1208" s="109"/>
      <c r="V1208" s="109"/>
      <c r="W1208" s="109"/>
      <c r="X1208" s="109"/>
      <c r="Y1208" s="109"/>
      <c r="Z1208" s="109"/>
    </row>
    <row r="1209" spans="2:26" x14ac:dyDescent="0.4">
      <c r="B1209" s="150" t="s">
        <v>10</v>
      </c>
      <c r="C1209" s="149">
        <f>AVERAGE(C1049,C1149,C1169)</f>
        <v>15.847191692841768</v>
      </c>
      <c r="D1209" s="148"/>
      <c r="E1209" s="148" t="s">
        <v>9</v>
      </c>
      <c r="F1209" s="149">
        <f>AVERAGE(F1049,F1149,F1169)</f>
        <v>44.629629629629619</v>
      </c>
      <c r="G1209" s="141"/>
      <c r="H1209" s="76"/>
      <c r="I1209" s="58"/>
      <c r="J1209" s="76"/>
      <c r="K1209" s="58"/>
      <c r="L1209" s="58"/>
      <c r="M1209" s="58"/>
      <c r="N1209" s="58"/>
      <c r="O1209" s="58"/>
      <c r="P1209" s="58"/>
      <c r="Q1209" s="58"/>
      <c r="R1209" s="58"/>
      <c r="S1209" s="58"/>
      <c r="T1209" s="58"/>
      <c r="U1209" s="58"/>
      <c r="V1209" s="58"/>
      <c r="W1209" s="58"/>
      <c r="X1209" s="58"/>
      <c r="Y1209" s="76"/>
      <c r="Z1209" s="58"/>
    </row>
    <row r="1210" spans="2:26" x14ac:dyDescent="0.4">
      <c r="B1210" s="148" t="s">
        <v>41</v>
      </c>
      <c r="C1210" s="149">
        <f>AVERAGE(C1050,C1150,C1170)</f>
        <v>-0.51088444809122147</v>
      </c>
      <c r="D1210" s="148"/>
      <c r="E1210" s="148" t="s">
        <v>6</v>
      </c>
      <c r="F1210" s="149">
        <f>AVERAGE(F1050,F1150,F1170)</f>
        <v>35.925925925925924</v>
      </c>
      <c r="G1210" s="141"/>
      <c r="H1210" s="76"/>
      <c r="I1210" s="58"/>
      <c r="J1210" s="76"/>
      <c r="K1210" s="58"/>
      <c r="L1210" s="58"/>
      <c r="M1210" s="76"/>
      <c r="N1210" s="58"/>
      <c r="O1210" s="58"/>
      <c r="P1210" s="58"/>
      <c r="Q1210" s="58"/>
      <c r="R1210" s="58"/>
      <c r="S1210" s="58"/>
      <c r="T1210" s="58"/>
      <c r="U1210" s="58"/>
      <c r="V1210" s="58"/>
      <c r="W1210" s="58"/>
      <c r="X1210" s="58"/>
      <c r="Y1210" s="76"/>
      <c r="Z1210" s="58"/>
    </row>
    <row r="1211" spans="2:26" x14ac:dyDescent="0.4">
      <c r="B1211" s="150" t="s">
        <v>4</v>
      </c>
      <c r="C1211" s="149">
        <f>AVERAGE(C1051,C1151,C1171)</f>
        <v>0.19570053375277938</v>
      </c>
      <c r="D1211" s="148"/>
      <c r="E1211" s="150" t="s">
        <v>3</v>
      </c>
      <c r="F1211" s="149">
        <f>AVERAGE(F1051,F1151,F1171)</f>
        <v>-8.7037037037037042</v>
      </c>
      <c r="G1211" s="141"/>
      <c r="H1211" s="110"/>
      <c r="I1211" s="110"/>
      <c r="J1211" s="110"/>
      <c r="K1211" s="110"/>
      <c r="L1211" s="110"/>
      <c r="M1211" s="110"/>
      <c r="N1211" s="110"/>
      <c r="O1211" s="110"/>
      <c r="P1211" s="110"/>
      <c r="Q1211" s="110"/>
      <c r="R1211" s="110"/>
      <c r="S1211" s="110"/>
      <c r="T1211" s="110"/>
      <c r="U1211" s="110"/>
      <c r="V1211" s="110"/>
      <c r="W1211" s="110"/>
      <c r="X1211" s="110"/>
      <c r="Y1211" s="110"/>
      <c r="Z1211" s="110"/>
    </row>
    <row r="1212" spans="2:26" x14ac:dyDescent="0.4">
      <c r="B1212" s="150" t="s">
        <v>2</v>
      </c>
      <c r="C1212" s="154">
        <f>AVERAGE(C1052,C1152,C1172)</f>
        <v>-0.15593830584342916</v>
      </c>
      <c r="D1212" s="148"/>
      <c r="E1212" s="150" t="s">
        <v>1</v>
      </c>
      <c r="F1212" s="149">
        <f>AVERAGE(F1052,F1152,F1172)</f>
        <v>16.719514662965825</v>
      </c>
      <c r="G1212" s="141"/>
      <c r="H1212" s="110"/>
      <c r="I1212" s="110"/>
      <c r="J1212" s="110"/>
      <c r="K1212" s="110"/>
      <c r="L1212" s="110"/>
      <c r="M1212" s="110"/>
      <c r="N1212" s="110"/>
      <c r="O1212" s="110"/>
      <c r="P1212" s="110"/>
      <c r="Q1212" s="110"/>
    </row>
    <row r="1213" spans="2:26" x14ac:dyDescent="0.4">
      <c r="B1213" s="152" t="s">
        <v>84</v>
      </c>
      <c r="C1213" s="147" t="s">
        <v>357</v>
      </c>
      <c r="D1213" s="148"/>
      <c r="E1213" s="152" t="s">
        <v>83</v>
      </c>
      <c r="F1213" s="153" t="s">
        <v>360</v>
      </c>
      <c r="G1213" s="75"/>
      <c r="H1213" s="156"/>
      <c r="I1213" s="156"/>
      <c r="J1213" s="156"/>
      <c r="K1213" s="156"/>
      <c r="L1213" s="156"/>
      <c r="M1213" s="156"/>
      <c r="N1213" s="156"/>
      <c r="O1213" s="156"/>
      <c r="P1213" s="156"/>
      <c r="Q1213" s="156"/>
      <c r="R1213" s="156"/>
      <c r="S1213" s="156"/>
      <c r="T1213" s="156"/>
      <c r="U1213" s="156"/>
      <c r="V1213" s="156"/>
      <c r="W1213" s="156"/>
      <c r="X1213" s="156"/>
      <c r="Y1213" s="156"/>
    </row>
    <row r="1214" spans="2:26" x14ac:dyDescent="0.4">
      <c r="B1214" s="150" t="s">
        <v>13</v>
      </c>
      <c r="C1214" s="149">
        <f>AVERAGE(C1054,C1154,C1174)</f>
        <v>18.137566137566136</v>
      </c>
      <c r="D1214" s="148"/>
      <c r="E1214" s="150" t="s">
        <v>361</v>
      </c>
      <c r="F1214" s="149">
        <f>AVERAGE(F1054,F1154,F1174)</f>
        <v>1</v>
      </c>
      <c r="G1214" s="141"/>
      <c r="H1214" s="109"/>
      <c r="I1214" s="109"/>
      <c r="J1214" s="109"/>
      <c r="K1214" s="109"/>
      <c r="L1214" s="109"/>
      <c r="M1214" s="109"/>
      <c r="N1214" s="109"/>
      <c r="O1214" s="109"/>
      <c r="P1214" s="109"/>
      <c r="Q1214" s="109"/>
      <c r="R1214" s="109"/>
      <c r="S1214" s="109"/>
      <c r="T1214" s="109"/>
      <c r="U1214" s="109"/>
      <c r="V1214" s="109"/>
      <c r="W1214" s="109"/>
      <c r="X1214" s="109"/>
      <c r="Y1214" s="109"/>
    </row>
    <row r="1215" spans="2:26" x14ac:dyDescent="0.4">
      <c r="B1215" s="150" t="s">
        <v>10</v>
      </c>
      <c r="C1215" s="149">
        <f>AVERAGE(C1055,C1155,C1175)</f>
        <v>15.81775465937325</v>
      </c>
      <c r="D1215" s="148"/>
      <c r="E1215" s="148" t="s">
        <v>9</v>
      </c>
      <c r="F1215" s="149">
        <f>AVERAGE(F1055,F1155,F1175)</f>
        <v>50.3915343915344</v>
      </c>
      <c r="G1215" s="141"/>
      <c r="H1215" s="76"/>
      <c r="I1215" s="58"/>
      <c r="J1215" s="58"/>
      <c r="K1215" s="58"/>
      <c r="L1215" s="76"/>
      <c r="M1215" s="58"/>
      <c r="N1215" s="58"/>
      <c r="O1215" s="58"/>
      <c r="P1215" s="58"/>
      <c r="Q1215" s="76"/>
      <c r="R1215" s="58"/>
      <c r="S1215" s="58"/>
      <c r="T1215" s="76"/>
      <c r="U1215" s="76"/>
      <c r="V1215" s="58"/>
      <c r="W1215" s="58"/>
      <c r="X1215" s="58"/>
      <c r="Y1215" s="76"/>
    </row>
    <row r="1216" spans="2:26" x14ac:dyDescent="0.4">
      <c r="B1216" s="148" t="s">
        <v>7</v>
      </c>
      <c r="C1216" s="149">
        <f>AVERAGE(C1056,C1156,C1176)</f>
        <v>1.1905531947057937</v>
      </c>
      <c r="D1216" s="148"/>
      <c r="E1216" s="148" t="s">
        <v>6</v>
      </c>
      <c r="F1216" s="149">
        <f>AVERAGE(F1056,F1156,F1176)</f>
        <v>68.529100529100532</v>
      </c>
      <c r="G1216" s="141"/>
      <c r="H1216" s="76"/>
      <c r="I1216" s="58"/>
      <c r="J1216" s="58"/>
      <c r="K1216" s="76"/>
      <c r="L1216" s="76"/>
      <c r="M1216" s="58"/>
      <c r="N1216" s="58"/>
      <c r="O1216" s="58"/>
      <c r="P1216" s="58"/>
      <c r="Q1216" s="76"/>
      <c r="R1216" s="58"/>
      <c r="S1216" s="58"/>
      <c r="T1216" s="76"/>
      <c r="U1216" s="76"/>
      <c r="V1216" s="58"/>
      <c r="W1216" s="58"/>
      <c r="X1216" s="58"/>
      <c r="Y1216" s="76"/>
    </row>
    <row r="1217" spans="2:26" x14ac:dyDescent="0.4">
      <c r="B1217" s="148" t="s">
        <v>4</v>
      </c>
      <c r="C1217" s="149">
        <f>AVERAGE(C1057,C1157,C1177)</f>
        <v>8.5097447044085686E-2</v>
      </c>
      <c r="D1217" s="148"/>
      <c r="E1217" s="150" t="s">
        <v>3</v>
      </c>
      <c r="F1217" s="149">
        <f>AVERAGE(F1057,F1157,F1177)</f>
        <v>18.137566137566136</v>
      </c>
      <c r="G1217" s="141"/>
      <c r="H1217" s="110"/>
      <c r="I1217" s="110"/>
      <c r="J1217" s="110"/>
      <c r="K1217" s="110"/>
      <c r="L1217" s="110"/>
      <c r="M1217" s="110"/>
      <c r="N1217" s="110"/>
      <c r="O1217" s="110"/>
      <c r="P1217" s="110"/>
      <c r="Q1217" s="110"/>
      <c r="R1217" s="110"/>
      <c r="S1217" s="110"/>
      <c r="T1217" s="110"/>
      <c r="U1217" s="110"/>
      <c r="V1217" s="110"/>
      <c r="W1217" s="110"/>
      <c r="X1217" s="110"/>
      <c r="Y1217" s="110"/>
    </row>
    <row r="1218" spans="2:26" x14ac:dyDescent="0.4">
      <c r="B1218" s="150" t="s">
        <v>2</v>
      </c>
      <c r="C1218" s="154">
        <f>AVERAGE(C1058,C1158,C1178)</f>
        <v>0.37068004459308801</v>
      </c>
      <c r="D1218" s="148"/>
      <c r="E1218" s="150" t="s">
        <v>1</v>
      </c>
      <c r="F1218" s="149">
        <f>AVERAGE(F1058,F1158,F1178)</f>
        <v>27.259826401806198</v>
      </c>
      <c r="G1218" s="141"/>
    </row>
    <row r="1220" spans="2:26" x14ac:dyDescent="0.4">
      <c r="B1220" s="122" t="s">
        <v>415</v>
      </c>
      <c r="C1220" s="123" t="s">
        <v>357</v>
      </c>
      <c r="D1220" s="124"/>
      <c r="E1220" s="122" t="s">
        <v>416</v>
      </c>
      <c r="F1220" s="123" t="s">
        <v>357</v>
      </c>
      <c r="G1220" s="67"/>
    </row>
    <row r="1221" spans="2:26" x14ac:dyDescent="0.4">
      <c r="B1221" s="159" t="s">
        <v>44</v>
      </c>
      <c r="C1221" s="160">
        <f>AVERAGE(C1041,C1141,C1161,C1061)</f>
        <v>0.27023820944192189</v>
      </c>
      <c r="D1221" s="159"/>
      <c r="E1221" s="86" t="s">
        <v>39</v>
      </c>
      <c r="F1221" s="160">
        <f t="shared" ref="F1221:F1226" si="108">AVERAGE(F1041,F1141,F1161,F1061)</f>
        <v>9.25</v>
      </c>
      <c r="G1221" s="141"/>
    </row>
    <row r="1222" spans="2:26" x14ac:dyDescent="0.4">
      <c r="B1222" s="159" t="s">
        <v>43</v>
      </c>
      <c r="C1222" s="160">
        <f>AVERAGE(C1042,C1142,C1162,C1062)</f>
        <v>4.352969812829828E-2</v>
      </c>
      <c r="D1222" s="159"/>
      <c r="E1222" s="159" t="s">
        <v>36</v>
      </c>
      <c r="F1222" s="160">
        <f t="shared" si="108"/>
        <v>7</v>
      </c>
      <c r="G1222" s="141"/>
    </row>
    <row r="1223" spans="2:26" x14ac:dyDescent="0.4">
      <c r="B1223" s="159" t="s">
        <v>42</v>
      </c>
      <c r="C1223" s="160">
        <f>AVERAGE(C1043,C1143,C1163,C1063)</f>
        <v>3.5786150736358026E-2</v>
      </c>
      <c r="D1223" s="159"/>
      <c r="E1223" s="86" t="s">
        <v>14</v>
      </c>
      <c r="F1223" s="160">
        <f t="shared" si="108"/>
        <v>23.019626294485519</v>
      </c>
      <c r="G1223" s="141"/>
    </row>
    <row r="1224" spans="2:26" x14ac:dyDescent="0.4">
      <c r="B1224" s="86" t="s">
        <v>358</v>
      </c>
      <c r="C1224" s="160">
        <f>AVERAGE(C1044,C1144,C1164,C1064)</f>
        <v>9.25</v>
      </c>
      <c r="D1224" s="159"/>
      <c r="E1224" s="86" t="s">
        <v>11</v>
      </c>
      <c r="F1224" s="160">
        <f t="shared" si="108"/>
        <v>22.768468648431874</v>
      </c>
      <c r="G1224" s="141"/>
    </row>
    <row r="1225" spans="2:26" x14ac:dyDescent="0.4">
      <c r="B1225" s="86" t="s">
        <v>359</v>
      </c>
      <c r="C1225" s="160">
        <f>AVERAGE(C1045,C1145,C1165,C1065)</f>
        <v>7</v>
      </c>
      <c r="D1225" s="159"/>
      <c r="E1225" s="86" t="s">
        <v>8</v>
      </c>
      <c r="F1225" s="160">
        <f t="shared" si="108"/>
        <v>23.538519822562748</v>
      </c>
      <c r="G1225" s="141"/>
    </row>
    <row r="1226" spans="2:26" x14ac:dyDescent="0.4">
      <c r="B1226" s="159"/>
      <c r="C1226" s="161"/>
      <c r="D1226" s="159"/>
      <c r="E1226" s="86" t="s">
        <v>5</v>
      </c>
      <c r="F1226" s="160">
        <f t="shared" si="108"/>
        <v>1.0895757536866488</v>
      </c>
      <c r="G1226" s="141"/>
      <c r="H1226" s="110"/>
      <c r="I1226" s="110"/>
      <c r="J1226" s="110"/>
      <c r="K1226" s="110"/>
      <c r="L1226" s="110"/>
      <c r="M1226" s="110"/>
      <c r="N1226" s="110"/>
      <c r="O1226" s="110"/>
      <c r="P1226" s="110"/>
      <c r="Q1226" s="110"/>
    </row>
    <row r="1227" spans="2:26" x14ac:dyDescent="0.4">
      <c r="B1227" s="162" t="s">
        <v>106</v>
      </c>
      <c r="C1227" s="158" t="s">
        <v>357</v>
      </c>
      <c r="D1227" s="159"/>
      <c r="E1227" s="162" t="s">
        <v>105</v>
      </c>
      <c r="F1227" s="163" t="s">
        <v>360</v>
      </c>
      <c r="G1227" s="75"/>
      <c r="H1227" s="155"/>
      <c r="I1227" s="155"/>
      <c r="J1227" s="155"/>
      <c r="K1227" s="155"/>
      <c r="L1227" s="155"/>
      <c r="M1227" s="155"/>
      <c r="N1227" s="155"/>
      <c r="O1227" s="155"/>
      <c r="P1227" s="155"/>
      <c r="Q1227" s="155"/>
      <c r="R1227" s="155"/>
      <c r="S1227" s="155"/>
      <c r="T1227" s="155"/>
      <c r="U1227" s="155"/>
      <c r="V1227" s="155"/>
      <c r="W1227" s="155"/>
      <c r="X1227" s="155"/>
      <c r="Y1227" s="155"/>
      <c r="Z1227" s="155"/>
    </row>
    <row r="1228" spans="2:26" x14ac:dyDescent="0.4">
      <c r="B1228" s="86" t="s">
        <v>13</v>
      </c>
      <c r="C1228" s="160">
        <f>AVERAGE(C1048,C1148,C1168,C1068)</f>
        <v>-7.0277777777777786</v>
      </c>
      <c r="D1228" s="159"/>
      <c r="E1228" s="86" t="s">
        <v>361</v>
      </c>
      <c r="F1228" s="160">
        <f>AVERAGE(F1048,F1148,F1168,F1068)</f>
        <v>1</v>
      </c>
      <c r="G1228" s="141"/>
      <c r="H1228" s="109"/>
      <c r="I1228" s="109"/>
      <c r="J1228" s="109"/>
      <c r="K1228" s="109"/>
      <c r="L1228" s="109"/>
      <c r="M1228" s="109"/>
      <c r="N1228" s="109"/>
      <c r="O1228" s="109"/>
      <c r="P1228" s="109"/>
      <c r="Q1228" s="109"/>
      <c r="R1228" s="109"/>
      <c r="S1228" s="109"/>
      <c r="T1228" s="109"/>
      <c r="U1228" s="109"/>
      <c r="V1228" s="109"/>
      <c r="W1228" s="109"/>
      <c r="X1228" s="109"/>
      <c r="Y1228" s="109"/>
      <c r="Z1228" s="109"/>
    </row>
    <row r="1229" spans="2:26" x14ac:dyDescent="0.4">
      <c r="B1229" s="86" t="s">
        <v>10</v>
      </c>
      <c r="C1229" s="160">
        <f>AVERAGE(C1049,C1149,C1169,C1069)</f>
        <v>15.420927675564064</v>
      </c>
      <c r="D1229" s="159"/>
      <c r="E1229" s="159" t="s">
        <v>9</v>
      </c>
      <c r="F1229" s="160">
        <f>AVERAGE(F1049,F1149,F1169,F1069)</f>
        <v>45.972222222222214</v>
      </c>
      <c r="G1229" s="141"/>
      <c r="H1229" s="76"/>
      <c r="I1229" s="58"/>
      <c r="J1229" s="76"/>
      <c r="K1229" s="58"/>
      <c r="L1229" s="58"/>
      <c r="M1229" s="58"/>
      <c r="N1229" s="58"/>
      <c r="O1229" s="58"/>
      <c r="P1229" s="58"/>
      <c r="Q1229" s="58"/>
      <c r="R1229" s="58"/>
      <c r="S1229" s="58"/>
      <c r="T1229" s="58"/>
      <c r="U1229" s="58"/>
      <c r="V1229" s="58"/>
      <c r="W1229" s="58"/>
      <c r="X1229" s="58"/>
      <c r="Y1229" s="76"/>
      <c r="Z1229" s="58"/>
    </row>
    <row r="1230" spans="2:26" x14ac:dyDescent="0.4">
      <c r="B1230" s="159" t="s">
        <v>41</v>
      </c>
      <c r="C1230" s="160">
        <f>AVERAGE(C1050,C1150,C1170,C1070)</f>
        <v>-0.41851867512774349</v>
      </c>
      <c r="D1230" s="159"/>
      <c r="E1230" s="159" t="s">
        <v>6</v>
      </c>
      <c r="F1230" s="160">
        <f>AVERAGE(F1050,F1150,F1170,F1070)</f>
        <v>38.944444444444443</v>
      </c>
      <c r="G1230" s="141"/>
      <c r="H1230" s="76"/>
      <c r="I1230" s="58"/>
      <c r="J1230" s="76"/>
      <c r="K1230" s="58"/>
      <c r="L1230" s="58"/>
      <c r="M1230" s="76"/>
      <c r="N1230" s="58"/>
      <c r="O1230" s="58"/>
      <c r="P1230" s="58"/>
      <c r="Q1230" s="58"/>
      <c r="R1230" s="58"/>
      <c r="S1230" s="58"/>
      <c r="T1230" s="58"/>
      <c r="U1230" s="58"/>
      <c r="V1230" s="58"/>
      <c r="W1230" s="58"/>
      <c r="X1230" s="58"/>
      <c r="Y1230" s="76"/>
      <c r="Z1230" s="58"/>
    </row>
    <row r="1231" spans="2:26" x14ac:dyDescent="0.4">
      <c r="B1231" s="86" t="s">
        <v>4</v>
      </c>
      <c r="C1231" s="160">
        <f>AVERAGE(C1051,C1151,C1171,C1071)</f>
        <v>0.24785554262624673</v>
      </c>
      <c r="D1231" s="159"/>
      <c r="E1231" s="86" t="s">
        <v>3</v>
      </c>
      <c r="F1231" s="160">
        <f>AVERAGE(F1051,F1151,F1171,F1071)</f>
        <v>-7.0277777777777786</v>
      </c>
      <c r="G1231" s="141"/>
      <c r="H1231" s="110"/>
      <c r="I1231" s="110"/>
      <c r="J1231" s="110"/>
      <c r="K1231" s="110"/>
      <c r="L1231" s="110"/>
      <c r="M1231" s="110"/>
      <c r="N1231" s="110"/>
      <c r="O1231" s="110"/>
      <c r="P1231" s="110"/>
      <c r="Q1231" s="110"/>
      <c r="R1231" s="110"/>
      <c r="S1231" s="110"/>
      <c r="T1231" s="110"/>
      <c r="U1231" s="110"/>
      <c r="V1231" s="110"/>
      <c r="W1231" s="110"/>
      <c r="X1231" s="110"/>
      <c r="Y1231" s="110"/>
      <c r="Z1231" s="110"/>
    </row>
    <row r="1232" spans="2:26" x14ac:dyDescent="0.4">
      <c r="B1232" s="86" t="s">
        <v>2</v>
      </c>
      <c r="C1232" s="164">
        <f>AVERAGE(C1052,C1152,C1172,C1072)</f>
        <v>-0.12695372938257188</v>
      </c>
      <c r="D1232" s="159"/>
      <c r="E1232" s="86" t="s">
        <v>1</v>
      </c>
      <c r="F1232" s="160">
        <f>AVERAGE(F1052,F1152,F1172,F1072)</f>
        <v>17.914474496090069</v>
      </c>
      <c r="G1232" s="141"/>
      <c r="H1232" s="110"/>
      <c r="I1232" s="110"/>
      <c r="J1232" s="110"/>
      <c r="K1232" s="110"/>
      <c r="L1232" s="110"/>
      <c r="M1232" s="110"/>
      <c r="N1232" s="110"/>
      <c r="O1232" s="110"/>
      <c r="P1232" s="110"/>
      <c r="Q1232" s="110"/>
    </row>
    <row r="1233" spans="2:25" x14ac:dyDescent="0.4">
      <c r="B1233" s="162" t="s">
        <v>84</v>
      </c>
      <c r="C1233" s="158" t="s">
        <v>357</v>
      </c>
      <c r="D1233" s="159"/>
      <c r="E1233" s="162" t="s">
        <v>83</v>
      </c>
      <c r="F1233" s="163" t="s">
        <v>360</v>
      </c>
      <c r="G1233" s="75"/>
      <c r="H1233" s="156"/>
      <c r="I1233" s="156"/>
      <c r="J1233" s="156"/>
      <c r="K1233" s="156"/>
      <c r="L1233" s="156"/>
      <c r="M1233" s="156"/>
      <c r="N1233" s="156"/>
      <c r="O1233" s="156"/>
      <c r="P1233" s="156"/>
      <c r="Q1233" s="156"/>
      <c r="R1233" s="156"/>
      <c r="S1233" s="156"/>
      <c r="T1233" s="156"/>
      <c r="U1233" s="156"/>
      <c r="V1233" s="156"/>
      <c r="W1233" s="156"/>
      <c r="X1233" s="156"/>
      <c r="Y1233" s="156"/>
    </row>
    <row r="1234" spans="2:25" x14ac:dyDescent="0.4">
      <c r="B1234" s="86" t="s">
        <v>13</v>
      </c>
      <c r="C1234" s="160">
        <f>AVERAGE(C1054,C1154,C1174,C1074)</f>
        <v>17.888888888888889</v>
      </c>
      <c r="D1234" s="159"/>
      <c r="E1234" s="86" t="s">
        <v>361</v>
      </c>
      <c r="F1234" s="160">
        <f>AVERAGE(F1054,F1154,F1174,F1074)</f>
        <v>1</v>
      </c>
      <c r="G1234" s="141"/>
      <c r="H1234" s="109"/>
      <c r="I1234" s="109"/>
      <c r="J1234" s="109"/>
      <c r="K1234" s="109"/>
      <c r="L1234" s="109"/>
      <c r="M1234" s="109"/>
      <c r="N1234" s="109"/>
      <c r="O1234" s="109"/>
      <c r="P1234" s="109"/>
      <c r="Q1234" s="109"/>
      <c r="R1234" s="109"/>
      <c r="S1234" s="109"/>
      <c r="T1234" s="109"/>
      <c r="U1234" s="109"/>
      <c r="V1234" s="109"/>
      <c r="W1234" s="109"/>
      <c r="X1234" s="109"/>
      <c r="Y1234" s="109"/>
    </row>
    <row r="1235" spans="2:25" x14ac:dyDescent="0.4">
      <c r="B1235" s="86" t="s">
        <v>10</v>
      </c>
      <c r="C1235" s="160">
        <f>AVERAGE(C1055,C1155,C1175,C1075)</f>
        <v>17.426802397171805</v>
      </c>
      <c r="D1235" s="159"/>
      <c r="E1235" s="159" t="s">
        <v>9</v>
      </c>
      <c r="F1235" s="160">
        <f>AVERAGE(F1055,F1155,F1175,F1075)</f>
        <v>49.222222222222229</v>
      </c>
      <c r="G1235" s="141"/>
      <c r="H1235" s="76"/>
      <c r="I1235" s="58"/>
      <c r="J1235" s="58"/>
      <c r="K1235" s="58"/>
      <c r="L1235" s="76"/>
      <c r="M1235" s="58"/>
      <c r="N1235" s="58"/>
      <c r="O1235" s="58"/>
      <c r="P1235" s="58"/>
      <c r="Q1235" s="76"/>
      <c r="R1235" s="58"/>
      <c r="S1235" s="58"/>
      <c r="T1235" s="76"/>
      <c r="U1235" s="76"/>
      <c r="V1235" s="58"/>
      <c r="W1235" s="58"/>
      <c r="X1235" s="58"/>
      <c r="Y1235" s="76"/>
    </row>
    <row r="1236" spans="2:25" x14ac:dyDescent="0.4">
      <c r="B1236" s="159" t="s">
        <v>7</v>
      </c>
      <c r="C1236" s="160">
        <f>AVERAGE(C1056,C1156,C1176,C1076)</f>
        <v>1.0854971176592561</v>
      </c>
      <c r="D1236" s="159"/>
      <c r="E1236" s="159" t="s">
        <v>6</v>
      </c>
      <c r="F1236" s="160">
        <f>AVERAGE(F1056,F1156,F1176,F1076)</f>
        <v>67.111111111111114</v>
      </c>
      <c r="G1236" s="141"/>
      <c r="H1236" s="76"/>
      <c r="I1236" s="58"/>
      <c r="J1236" s="58"/>
      <c r="K1236" s="76"/>
      <c r="L1236" s="76"/>
      <c r="M1236" s="58"/>
      <c r="N1236" s="58"/>
      <c r="O1236" s="58"/>
      <c r="P1236" s="58"/>
      <c r="Q1236" s="76"/>
      <c r="R1236" s="58"/>
      <c r="S1236" s="58"/>
      <c r="T1236" s="76"/>
      <c r="U1236" s="76"/>
      <c r="V1236" s="58"/>
      <c r="W1236" s="58"/>
      <c r="X1236" s="58"/>
      <c r="Y1236" s="76"/>
    </row>
    <row r="1237" spans="2:25" x14ac:dyDescent="0.4">
      <c r="B1237" s="159" t="s">
        <v>4</v>
      </c>
      <c r="C1237" s="160">
        <f>AVERAGE(C1057,C1157,C1177,C1077)</f>
        <v>9.3955880316815427E-2</v>
      </c>
      <c r="D1237" s="159"/>
      <c r="E1237" s="86" t="s">
        <v>3</v>
      </c>
      <c r="F1237" s="160">
        <f>AVERAGE(F1057,F1157,F1177,F1077)</f>
        <v>17.888888888888889</v>
      </c>
      <c r="G1237" s="141"/>
      <c r="H1237" s="110"/>
      <c r="I1237" s="110"/>
      <c r="J1237" s="110"/>
      <c r="K1237" s="110"/>
      <c r="L1237" s="110"/>
      <c r="M1237" s="110"/>
      <c r="N1237" s="110"/>
      <c r="O1237" s="110"/>
      <c r="P1237" s="110"/>
      <c r="Q1237" s="110"/>
      <c r="R1237" s="110"/>
      <c r="S1237" s="110"/>
      <c r="T1237" s="110"/>
      <c r="U1237" s="110"/>
      <c r="V1237" s="110"/>
      <c r="W1237" s="110"/>
      <c r="X1237" s="110"/>
      <c r="Y1237" s="110"/>
    </row>
    <row r="1238" spans="2:25" x14ac:dyDescent="0.4">
      <c r="B1238" s="86" t="s">
        <v>2</v>
      </c>
      <c r="C1238" s="164">
        <f>AVERAGE(C1058,C1158,C1178,C1078)</f>
        <v>0.35695740186586866</v>
      </c>
      <c r="D1238" s="159"/>
      <c r="E1238" s="86" t="s">
        <v>1</v>
      </c>
      <c r="F1238" s="160">
        <f>AVERAGE(F1058,F1158,F1178,F1078)</f>
        <v>27.764120348468651</v>
      </c>
      <c r="G1238" s="141"/>
    </row>
    <row r="1242" spans="2:25" x14ac:dyDescent="0.4">
      <c r="B1242" s="64" t="s">
        <v>417</v>
      </c>
      <c r="C1242" s="65" t="s">
        <v>357</v>
      </c>
      <c r="D1242" s="66"/>
      <c r="E1242" s="64" t="s">
        <v>417</v>
      </c>
      <c r="F1242" s="65" t="s">
        <v>357</v>
      </c>
      <c r="G1242" s="67"/>
    </row>
    <row r="1243" spans="2:25" x14ac:dyDescent="0.4">
      <c r="B1243" s="66" t="s">
        <v>44</v>
      </c>
      <c r="C1243" s="68">
        <f>_xlfn.T.TEST(H1251:EN1251,H1257:EN1257,1,2)</f>
        <v>0.45622975539742028</v>
      </c>
      <c r="D1243" s="66"/>
      <c r="E1243" s="42" t="s">
        <v>39</v>
      </c>
      <c r="F1243" s="69">
        <f>SUM(H1250:EN1250)</f>
        <v>5</v>
      </c>
      <c r="G1243" s="70"/>
    </row>
    <row r="1244" spans="2:25" x14ac:dyDescent="0.4">
      <c r="B1244" s="66" t="s">
        <v>43</v>
      </c>
      <c r="C1244" s="68">
        <f>_xlfn.T.TEST(H1252:EN1252,H1258:EN1258,1,2)</f>
        <v>0.15387911581272254</v>
      </c>
      <c r="D1244" s="66"/>
      <c r="E1244" s="66" t="s">
        <v>36</v>
      </c>
      <c r="F1244" s="69">
        <f>SUM(H1256:EN1256)</f>
        <v>6</v>
      </c>
      <c r="G1244" s="70"/>
    </row>
    <row r="1245" spans="2:25" x14ac:dyDescent="0.4">
      <c r="B1245" s="66" t="s">
        <v>42</v>
      </c>
      <c r="C1245" s="68">
        <f>_xlfn.T.TEST(H1253:EN1253,H1259:EN1259,1,2)</f>
        <v>0.19742045377273698</v>
      </c>
      <c r="D1245" s="66"/>
      <c r="E1245" s="42" t="s">
        <v>14</v>
      </c>
      <c r="F1245" s="69">
        <f>_xlfn.STDEV.S(H1253:EN1253)*10</f>
        <v>30.331501776206199</v>
      </c>
      <c r="G1245" s="70"/>
    </row>
    <row r="1246" spans="2:25" x14ac:dyDescent="0.4">
      <c r="B1246" s="42" t="s">
        <v>358</v>
      </c>
      <c r="C1246" s="44">
        <f>COUNT(H1252:EN1252)</f>
        <v>5</v>
      </c>
      <c r="D1246" s="66"/>
      <c r="E1246" s="42" t="s">
        <v>11</v>
      </c>
      <c r="F1246" s="69">
        <f>_xlfn.STDEV.S(H1259:EN1259)*10</f>
        <v>24.22120283277993</v>
      </c>
      <c r="G1246" s="70"/>
    </row>
    <row r="1247" spans="2:25" x14ac:dyDescent="0.4">
      <c r="B1247" s="42" t="s">
        <v>359</v>
      </c>
      <c r="C1247" s="44">
        <f>COUNT(H1258:EN1258)</f>
        <v>6</v>
      </c>
      <c r="D1247" s="66"/>
      <c r="E1247" s="42" t="s">
        <v>8</v>
      </c>
      <c r="F1247" s="69">
        <f>SQRT((((C1246-1)*F1245^2)+((C1247-1)*F1246^2))/(C1246+C1247-2))</f>
        <v>27.107467879070054</v>
      </c>
      <c r="G1247" s="70"/>
    </row>
    <row r="1248" spans="2:25" x14ac:dyDescent="0.4">
      <c r="B1248" s="66"/>
      <c r="C1248" s="71"/>
      <c r="D1248" s="66"/>
      <c r="E1248" s="42" t="s">
        <v>5</v>
      </c>
      <c r="F1248" s="118">
        <f>(F1259-F1253)/F1246</f>
        <v>-0.60553007081949839</v>
      </c>
      <c r="G1248" s="70"/>
      <c r="H1248" s="110"/>
      <c r="I1248" s="110"/>
      <c r="J1248" s="110"/>
      <c r="K1248" s="110"/>
      <c r="L1248" s="110"/>
      <c r="M1248" s="110"/>
      <c r="N1248" s="110"/>
      <c r="O1248" s="110"/>
      <c r="P1248" s="110"/>
      <c r="Q1248" s="110"/>
    </row>
    <row r="1249" spans="2:25" x14ac:dyDescent="0.4">
      <c r="B1249" s="73" t="s">
        <v>63</v>
      </c>
      <c r="C1249" s="65" t="s">
        <v>357</v>
      </c>
      <c r="D1249" s="66"/>
      <c r="E1249" s="73" t="s">
        <v>62</v>
      </c>
      <c r="F1249" s="74" t="s">
        <v>360</v>
      </c>
      <c r="G1249" s="75"/>
      <c r="H1249" s="155" t="s">
        <v>60</v>
      </c>
      <c r="I1249" s="155" t="s">
        <v>59</v>
      </c>
      <c r="J1249" s="155" t="s">
        <v>58</v>
      </c>
      <c r="K1249" s="155" t="s">
        <v>57</v>
      </c>
      <c r="L1249" s="155" t="s">
        <v>56</v>
      </c>
      <c r="M1249" s="155" t="s">
        <v>55</v>
      </c>
      <c r="N1249" s="155" t="s">
        <v>54</v>
      </c>
      <c r="O1249" s="155" t="s">
        <v>53</v>
      </c>
      <c r="P1249" s="155" t="s">
        <v>52</v>
      </c>
      <c r="Q1249" s="155" t="s">
        <v>51</v>
      </c>
      <c r="R1249" s="155" t="s">
        <v>50</v>
      </c>
      <c r="S1249" s="155" t="s">
        <v>49</v>
      </c>
      <c r="T1249" s="155" t="s">
        <v>48</v>
      </c>
      <c r="U1249" s="155" t="s">
        <v>47</v>
      </c>
      <c r="V1249" s="155" t="s">
        <v>46</v>
      </c>
      <c r="W1249" s="155" t="s">
        <v>45</v>
      </c>
      <c r="X1249" s="155"/>
      <c r="Y1249" s="155"/>
    </row>
    <row r="1250" spans="2:25" x14ac:dyDescent="0.4">
      <c r="B1250" s="42" t="s">
        <v>13</v>
      </c>
      <c r="C1250" s="69">
        <f>AVERAGE(H1253:EN1253)*10</f>
        <v>8</v>
      </c>
      <c r="D1250" s="66"/>
      <c r="E1250" s="42" t="s">
        <v>361</v>
      </c>
      <c r="F1250" s="69">
        <f>AVERAGE(H1250:EN1250)</f>
        <v>1</v>
      </c>
      <c r="G1250" s="70"/>
      <c r="H1250" s="109"/>
      <c r="I1250" s="109"/>
      <c r="J1250" s="109"/>
      <c r="K1250" s="109"/>
      <c r="L1250" s="109">
        <v>1</v>
      </c>
      <c r="M1250" s="109"/>
      <c r="N1250" s="109">
        <v>1</v>
      </c>
      <c r="O1250" s="109"/>
      <c r="P1250" s="109"/>
      <c r="Q1250" s="109">
        <v>1</v>
      </c>
      <c r="R1250" s="109"/>
      <c r="S1250" s="109"/>
      <c r="T1250" s="109">
        <v>1</v>
      </c>
      <c r="U1250" s="109">
        <v>1</v>
      </c>
      <c r="V1250" s="109"/>
      <c r="W1250" s="109"/>
      <c r="X1250" s="109"/>
      <c r="Y1250" s="109"/>
    </row>
    <row r="1251" spans="2:25" x14ac:dyDescent="0.4">
      <c r="B1251" s="42" t="s">
        <v>10</v>
      </c>
      <c r="C1251" s="69">
        <f>_xlfn.STDEV.S(H1251:EN1251)*10</f>
        <v>26.832815729997481</v>
      </c>
      <c r="D1251" s="66"/>
      <c r="E1251" s="66" t="s">
        <v>9</v>
      </c>
      <c r="F1251" s="69">
        <f>AVERAGE(H1251:EN1251)*10</f>
        <v>52</v>
      </c>
      <c r="G1251" s="70"/>
      <c r="H1251" s="58"/>
      <c r="I1251" s="58"/>
      <c r="J1251" s="58"/>
      <c r="K1251" s="58"/>
      <c r="L1251" s="53">
        <v>4</v>
      </c>
      <c r="M1251" s="58"/>
      <c r="N1251" s="53">
        <v>8</v>
      </c>
      <c r="O1251" s="58"/>
      <c r="P1251" s="58"/>
      <c r="Q1251" s="53">
        <v>4</v>
      </c>
      <c r="R1251" s="58"/>
      <c r="S1251" s="58"/>
      <c r="T1251" s="53">
        <v>2</v>
      </c>
      <c r="U1251" s="53">
        <v>8</v>
      </c>
      <c r="V1251" s="58"/>
      <c r="W1251" s="58"/>
    </row>
    <row r="1252" spans="2:25" x14ac:dyDescent="0.4">
      <c r="B1252" s="66" t="s">
        <v>41</v>
      </c>
      <c r="C1252" s="69">
        <f>C1250/C1251</f>
        <v>0.29814239699997191</v>
      </c>
      <c r="D1252" s="66"/>
      <c r="E1252" s="66" t="s">
        <v>6</v>
      </c>
      <c r="F1252" s="69">
        <f>AVERAGE(H1252:EN1252)*10</f>
        <v>60</v>
      </c>
      <c r="G1252" s="70"/>
      <c r="H1252" s="58"/>
      <c r="I1252" s="58"/>
      <c r="J1252" s="58"/>
      <c r="K1252" s="58"/>
      <c r="L1252" s="53">
        <v>6</v>
      </c>
      <c r="M1252" s="58"/>
      <c r="N1252" s="53">
        <v>4</v>
      </c>
      <c r="O1252" s="58"/>
      <c r="P1252" s="58"/>
      <c r="Q1252" s="53">
        <v>6</v>
      </c>
      <c r="R1252" s="58"/>
      <c r="S1252" s="58"/>
      <c r="T1252" s="53">
        <v>6</v>
      </c>
      <c r="U1252" s="53">
        <v>8</v>
      </c>
      <c r="V1252" s="58"/>
      <c r="W1252" s="58"/>
    </row>
    <row r="1253" spans="2:25" x14ac:dyDescent="0.4">
      <c r="B1253" s="42" t="s">
        <v>4</v>
      </c>
      <c r="C1253" s="68">
        <f>_xlfn.T.TEST(H1251:EPA1251,H1252:EN1252,1,2)</f>
        <v>0.28581149267213563</v>
      </c>
      <c r="D1253" s="66"/>
      <c r="E1253" s="42" t="s">
        <v>3</v>
      </c>
      <c r="F1253" s="69">
        <f>AVERAGE(H1253:EN1253)*10</f>
        <v>8</v>
      </c>
      <c r="G1253" s="70"/>
      <c r="H1253" s="110"/>
      <c r="I1253" s="110"/>
      <c r="J1253" s="110"/>
      <c r="K1253" s="110"/>
      <c r="L1253" s="110">
        <f t="shared" ref="L1253:U1253" si="109">L1252-L1251</f>
        <v>2</v>
      </c>
      <c r="M1253" s="110"/>
      <c r="N1253" s="110">
        <f t="shared" si="109"/>
        <v>-4</v>
      </c>
      <c r="O1253" s="110"/>
      <c r="P1253" s="110"/>
      <c r="Q1253" s="110">
        <f t="shared" si="109"/>
        <v>2</v>
      </c>
      <c r="R1253" s="110"/>
      <c r="S1253" s="110"/>
      <c r="T1253" s="110">
        <f t="shared" si="109"/>
        <v>4</v>
      </c>
      <c r="U1253" s="110">
        <f t="shared" si="109"/>
        <v>0</v>
      </c>
      <c r="V1253" s="110"/>
      <c r="W1253" s="110"/>
      <c r="X1253" s="110"/>
      <c r="Y1253" s="110"/>
    </row>
    <row r="1254" spans="2:25" x14ac:dyDescent="0.4">
      <c r="B1254" s="42" t="s">
        <v>2</v>
      </c>
      <c r="C1254" s="77">
        <f>(F1252-F1251)/(100-F1251)</f>
        <v>0.16666666666666666</v>
      </c>
      <c r="D1254" s="66"/>
      <c r="E1254" s="42" t="s">
        <v>1</v>
      </c>
      <c r="F1254" s="69">
        <f>_xlfn.STDEV.S(H1252:EN1252)*10</f>
        <v>14.142135623730951</v>
      </c>
      <c r="G1254" s="70"/>
      <c r="H1254" s="110"/>
      <c r="I1254" s="110"/>
      <c r="J1254" s="110"/>
      <c r="K1254" s="110"/>
      <c r="L1254" s="110"/>
      <c r="M1254" s="110"/>
      <c r="N1254" s="110"/>
      <c r="O1254" s="110"/>
      <c r="P1254" s="110"/>
      <c r="Q1254" s="110"/>
    </row>
    <row r="1255" spans="2:25" x14ac:dyDescent="0.4">
      <c r="B1255" s="73" t="s">
        <v>35</v>
      </c>
      <c r="C1255" s="65" t="s">
        <v>357</v>
      </c>
      <c r="D1255" s="66"/>
      <c r="E1255" s="73" t="s">
        <v>34</v>
      </c>
      <c r="F1255" s="74" t="s">
        <v>360</v>
      </c>
      <c r="G1255" s="75"/>
      <c r="H1255" s="156" t="s">
        <v>31</v>
      </c>
      <c r="I1255" s="156" t="s">
        <v>30</v>
      </c>
      <c r="J1255" s="156" t="s">
        <v>29</v>
      </c>
      <c r="K1255" s="156" t="s">
        <v>28</v>
      </c>
      <c r="L1255" s="156" t="s">
        <v>27</v>
      </c>
      <c r="M1255" s="156" t="s">
        <v>26</v>
      </c>
      <c r="N1255" s="156" t="s">
        <v>25</v>
      </c>
      <c r="O1255" s="156" t="s">
        <v>24</v>
      </c>
      <c r="P1255" s="156" t="s">
        <v>23</v>
      </c>
      <c r="Q1255" s="156" t="s">
        <v>22</v>
      </c>
      <c r="R1255" s="156" t="s">
        <v>21</v>
      </c>
      <c r="S1255" s="156" t="s">
        <v>20</v>
      </c>
      <c r="T1255" s="156" t="s">
        <v>19</v>
      </c>
      <c r="U1255" s="156" t="s">
        <v>18</v>
      </c>
      <c r="V1255" s="156" t="s">
        <v>17</v>
      </c>
      <c r="W1255" s="156" t="s">
        <v>16</v>
      </c>
      <c r="X1255" s="156" t="s">
        <v>15</v>
      </c>
      <c r="Y1255" s="156"/>
    </row>
    <row r="1256" spans="2:25" x14ac:dyDescent="0.4">
      <c r="B1256" s="42" t="s">
        <v>13</v>
      </c>
      <c r="C1256" s="118">
        <f>AVERAGE(H1259:EN1259)*10</f>
        <v>-6.6666666666666661</v>
      </c>
      <c r="D1256" s="66"/>
      <c r="E1256" s="42" t="s">
        <v>361</v>
      </c>
      <c r="F1256" s="69">
        <f>AVERAGE(H1256:EN1256)</f>
        <v>1</v>
      </c>
      <c r="G1256" s="70"/>
      <c r="H1256" s="109"/>
      <c r="I1256" s="109">
        <v>1</v>
      </c>
      <c r="J1256" s="109"/>
      <c r="K1256" s="109">
        <v>1</v>
      </c>
      <c r="L1256" s="109"/>
      <c r="M1256" s="109">
        <v>1</v>
      </c>
      <c r="N1256" s="109"/>
      <c r="O1256" s="109">
        <v>1</v>
      </c>
      <c r="P1256" s="109"/>
      <c r="Q1256" s="109"/>
      <c r="R1256" s="109"/>
      <c r="S1256" s="109"/>
      <c r="T1256" s="109"/>
      <c r="U1256" s="109"/>
      <c r="V1256" s="109">
        <v>1</v>
      </c>
      <c r="W1256" s="109"/>
      <c r="X1256" s="109">
        <v>1</v>
      </c>
      <c r="Y1256" s="109"/>
    </row>
    <row r="1257" spans="2:25" x14ac:dyDescent="0.4">
      <c r="B1257" s="42" t="s">
        <v>10</v>
      </c>
      <c r="C1257" s="69">
        <f>_xlfn.STDEV.S(H1257:EN1257)*10</f>
        <v>10.327955589886455</v>
      </c>
      <c r="D1257" s="66"/>
      <c r="E1257" s="66" t="s">
        <v>9</v>
      </c>
      <c r="F1257" s="69">
        <f>AVERAGE(H1257:EN1257)*10</f>
        <v>53.333333333333329</v>
      </c>
      <c r="G1257" s="70"/>
      <c r="H1257" s="58"/>
      <c r="I1257" s="53">
        <v>4</v>
      </c>
      <c r="J1257" s="58"/>
      <c r="K1257" s="53">
        <v>4</v>
      </c>
      <c r="L1257" s="58"/>
      <c r="M1257" s="53">
        <v>6</v>
      </c>
      <c r="N1257" s="58"/>
      <c r="O1257" s="53">
        <v>6</v>
      </c>
      <c r="P1257" s="58"/>
      <c r="Q1257" s="58"/>
      <c r="R1257" s="58"/>
      <c r="S1257" s="58"/>
      <c r="T1257" s="58"/>
      <c r="U1257" s="58"/>
      <c r="V1257" s="53">
        <v>6</v>
      </c>
      <c r="W1257" s="58"/>
      <c r="X1257" s="53">
        <v>6</v>
      </c>
    </row>
    <row r="1258" spans="2:25" x14ac:dyDescent="0.4">
      <c r="B1258" s="66" t="s">
        <v>7</v>
      </c>
      <c r="C1258" s="118">
        <f>C1256/C1257</f>
        <v>-0.64549722436790213</v>
      </c>
      <c r="D1258" s="66"/>
      <c r="E1258" s="66" t="s">
        <v>6</v>
      </c>
      <c r="F1258" s="69">
        <f>AVERAGE(H1258:EN1258)*10</f>
        <v>46.666666666666671</v>
      </c>
      <c r="G1258" s="70"/>
      <c r="H1258" s="58"/>
      <c r="I1258" s="53">
        <v>6</v>
      </c>
      <c r="J1258" s="58"/>
      <c r="K1258" s="53">
        <v>2</v>
      </c>
      <c r="L1258" s="58"/>
      <c r="M1258" s="53">
        <v>8</v>
      </c>
      <c r="N1258" s="58"/>
      <c r="O1258" s="53">
        <v>2</v>
      </c>
      <c r="P1258" s="58"/>
      <c r="Q1258" s="58"/>
      <c r="R1258" s="58"/>
      <c r="S1258" s="58"/>
      <c r="T1258" s="58"/>
      <c r="U1258" s="58"/>
      <c r="V1258" s="53">
        <v>4</v>
      </c>
      <c r="W1258" s="58"/>
      <c r="X1258" s="53">
        <v>6</v>
      </c>
    </row>
    <row r="1259" spans="2:25" x14ac:dyDescent="0.4">
      <c r="B1259" s="66" t="s">
        <v>4</v>
      </c>
      <c r="C1259" s="68">
        <f>_xlfn.T.TEST(H1257:EPA1257,H1258:EN1258,1,2)</f>
        <v>0.27450721927180333</v>
      </c>
      <c r="D1259" s="66"/>
      <c r="E1259" s="42" t="s">
        <v>3</v>
      </c>
      <c r="F1259" s="69">
        <f>AVERAGE(H1259:EN1259)*10</f>
        <v>-6.6666666666666661</v>
      </c>
      <c r="G1259" s="70"/>
      <c r="H1259" s="110"/>
      <c r="I1259" s="110">
        <f>I1258-I1257</f>
        <v>2</v>
      </c>
      <c r="J1259" s="110"/>
      <c r="K1259" s="110">
        <f>K1258-K1257</f>
        <v>-2</v>
      </c>
      <c r="L1259" s="110"/>
      <c r="M1259" s="110">
        <f>M1258-M1257</f>
        <v>2</v>
      </c>
      <c r="N1259" s="110"/>
      <c r="O1259" s="110">
        <f>O1258-O1257</f>
        <v>-4</v>
      </c>
      <c r="P1259" s="110"/>
      <c r="Q1259" s="110"/>
      <c r="R1259" s="110"/>
      <c r="S1259" s="110"/>
      <c r="T1259" s="110"/>
      <c r="U1259" s="110"/>
      <c r="V1259" s="110">
        <f>V1258-V1257</f>
        <v>-2</v>
      </c>
      <c r="W1259" s="110"/>
      <c r="X1259" s="110">
        <f>X1258-X1257</f>
        <v>0</v>
      </c>
      <c r="Y1259" s="110"/>
    </row>
    <row r="1260" spans="2:25" x14ac:dyDescent="0.4">
      <c r="B1260" s="42" t="s">
        <v>2</v>
      </c>
      <c r="C1260" s="126">
        <f>(F1258-F1257)/(100-F1257)</f>
        <v>-0.14285714285714263</v>
      </c>
      <c r="D1260" s="66"/>
      <c r="E1260" s="42" t="s">
        <v>1</v>
      </c>
      <c r="F1260" s="69">
        <f>_xlfn.STDEV.S(H1258:EN1258)*10</f>
        <v>24.221202832779941</v>
      </c>
      <c r="G1260" s="70"/>
    </row>
    <row r="1262" spans="2:25" x14ac:dyDescent="0.4">
      <c r="B1262" s="64" t="s">
        <v>418</v>
      </c>
      <c r="C1262" s="65" t="s">
        <v>357</v>
      </c>
      <c r="D1262" s="66"/>
      <c r="E1262" s="64" t="s">
        <v>418</v>
      </c>
      <c r="F1262" s="65" t="s">
        <v>357</v>
      </c>
      <c r="G1262" s="67"/>
    </row>
    <row r="1263" spans="2:25" x14ac:dyDescent="0.4">
      <c r="B1263" s="66" t="s">
        <v>44</v>
      </c>
      <c r="C1263" s="68">
        <f>_xlfn.T.TEST(H1271:EN1271,H1277:EN1277,1,2)</f>
        <v>0.29397684099678356</v>
      </c>
      <c r="D1263" s="66"/>
      <c r="E1263" s="42" t="s">
        <v>39</v>
      </c>
      <c r="F1263" s="69">
        <f>SUM(H1270:EN1270)</f>
        <v>8</v>
      </c>
      <c r="G1263" s="70"/>
    </row>
    <row r="1264" spans="2:25" x14ac:dyDescent="0.4">
      <c r="B1264" s="66" t="s">
        <v>43</v>
      </c>
      <c r="C1264" s="68">
        <f>_xlfn.T.TEST(H1272:EN1272,H1278:EN1278,1,2)</f>
        <v>0.24208091552512773</v>
      </c>
      <c r="D1264" s="66"/>
      <c r="E1264" s="66" t="s">
        <v>36</v>
      </c>
      <c r="F1264" s="69">
        <f>SUM(H1276:EN1276)</f>
        <v>10</v>
      </c>
      <c r="G1264" s="70"/>
    </row>
    <row r="1265" spans="2:25" x14ac:dyDescent="0.4">
      <c r="B1265" s="66" t="s">
        <v>42</v>
      </c>
      <c r="C1265" s="68">
        <f>_xlfn.T.TEST(H1273:EN1273,H1279:EN1279,1,2)</f>
        <v>0.18822589979779986</v>
      </c>
      <c r="D1265" s="66"/>
      <c r="E1265" s="42" t="s">
        <v>14</v>
      </c>
      <c r="F1265" s="69">
        <f>_xlfn.STDEV.S(H1273:EN1273)*10</f>
        <v>35.456210417116736</v>
      </c>
      <c r="G1265" s="70"/>
    </row>
    <row r="1266" spans="2:25" x14ac:dyDescent="0.4">
      <c r="B1266" s="42" t="s">
        <v>358</v>
      </c>
      <c r="C1266" s="44">
        <f>COUNT(H1272:EN1272)</f>
        <v>8</v>
      </c>
      <c r="D1266" s="66"/>
      <c r="E1266" s="42" t="s">
        <v>11</v>
      </c>
      <c r="F1266" s="69">
        <f>_xlfn.STDEV.S(H1279:EN1279)*10</f>
        <v>29.888682361946529</v>
      </c>
      <c r="G1266" s="70"/>
    </row>
    <row r="1267" spans="2:25" x14ac:dyDescent="0.4">
      <c r="B1267" s="42" t="s">
        <v>359</v>
      </c>
      <c r="C1267" s="44">
        <f>COUNT(H1278:EN1278)</f>
        <v>10</v>
      </c>
      <c r="D1267" s="66"/>
      <c r="E1267" s="42" t="s">
        <v>8</v>
      </c>
      <c r="F1267" s="69">
        <f>SQRT((((C1266-1)*F1265^2)+((C1267-1)*F1266^2))/(C1266+C1267-2))</f>
        <v>32.44225639501667</v>
      </c>
      <c r="G1267" s="70"/>
    </row>
    <row r="1268" spans="2:25" x14ac:dyDescent="0.4">
      <c r="B1268" s="66"/>
      <c r="C1268" s="71"/>
      <c r="D1268" s="66"/>
      <c r="E1268" s="42" t="s">
        <v>5</v>
      </c>
      <c r="F1268" s="118">
        <f>(F1279-F1273)/F1266</f>
        <v>0.46840472358274399</v>
      </c>
      <c r="G1268" s="70"/>
      <c r="H1268" s="110"/>
      <c r="I1268" s="110"/>
      <c r="J1268" s="110"/>
      <c r="K1268" s="110"/>
      <c r="L1268" s="110"/>
      <c r="M1268" s="110"/>
      <c r="N1268" s="110"/>
      <c r="O1268" s="110"/>
      <c r="P1268" s="110"/>
      <c r="Q1268" s="110"/>
    </row>
    <row r="1269" spans="2:25" x14ac:dyDescent="0.4">
      <c r="B1269" s="73" t="s">
        <v>63</v>
      </c>
      <c r="C1269" s="65" t="s">
        <v>357</v>
      </c>
      <c r="D1269" s="66"/>
      <c r="E1269" s="73" t="s">
        <v>62</v>
      </c>
      <c r="F1269" s="74" t="s">
        <v>360</v>
      </c>
      <c r="G1269" s="75"/>
      <c r="H1269" s="155" t="s">
        <v>60</v>
      </c>
      <c r="I1269" s="155" t="s">
        <v>59</v>
      </c>
      <c r="J1269" s="155" t="s">
        <v>58</v>
      </c>
      <c r="K1269" s="155" t="s">
        <v>57</v>
      </c>
      <c r="L1269" s="155" t="s">
        <v>56</v>
      </c>
      <c r="M1269" s="155" t="s">
        <v>55</v>
      </c>
      <c r="N1269" s="155" t="s">
        <v>54</v>
      </c>
      <c r="O1269" s="155" t="s">
        <v>53</v>
      </c>
      <c r="P1269" s="155" t="s">
        <v>52</v>
      </c>
      <c r="Q1269" s="155" t="s">
        <v>51</v>
      </c>
      <c r="R1269" s="155" t="s">
        <v>50</v>
      </c>
      <c r="S1269" s="155" t="s">
        <v>49</v>
      </c>
      <c r="T1269" s="155" t="s">
        <v>48</v>
      </c>
      <c r="U1269" s="155" t="s">
        <v>47</v>
      </c>
      <c r="V1269" s="155" t="s">
        <v>46</v>
      </c>
      <c r="W1269" s="155" t="s">
        <v>45</v>
      </c>
      <c r="X1269" s="155"/>
      <c r="Y1269" s="155"/>
    </row>
    <row r="1270" spans="2:25" x14ac:dyDescent="0.4">
      <c r="B1270" s="42" t="s">
        <v>13</v>
      </c>
      <c r="C1270" s="69">
        <f>AVERAGE(H1273:EN1273)*10</f>
        <v>20</v>
      </c>
      <c r="D1270" s="66"/>
      <c r="E1270" s="42" t="s">
        <v>361</v>
      </c>
      <c r="F1270" s="69">
        <f>AVERAGE(H1270:EN1270)</f>
        <v>1</v>
      </c>
      <c r="G1270" s="70"/>
      <c r="H1270" s="109"/>
      <c r="I1270" s="109">
        <v>1</v>
      </c>
      <c r="J1270" s="109">
        <v>1</v>
      </c>
      <c r="K1270" s="109">
        <v>1</v>
      </c>
      <c r="L1270" s="109">
        <v>1</v>
      </c>
      <c r="M1270" s="109">
        <v>1</v>
      </c>
      <c r="N1270" s="109">
        <v>1</v>
      </c>
      <c r="O1270" s="109"/>
      <c r="P1270" s="109"/>
      <c r="Q1270" s="109">
        <v>1</v>
      </c>
      <c r="R1270" s="109"/>
      <c r="S1270" s="109"/>
      <c r="T1270" s="109">
        <v>1</v>
      </c>
      <c r="U1270" s="109"/>
      <c r="V1270" s="109"/>
      <c r="W1270" s="109"/>
      <c r="X1270" s="109"/>
      <c r="Y1270" s="109"/>
    </row>
    <row r="1271" spans="2:25" x14ac:dyDescent="0.4">
      <c r="B1271" s="42" t="s">
        <v>10</v>
      </c>
      <c r="C1271" s="69">
        <f>_xlfn.STDEV.S(H1271:EN1271)*10</f>
        <v>16.690459207925603</v>
      </c>
      <c r="D1271" s="66"/>
      <c r="E1271" s="66" t="s">
        <v>9</v>
      </c>
      <c r="F1271" s="69">
        <f>AVERAGE(H1271:EN1271)*10</f>
        <v>42.5</v>
      </c>
      <c r="G1271" s="70"/>
      <c r="H1271" s="58"/>
      <c r="I1271" s="53">
        <v>6</v>
      </c>
      <c r="J1271" s="53">
        <v>2</v>
      </c>
      <c r="K1271" s="53">
        <v>4</v>
      </c>
      <c r="L1271" s="53">
        <v>6</v>
      </c>
      <c r="M1271" s="53">
        <v>4</v>
      </c>
      <c r="N1271" s="53">
        <v>2</v>
      </c>
      <c r="O1271" s="58"/>
      <c r="P1271" s="58"/>
      <c r="Q1271" s="53">
        <v>6</v>
      </c>
      <c r="R1271" s="58"/>
      <c r="S1271" s="58"/>
      <c r="T1271" s="53">
        <v>4</v>
      </c>
      <c r="U1271" s="58"/>
      <c r="V1271" s="58"/>
      <c r="W1271" s="58"/>
    </row>
    <row r="1272" spans="2:25" x14ac:dyDescent="0.4">
      <c r="B1272" s="66" t="s">
        <v>41</v>
      </c>
      <c r="C1272" s="69">
        <f>C1270/C1271</f>
        <v>1.1982893790305562</v>
      </c>
      <c r="D1272" s="66"/>
      <c r="E1272" s="66" t="s">
        <v>6</v>
      </c>
      <c r="F1272" s="69">
        <f>AVERAGE(H1272:EN1272)*10</f>
        <v>62.5</v>
      </c>
      <c r="G1272" s="70"/>
      <c r="H1272" s="58"/>
      <c r="I1272" s="53">
        <v>8</v>
      </c>
      <c r="J1272" s="53">
        <v>8</v>
      </c>
      <c r="K1272" s="53">
        <v>2</v>
      </c>
      <c r="L1272" s="53">
        <v>10</v>
      </c>
      <c r="M1272" s="53">
        <v>10</v>
      </c>
      <c r="N1272" s="53">
        <v>6</v>
      </c>
      <c r="O1272" s="58"/>
      <c r="P1272" s="58"/>
      <c r="Q1272" s="53">
        <v>4</v>
      </c>
      <c r="R1272" s="58"/>
      <c r="S1272" s="58"/>
      <c r="T1272" s="53">
        <v>2</v>
      </c>
      <c r="U1272" s="58"/>
      <c r="V1272" s="58"/>
      <c r="W1272" s="58"/>
    </row>
    <row r="1273" spans="2:25" x14ac:dyDescent="0.4">
      <c r="B1273" s="42" t="s">
        <v>4</v>
      </c>
      <c r="C1273" s="68">
        <f>_xlfn.T.TEST(H1271:EPA1271,H1272:EN1272,1,2)</f>
        <v>7.3468575268267874E-2</v>
      </c>
      <c r="D1273" s="66"/>
      <c r="E1273" s="42" t="s">
        <v>3</v>
      </c>
      <c r="F1273" s="69">
        <f>AVERAGE(H1273:EN1273)*10</f>
        <v>20</v>
      </c>
      <c r="G1273" s="70"/>
      <c r="H1273" s="110"/>
      <c r="I1273" s="110">
        <f t="shared" ref="I1273:T1273" si="110">I1272-I1271</f>
        <v>2</v>
      </c>
      <c r="J1273" s="110">
        <f t="shared" si="110"/>
        <v>6</v>
      </c>
      <c r="K1273" s="110">
        <f t="shared" si="110"/>
        <v>-2</v>
      </c>
      <c r="L1273" s="110">
        <f t="shared" si="110"/>
        <v>4</v>
      </c>
      <c r="M1273" s="110">
        <f t="shared" si="110"/>
        <v>6</v>
      </c>
      <c r="N1273" s="110">
        <f t="shared" si="110"/>
        <v>4</v>
      </c>
      <c r="O1273" s="110"/>
      <c r="P1273" s="110"/>
      <c r="Q1273" s="110">
        <f t="shared" si="110"/>
        <v>-2</v>
      </c>
      <c r="R1273" s="110"/>
      <c r="S1273" s="110"/>
      <c r="T1273" s="110">
        <f t="shared" si="110"/>
        <v>-2</v>
      </c>
      <c r="U1273" s="110"/>
      <c r="V1273" s="110"/>
      <c r="W1273" s="110"/>
      <c r="X1273" s="110"/>
      <c r="Y1273" s="110"/>
    </row>
    <row r="1274" spans="2:25" x14ac:dyDescent="0.4">
      <c r="B1274" s="42" t="s">
        <v>2</v>
      </c>
      <c r="C1274" s="77">
        <f>(F1272-F1271)/(100-F1271)</f>
        <v>0.34782608695652173</v>
      </c>
      <c r="D1274" s="66"/>
      <c r="E1274" s="42" t="s">
        <v>1</v>
      </c>
      <c r="F1274" s="69">
        <f>_xlfn.STDEV.S(H1272:EN1272)*10</f>
        <v>32.841611235921853</v>
      </c>
      <c r="G1274" s="70"/>
      <c r="H1274" s="110"/>
      <c r="I1274" s="110"/>
      <c r="J1274" s="110"/>
      <c r="K1274" s="110"/>
      <c r="L1274" s="110"/>
      <c r="M1274" s="110"/>
      <c r="N1274" s="110"/>
      <c r="O1274" s="110"/>
      <c r="P1274" s="110"/>
      <c r="Q1274" s="110"/>
    </row>
    <row r="1275" spans="2:25" x14ac:dyDescent="0.4">
      <c r="B1275" s="73" t="s">
        <v>35</v>
      </c>
      <c r="C1275" s="65" t="s">
        <v>357</v>
      </c>
      <c r="D1275" s="66"/>
      <c r="E1275" s="73" t="s">
        <v>34</v>
      </c>
      <c r="F1275" s="74" t="s">
        <v>360</v>
      </c>
      <c r="G1275" s="75"/>
      <c r="H1275" s="156" t="s">
        <v>31</v>
      </c>
      <c r="I1275" s="156" t="s">
        <v>30</v>
      </c>
      <c r="J1275" s="156" t="s">
        <v>29</v>
      </c>
      <c r="K1275" s="156" t="s">
        <v>28</v>
      </c>
      <c r="L1275" s="156" t="s">
        <v>27</v>
      </c>
      <c r="M1275" s="156" t="s">
        <v>26</v>
      </c>
      <c r="N1275" s="156" t="s">
        <v>25</v>
      </c>
      <c r="O1275" s="156" t="s">
        <v>24</v>
      </c>
      <c r="P1275" s="156" t="s">
        <v>23</v>
      </c>
      <c r="Q1275" s="156" t="s">
        <v>22</v>
      </c>
      <c r="R1275" s="156" t="s">
        <v>21</v>
      </c>
      <c r="S1275" s="156" t="s">
        <v>20</v>
      </c>
      <c r="T1275" s="156" t="s">
        <v>19</v>
      </c>
      <c r="U1275" s="156" t="s">
        <v>18</v>
      </c>
      <c r="V1275" s="156" t="s">
        <v>17</v>
      </c>
      <c r="W1275" s="156" t="s">
        <v>16</v>
      </c>
      <c r="X1275" s="156" t="s">
        <v>15</v>
      </c>
      <c r="Y1275" s="156"/>
    </row>
    <row r="1276" spans="2:25" x14ac:dyDescent="0.4">
      <c r="B1276" s="42" t="s">
        <v>13</v>
      </c>
      <c r="C1276" s="118">
        <f>AVERAGE(H1279:EN1279)*10</f>
        <v>34</v>
      </c>
      <c r="D1276" s="66"/>
      <c r="E1276" s="42" t="s">
        <v>361</v>
      </c>
      <c r="F1276" s="69">
        <f>AVERAGE(H1276:EN1276)</f>
        <v>1</v>
      </c>
      <c r="G1276" s="70"/>
      <c r="H1276" s="109">
        <v>1</v>
      </c>
      <c r="I1276" s="109">
        <v>1</v>
      </c>
      <c r="J1276" s="109"/>
      <c r="K1276" s="109">
        <v>1</v>
      </c>
      <c r="L1276" s="109">
        <v>1</v>
      </c>
      <c r="M1276" s="109"/>
      <c r="N1276" s="109">
        <v>1</v>
      </c>
      <c r="O1276" s="109"/>
      <c r="P1276" s="109">
        <v>1</v>
      </c>
      <c r="Q1276" s="109"/>
      <c r="R1276" s="109">
        <v>1</v>
      </c>
      <c r="S1276" s="109"/>
      <c r="T1276" s="109"/>
      <c r="U1276" s="109">
        <v>1</v>
      </c>
      <c r="V1276" s="109">
        <v>1</v>
      </c>
      <c r="W1276" s="109">
        <v>1</v>
      </c>
      <c r="X1276" s="109"/>
      <c r="Y1276" s="109"/>
    </row>
    <row r="1277" spans="2:25" x14ac:dyDescent="0.4">
      <c r="B1277" s="42" t="s">
        <v>10</v>
      </c>
      <c r="C1277" s="69">
        <f>_xlfn.STDEV.S(H1277:EN1277)*10</f>
        <v>17.51190071541826</v>
      </c>
      <c r="D1277" s="66"/>
      <c r="E1277" s="66" t="s">
        <v>9</v>
      </c>
      <c r="F1277" s="69">
        <f>AVERAGE(H1277:EN1277)*10</f>
        <v>38</v>
      </c>
      <c r="G1277" s="70"/>
      <c r="H1277" s="53">
        <v>4</v>
      </c>
      <c r="I1277" s="53">
        <v>2</v>
      </c>
      <c r="J1277" s="58"/>
      <c r="K1277" s="53">
        <v>2</v>
      </c>
      <c r="L1277" s="53">
        <v>6</v>
      </c>
      <c r="M1277" s="58"/>
      <c r="N1277" s="53">
        <v>6</v>
      </c>
      <c r="O1277" s="58"/>
      <c r="P1277" s="53">
        <v>2</v>
      </c>
      <c r="Q1277" s="58"/>
      <c r="R1277" s="53">
        <v>2</v>
      </c>
      <c r="S1277" s="58"/>
      <c r="T1277" s="58"/>
      <c r="U1277" s="53">
        <v>4</v>
      </c>
      <c r="V1277" s="53">
        <v>6</v>
      </c>
      <c r="W1277" s="53">
        <v>4</v>
      </c>
      <c r="X1277" s="58"/>
    </row>
    <row r="1278" spans="2:25" x14ac:dyDescent="0.4">
      <c r="B1278" s="66" t="s">
        <v>7</v>
      </c>
      <c r="C1278" s="118">
        <f>C1276/C1277</f>
        <v>1.9415368184485469</v>
      </c>
      <c r="D1278" s="66"/>
      <c r="E1278" s="66" t="s">
        <v>6</v>
      </c>
      <c r="F1278" s="69">
        <f>AVERAGE(H1278:EN1278)*10</f>
        <v>72</v>
      </c>
      <c r="G1278" s="70"/>
      <c r="H1278" s="53">
        <v>10</v>
      </c>
      <c r="I1278" s="53">
        <v>4</v>
      </c>
      <c r="J1278" s="58"/>
      <c r="K1278" s="53">
        <v>10</v>
      </c>
      <c r="L1278" s="53">
        <v>10</v>
      </c>
      <c r="M1278" s="76"/>
      <c r="N1278" s="53">
        <v>6</v>
      </c>
      <c r="O1278" s="58"/>
      <c r="P1278" s="53">
        <v>8</v>
      </c>
      <c r="Q1278" s="58"/>
      <c r="R1278" s="53">
        <v>6</v>
      </c>
      <c r="S1278" s="58"/>
      <c r="T1278" s="58"/>
      <c r="U1278" s="53">
        <v>8</v>
      </c>
      <c r="V1278" s="53">
        <v>4</v>
      </c>
      <c r="W1278" s="53">
        <v>6</v>
      </c>
      <c r="X1278" s="58"/>
    </row>
    <row r="1279" spans="2:25" x14ac:dyDescent="0.4">
      <c r="B1279" s="66" t="s">
        <v>4</v>
      </c>
      <c r="C1279" s="68">
        <f>_xlfn.T.TEST(H1277:EPA1277,H1278:EN1278,1,2)</f>
        <v>8.7386931552826692E-4</v>
      </c>
      <c r="D1279" s="66"/>
      <c r="E1279" s="42" t="s">
        <v>3</v>
      </c>
      <c r="F1279" s="69">
        <f>AVERAGE(H1279:EN1279)*10</f>
        <v>34</v>
      </c>
      <c r="G1279" s="70"/>
      <c r="H1279" s="110">
        <f t="shared" ref="H1279:W1279" si="111">H1278-H1277</f>
        <v>6</v>
      </c>
      <c r="I1279" s="110">
        <f t="shared" si="111"/>
        <v>2</v>
      </c>
      <c r="J1279" s="110"/>
      <c r="K1279" s="110">
        <f t="shared" si="111"/>
        <v>8</v>
      </c>
      <c r="L1279" s="110">
        <f t="shared" si="111"/>
        <v>4</v>
      </c>
      <c r="M1279" s="110"/>
      <c r="N1279" s="110">
        <f t="shared" si="111"/>
        <v>0</v>
      </c>
      <c r="O1279" s="110"/>
      <c r="P1279" s="110">
        <f t="shared" si="111"/>
        <v>6</v>
      </c>
      <c r="Q1279" s="110"/>
      <c r="R1279" s="110">
        <f t="shared" si="111"/>
        <v>4</v>
      </c>
      <c r="S1279" s="110"/>
      <c r="T1279" s="110"/>
      <c r="U1279" s="110">
        <f t="shared" si="111"/>
        <v>4</v>
      </c>
      <c r="V1279" s="110">
        <f t="shared" si="111"/>
        <v>-2</v>
      </c>
      <c r="W1279" s="110">
        <f t="shared" si="111"/>
        <v>2</v>
      </c>
      <c r="X1279" s="110"/>
      <c r="Y1279" s="110"/>
    </row>
    <row r="1280" spans="2:25" x14ac:dyDescent="0.4">
      <c r="B1280" s="42" t="s">
        <v>2</v>
      </c>
      <c r="C1280" s="126">
        <f>(F1278-F1277)/(100-F1277)</f>
        <v>0.54838709677419351</v>
      </c>
      <c r="D1280" s="66"/>
      <c r="E1280" s="42" t="s">
        <v>1</v>
      </c>
      <c r="F1280" s="69">
        <f>_xlfn.STDEV.S(H1278:EN1278)*10</f>
        <v>23.475755815545352</v>
      </c>
      <c r="G1280" s="70"/>
    </row>
    <row r="1282" spans="2:25" x14ac:dyDescent="0.4">
      <c r="B1282" s="64" t="s">
        <v>419</v>
      </c>
      <c r="C1282" s="65" t="s">
        <v>357</v>
      </c>
      <c r="D1282" s="66"/>
      <c r="E1282" s="64" t="s">
        <v>419</v>
      </c>
      <c r="F1282" s="65" t="s">
        <v>357</v>
      </c>
      <c r="G1282" s="67"/>
    </row>
    <row r="1283" spans="2:25" x14ac:dyDescent="0.4">
      <c r="B1283" s="66" t="s">
        <v>44</v>
      </c>
      <c r="C1283" s="68">
        <f>_xlfn.T.TEST(H1291:EN1291,H1297:EN1297,1,2)</f>
        <v>0.17329675354366714</v>
      </c>
      <c r="D1283" s="66"/>
      <c r="E1283" s="42" t="s">
        <v>39</v>
      </c>
      <c r="F1283" s="69">
        <f>SUM(H1290:EN1290)</f>
        <v>5</v>
      </c>
      <c r="G1283" s="70"/>
    </row>
    <row r="1284" spans="2:25" x14ac:dyDescent="0.4">
      <c r="B1284" s="66" t="s">
        <v>43</v>
      </c>
      <c r="C1284" s="68">
        <f>_xlfn.T.TEST(H1292:EN1292,H1298:EN1298,1,2)</f>
        <v>0.17944849005347022</v>
      </c>
      <c r="D1284" s="66"/>
      <c r="E1284" s="66" t="s">
        <v>36</v>
      </c>
      <c r="F1284" s="69">
        <f>SUM(H1296:EN1296)</f>
        <v>5</v>
      </c>
      <c r="G1284" s="70"/>
    </row>
    <row r="1285" spans="2:25" x14ac:dyDescent="0.4">
      <c r="B1285" s="66" t="s">
        <v>42</v>
      </c>
      <c r="C1285" s="68">
        <f>_xlfn.T.TEST(H1293:EN1293,H1299:EN1299,1,2)</f>
        <v>0.4768212114695129</v>
      </c>
      <c r="D1285" s="66"/>
      <c r="E1285" s="42" t="s">
        <v>14</v>
      </c>
      <c r="F1285" s="69">
        <f>_xlfn.STDEV.S(H1293:EN1293)*10</f>
        <v>15.055453054181619</v>
      </c>
      <c r="G1285" s="70"/>
    </row>
    <row r="1286" spans="2:25" x14ac:dyDescent="0.4">
      <c r="B1286" s="42" t="s">
        <v>358</v>
      </c>
      <c r="C1286" s="44">
        <f>COUNT(H1292:EN1292)</f>
        <v>5</v>
      </c>
      <c r="D1286" s="66"/>
      <c r="E1286" s="42" t="s">
        <v>11</v>
      </c>
      <c r="F1286" s="69">
        <f>_xlfn.STDEV.S(H1299:EN1299)*10</f>
        <v>21.908902300206641</v>
      </c>
      <c r="G1286" s="70"/>
    </row>
    <row r="1287" spans="2:25" x14ac:dyDescent="0.4">
      <c r="B1287" s="42" t="s">
        <v>359</v>
      </c>
      <c r="C1287" s="44">
        <f>COUNT(H1298:EN1298)</f>
        <v>5</v>
      </c>
      <c r="D1287" s="66"/>
      <c r="E1287" s="42" t="s">
        <v>8</v>
      </c>
      <c r="F1287" s="69">
        <f>SQRT((((C1286-1)*F1285^2)+((C1287-1)*F1286^2))/(C1286+C1287-2))</f>
        <v>18.797162906495576</v>
      </c>
      <c r="G1287" s="70"/>
    </row>
    <row r="1288" spans="2:25" x14ac:dyDescent="0.4">
      <c r="B1288" s="66"/>
      <c r="C1288" s="71"/>
      <c r="D1288" s="66"/>
      <c r="E1288" s="42" t="s">
        <v>5</v>
      </c>
      <c r="F1288" s="118">
        <f>(F1299-F1293)/F1286</f>
        <v>3.0429030972509246E-2</v>
      </c>
      <c r="G1288" s="70"/>
      <c r="H1288" s="110"/>
      <c r="I1288" s="110"/>
      <c r="J1288" s="110"/>
      <c r="K1288" s="110"/>
      <c r="L1288" s="110"/>
      <c r="M1288" s="110"/>
      <c r="N1288" s="110"/>
      <c r="O1288" s="110"/>
      <c r="P1288" s="110"/>
      <c r="Q1288" s="110"/>
    </row>
    <row r="1289" spans="2:25" x14ac:dyDescent="0.4">
      <c r="B1289" s="73" t="s">
        <v>63</v>
      </c>
      <c r="C1289" s="65" t="s">
        <v>357</v>
      </c>
      <c r="D1289" s="66"/>
      <c r="E1289" s="73" t="s">
        <v>62</v>
      </c>
      <c r="F1289" s="74" t="s">
        <v>360</v>
      </c>
      <c r="G1289" s="75"/>
      <c r="H1289" s="155" t="s">
        <v>60</v>
      </c>
      <c r="I1289" s="155" t="s">
        <v>59</v>
      </c>
      <c r="J1289" s="155" t="s">
        <v>58</v>
      </c>
      <c r="K1289" s="155" t="s">
        <v>57</v>
      </c>
      <c r="L1289" s="155" t="s">
        <v>56</v>
      </c>
      <c r="M1289" s="155" t="s">
        <v>55</v>
      </c>
      <c r="N1289" s="155" t="s">
        <v>54</v>
      </c>
      <c r="O1289" s="155" t="s">
        <v>53</v>
      </c>
      <c r="P1289" s="155" t="s">
        <v>52</v>
      </c>
      <c r="Q1289" s="155" t="s">
        <v>51</v>
      </c>
      <c r="R1289" s="155" t="s">
        <v>50</v>
      </c>
      <c r="S1289" s="155" t="s">
        <v>49</v>
      </c>
      <c r="T1289" s="155" t="s">
        <v>48</v>
      </c>
      <c r="U1289" s="155" t="s">
        <v>47</v>
      </c>
      <c r="V1289" s="155" t="s">
        <v>46</v>
      </c>
      <c r="W1289" s="155" t="s">
        <v>45</v>
      </c>
      <c r="X1289" s="155"/>
      <c r="Y1289" s="155"/>
    </row>
    <row r="1290" spans="2:25" x14ac:dyDescent="0.4">
      <c r="B1290" s="42" t="s">
        <v>13</v>
      </c>
      <c r="C1290" s="69">
        <f>AVERAGE(H1293:EN1293)*10</f>
        <v>3.333333333333333</v>
      </c>
      <c r="D1290" s="66"/>
      <c r="E1290" s="42" t="s">
        <v>361</v>
      </c>
      <c r="F1290" s="69">
        <f>AVERAGE(H1290:EN1290)</f>
        <v>1</v>
      </c>
      <c r="G1290" s="70"/>
      <c r="H1290" s="109"/>
      <c r="I1290" s="109"/>
      <c r="J1290" s="109">
        <v>1</v>
      </c>
      <c r="K1290" s="109"/>
      <c r="L1290" s="109"/>
      <c r="M1290" s="109">
        <v>1</v>
      </c>
      <c r="N1290" s="109">
        <v>1</v>
      </c>
      <c r="O1290" s="109"/>
      <c r="P1290" s="109"/>
      <c r="Q1290" s="109">
        <v>1</v>
      </c>
      <c r="R1290" s="109"/>
      <c r="S1290" s="109"/>
      <c r="T1290" s="109"/>
      <c r="U1290" s="109"/>
      <c r="V1290" s="109"/>
      <c r="W1290" s="109">
        <v>1</v>
      </c>
      <c r="X1290" s="109"/>
      <c r="Y1290" s="109"/>
    </row>
    <row r="1291" spans="2:25" x14ac:dyDescent="0.4">
      <c r="B1291" s="42" t="s">
        <v>10</v>
      </c>
      <c r="C1291" s="69">
        <f>_xlfn.STDEV.S(H1291:EN1291)*10</f>
        <v>10.954451150103335</v>
      </c>
      <c r="D1291" s="66"/>
      <c r="E1291" s="66" t="s">
        <v>9</v>
      </c>
      <c r="F1291" s="69">
        <f>AVERAGE(H1291:EN1291)*10</f>
        <v>52</v>
      </c>
      <c r="G1291" s="70"/>
      <c r="H1291" s="58"/>
      <c r="I1291" s="58"/>
      <c r="J1291" s="53">
        <v>4</v>
      </c>
      <c r="K1291" s="76"/>
      <c r="L1291" s="76"/>
      <c r="M1291" s="53">
        <v>6</v>
      </c>
      <c r="N1291" s="53">
        <v>6</v>
      </c>
      <c r="O1291" s="58"/>
      <c r="P1291" s="58"/>
      <c r="Q1291" s="53">
        <v>4</v>
      </c>
      <c r="R1291" s="58"/>
      <c r="S1291" s="58"/>
      <c r="T1291" s="58"/>
      <c r="U1291" s="58"/>
      <c r="V1291" s="58"/>
      <c r="W1291" s="53">
        <v>6</v>
      </c>
    </row>
    <row r="1292" spans="2:25" x14ac:dyDescent="0.4">
      <c r="B1292" s="66" t="s">
        <v>41</v>
      </c>
      <c r="C1292" s="69">
        <f>C1290/C1291</f>
        <v>0.30429030972509191</v>
      </c>
      <c r="D1292" s="66"/>
      <c r="E1292" s="66" t="s">
        <v>6</v>
      </c>
      <c r="F1292" s="69">
        <f>AVERAGE(H1292:EN1292)*10</f>
        <v>56</v>
      </c>
      <c r="G1292" s="70"/>
      <c r="H1292" s="58"/>
      <c r="I1292" s="58"/>
      <c r="J1292" s="53">
        <v>6</v>
      </c>
      <c r="K1292" s="76"/>
      <c r="L1292" s="76"/>
      <c r="M1292" s="53">
        <v>8</v>
      </c>
      <c r="N1292" s="53">
        <v>6</v>
      </c>
      <c r="O1292" s="58"/>
      <c r="P1292" s="58"/>
      <c r="Q1292" s="53">
        <v>2</v>
      </c>
      <c r="R1292" s="58"/>
      <c r="S1292" s="58"/>
      <c r="T1292" s="58"/>
      <c r="U1292" s="58"/>
      <c r="V1292" s="58"/>
      <c r="W1292" s="53">
        <v>6</v>
      </c>
    </row>
    <row r="1293" spans="2:25" x14ac:dyDescent="0.4">
      <c r="B1293" s="42" t="s">
        <v>4</v>
      </c>
      <c r="C1293" s="68">
        <f>_xlfn.T.TEST(H1291:EPA1291,H1292:EN1292,1,2)</f>
        <v>0.3622329128673718</v>
      </c>
      <c r="D1293" s="66"/>
      <c r="E1293" s="42" t="s">
        <v>3</v>
      </c>
      <c r="F1293" s="69">
        <f>AVERAGE(H1293:EN1293)*10</f>
        <v>3.333333333333333</v>
      </c>
      <c r="G1293" s="70"/>
      <c r="H1293" s="110"/>
      <c r="I1293" s="110"/>
      <c r="J1293" s="110">
        <f>J1292-J1291</f>
        <v>2</v>
      </c>
      <c r="K1293" s="110"/>
      <c r="L1293" s="110"/>
      <c r="M1293" s="110">
        <f>M1292-M1291</f>
        <v>2</v>
      </c>
      <c r="N1293" s="110">
        <f>N1292-N1291</f>
        <v>0</v>
      </c>
      <c r="O1293" s="110"/>
      <c r="P1293" s="110"/>
      <c r="Q1293" s="110">
        <f>Q1292-Q1291</f>
        <v>-2</v>
      </c>
      <c r="R1293" s="110"/>
      <c r="S1293" s="110"/>
      <c r="T1293" s="110"/>
      <c r="U1293" s="110"/>
      <c r="V1293" s="110"/>
      <c r="W1293" s="110">
        <f>W1292-W1291</f>
        <v>0</v>
      </c>
      <c r="X1293" s="110"/>
      <c r="Y1293" s="110">
        <f>Y1292-Y1291</f>
        <v>0</v>
      </c>
    </row>
    <row r="1294" spans="2:25" x14ac:dyDescent="0.4">
      <c r="B1294" s="42" t="s">
        <v>2</v>
      </c>
      <c r="C1294" s="77">
        <f>(F1292-F1291)/(100-F1291)</f>
        <v>8.3333333333333329E-2</v>
      </c>
      <c r="D1294" s="66"/>
      <c r="E1294" s="42" t="s">
        <v>1</v>
      </c>
      <c r="F1294" s="69">
        <f>_xlfn.STDEV.S(H1292:EN1292)*10</f>
        <v>21.908902300206638</v>
      </c>
      <c r="G1294" s="70"/>
      <c r="H1294" s="110"/>
      <c r="I1294" s="110"/>
      <c r="J1294" s="110"/>
      <c r="K1294" s="110"/>
      <c r="L1294" s="110"/>
      <c r="M1294" s="110"/>
      <c r="N1294" s="110"/>
      <c r="O1294" s="110"/>
      <c r="P1294" s="110"/>
      <c r="Q1294" s="110"/>
    </row>
    <row r="1295" spans="2:25" x14ac:dyDescent="0.4">
      <c r="B1295" s="73" t="s">
        <v>35</v>
      </c>
      <c r="C1295" s="65" t="s">
        <v>357</v>
      </c>
      <c r="D1295" s="66"/>
      <c r="E1295" s="73" t="s">
        <v>34</v>
      </c>
      <c r="F1295" s="74" t="s">
        <v>360</v>
      </c>
      <c r="G1295" s="75"/>
      <c r="H1295" s="156" t="s">
        <v>31</v>
      </c>
      <c r="I1295" s="156" t="s">
        <v>30</v>
      </c>
      <c r="J1295" s="156" t="s">
        <v>29</v>
      </c>
      <c r="K1295" s="156" t="s">
        <v>28</v>
      </c>
      <c r="L1295" s="156" t="s">
        <v>27</v>
      </c>
      <c r="M1295" s="156" t="s">
        <v>26</v>
      </c>
      <c r="N1295" s="156" t="s">
        <v>25</v>
      </c>
      <c r="O1295" s="156" t="s">
        <v>24</v>
      </c>
      <c r="P1295" s="156" t="s">
        <v>23</v>
      </c>
      <c r="Q1295" s="156" t="s">
        <v>22</v>
      </c>
      <c r="R1295" s="156" t="s">
        <v>21</v>
      </c>
      <c r="S1295" s="156" t="s">
        <v>20</v>
      </c>
      <c r="T1295" s="156" t="s">
        <v>19</v>
      </c>
      <c r="U1295" s="156" t="s">
        <v>18</v>
      </c>
      <c r="V1295" s="156" t="s">
        <v>17</v>
      </c>
      <c r="W1295" s="156" t="s">
        <v>16</v>
      </c>
      <c r="X1295" s="156" t="s">
        <v>15</v>
      </c>
      <c r="Y1295" s="156"/>
    </row>
    <row r="1296" spans="2:25" x14ac:dyDescent="0.4">
      <c r="B1296" s="42" t="s">
        <v>13</v>
      </c>
      <c r="C1296" s="118">
        <f>AVERAGE(H1299:EN1299)*10</f>
        <v>4</v>
      </c>
      <c r="D1296" s="66"/>
      <c r="E1296" s="42" t="s">
        <v>361</v>
      </c>
      <c r="F1296" s="69">
        <f>AVERAGE(H1296:EN1296)</f>
        <v>1</v>
      </c>
      <c r="G1296" s="70"/>
      <c r="H1296" s="109"/>
      <c r="I1296" s="109"/>
      <c r="J1296" s="109"/>
      <c r="K1296" s="109"/>
      <c r="L1296" s="109"/>
      <c r="M1296" s="109"/>
      <c r="N1296" s="109"/>
      <c r="O1296" s="109">
        <v>1</v>
      </c>
      <c r="P1296" s="109">
        <v>1</v>
      </c>
      <c r="Q1296" s="109"/>
      <c r="R1296" s="109">
        <v>1</v>
      </c>
      <c r="S1296" s="109"/>
      <c r="T1296" s="109">
        <v>1</v>
      </c>
      <c r="U1296" s="109"/>
      <c r="V1296" s="109"/>
      <c r="W1296" s="109">
        <v>1</v>
      </c>
      <c r="X1296" s="109"/>
      <c r="Y1296" s="109"/>
    </row>
    <row r="1297" spans="2:25" x14ac:dyDescent="0.4">
      <c r="B1297" s="42" t="s">
        <v>10</v>
      </c>
      <c r="C1297" s="69">
        <f>_xlfn.STDEV.S(H1297:EN1297)*10</f>
        <v>24.494897427831781</v>
      </c>
      <c r="D1297" s="66"/>
      <c r="E1297" s="66" t="s">
        <v>9</v>
      </c>
      <c r="F1297" s="69">
        <f>AVERAGE(H1297:EN1297)*10</f>
        <v>40</v>
      </c>
      <c r="G1297" s="70"/>
      <c r="H1297" s="58"/>
      <c r="I1297" s="76"/>
      <c r="J1297" s="76"/>
      <c r="K1297" s="58"/>
      <c r="L1297" s="58"/>
      <c r="M1297" s="76"/>
      <c r="N1297" s="58"/>
      <c r="O1297" s="53">
        <v>4</v>
      </c>
      <c r="P1297" s="53">
        <v>4</v>
      </c>
      <c r="Q1297" s="58"/>
      <c r="R1297" s="53">
        <v>6</v>
      </c>
      <c r="S1297" s="58"/>
      <c r="T1297" s="53">
        <v>6</v>
      </c>
      <c r="U1297" s="76"/>
      <c r="V1297" s="76"/>
      <c r="W1297" s="53">
        <v>0</v>
      </c>
      <c r="X1297" s="58"/>
    </row>
    <row r="1298" spans="2:25" x14ac:dyDescent="0.4">
      <c r="B1298" s="66" t="s">
        <v>7</v>
      </c>
      <c r="C1298" s="118">
        <f>C1296/C1297</f>
        <v>0.16329931618554522</v>
      </c>
      <c r="D1298" s="66"/>
      <c r="E1298" s="66" t="s">
        <v>6</v>
      </c>
      <c r="F1298" s="69">
        <f>AVERAGE(H1298:EN1298)*10</f>
        <v>44</v>
      </c>
      <c r="G1298" s="70"/>
      <c r="H1298" s="58"/>
      <c r="I1298" s="76"/>
      <c r="J1298" s="76"/>
      <c r="K1298" s="76"/>
      <c r="L1298" s="58"/>
      <c r="M1298" s="76"/>
      <c r="N1298" s="58"/>
      <c r="O1298" s="53">
        <v>6</v>
      </c>
      <c r="P1298" s="53">
        <v>6</v>
      </c>
      <c r="Q1298" s="58"/>
      <c r="R1298" s="53">
        <v>4</v>
      </c>
      <c r="S1298" s="58"/>
      <c r="T1298" s="53">
        <v>4</v>
      </c>
      <c r="U1298" s="76"/>
      <c r="V1298" s="76"/>
      <c r="W1298" s="53">
        <v>2</v>
      </c>
      <c r="X1298" s="58"/>
    </row>
    <row r="1299" spans="2:25" x14ac:dyDescent="0.4">
      <c r="B1299" s="66" t="s">
        <v>4</v>
      </c>
      <c r="C1299" s="68">
        <f>_xlfn.T.TEST(H1297:EPA1297,H1298:EN1298,1,2)</f>
        <v>0.38535663928466157</v>
      </c>
      <c r="D1299" s="66"/>
      <c r="E1299" s="42" t="s">
        <v>3</v>
      </c>
      <c r="F1299" s="69">
        <f>AVERAGE(H1299:EN1299)*10</f>
        <v>4</v>
      </c>
      <c r="G1299" s="70"/>
      <c r="H1299" s="110"/>
      <c r="I1299" s="110"/>
      <c r="J1299" s="110"/>
      <c r="K1299" s="110"/>
      <c r="L1299" s="110"/>
      <c r="M1299" s="110"/>
      <c r="N1299" s="110"/>
      <c r="O1299" s="110">
        <f t="shared" ref="O1299:W1299" si="112">O1298-O1297</f>
        <v>2</v>
      </c>
      <c r="P1299" s="110">
        <f t="shared" si="112"/>
        <v>2</v>
      </c>
      <c r="Q1299" s="110"/>
      <c r="R1299" s="110">
        <f t="shared" si="112"/>
        <v>-2</v>
      </c>
      <c r="S1299" s="110"/>
      <c r="T1299" s="110">
        <f t="shared" si="112"/>
        <v>-2</v>
      </c>
      <c r="U1299" s="110"/>
      <c r="V1299" s="110"/>
      <c r="W1299" s="110">
        <f t="shared" si="112"/>
        <v>2</v>
      </c>
      <c r="X1299" s="110"/>
      <c r="Y1299" s="110"/>
    </row>
    <row r="1300" spans="2:25" x14ac:dyDescent="0.4">
      <c r="B1300" s="42" t="s">
        <v>2</v>
      </c>
      <c r="C1300" s="126">
        <f>(F1298-F1297)/(100-F1297)</f>
        <v>6.6666666666666666E-2</v>
      </c>
      <c r="D1300" s="66"/>
      <c r="E1300" s="42" t="s">
        <v>1</v>
      </c>
      <c r="F1300" s="69">
        <f>_xlfn.STDEV.S(H1298:EN1298)*10</f>
        <v>16.733200530681515</v>
      </c>
      <c r="G1300" s="70"/>
    </row>
    <row r="1302" spans="2:25" x14ac:dyDescent="0.4">
      <c r="B1302" s="64" t="s">
        <v>420</v>
      </c>
      <c r="C1302" s="65" t="s">
        <v>357</v>
      </c>
      <c r="D1302" s="66"/>
      <c r="E1302" s="64" t="s">
        <v>420</v>
      </c>
      <c r="F1302" s="65" t="s">
        <v>357</v>
      </c>
      <c r="G1302" s="67"/>
    </row>
    <row r="1303" spans="2:25" x14ac:dyDescent="0.4">
      <c r="B1303" s="66" t="s">
        <v>44</v>
      </c>
      <c r="C1303" s="68">
        <f>_xlfn.T.TEST(H1311:EN1311,H1317:EN1317,1,2)</f>
        <v>0.39024628740300227</v>
      </c>
      <c r="D1303" s="66"/>
      <c r="E1303" s="42" t="s">
        <v>39</v>
      </c>
      <c r="F1303" s="69">
        <f>SUM(H1310:EN1310)</f>
        <v>6</v>
      </c>
      <c r="G1303" s="70"/>
    </row>
    <row r="1304" spans="2:25" x14ac:dyDescent="0.4">
      <c r="B1304" s="66" t="s">
        <v>43</v>
      </c>
      <c r="C1304" s="68">
        <f>_xlfn.T.TEST(H1312:EN1312,H1318:EN1318,1,2)</f>
        <v>0.40871207412280164</v>
      </c>
      <c r="D1304" s="66"/>
      <c r="E1304" s="66" t="s">
        <v>36</v>
      </c>
      <c r="F1304" s="69">
        <f>SUM(H1316:EN1316)</f>
        <v>6</v>
      </c>
      <c r="G1304" s="70"/>
    </row>
    <row r="1305" spans="2:25" x14ac:dyDescent="0.4">
      <c r="B1305" s="66" t="s">
        <v>42</v>
      </c>
      <c r="C1305" s="68">
        <f>_xlfn.T.TEST(H1313:EN1313,H1319:EN1319,1,2)</f>
        <v>0.31394680287148641</v>
      </c>
      <c r="D1305" s="66"/>
      <c r="E1305" s="42" t="s">
        <v>14</v>
      </c>
      <c r="F1305" s="69">
        <f>_xlfn.STDEV.S(H1313:EN1313)*10</f>
        <v>25.298221281347036</v>
      </c>
      <c r="G1305" s="70"/>
    </row>
    <row r="1306" spans="2:25" x14ac:dyDescent="0.4">
      <c r="B1306" s="42" t="s">
        <v>358</v>
      </c>
      <c r="C1306" s="44">
        <f>COUNT(H1312:EN1312)</f>
        <v>6</v>
      </c>
      <c r="D1306" s="66"/>
      <c r="E1306" s="42" t="s">
        <v>11</v>
      </c>
      <c r="F1306" s="69">
        <f>_xlfn.STDEV.S(H1319:EN1319)*10</f>
        <v>20.655911179772893</v>
      </c>
      <c r="G1306" s="70"/>
    </row>
    <row r="1307" spans="2:25" x14ac:dyDescent="0.4">
      <c r="B1307" s="42" t="s">
        <v>359</v>
      </c>
      <c r="C1307" s="44">
        <f>COUNT(H1318:EN1318)</f>
        <v>6</v>
      </c>
      <c r="D1307" s="66"/>
      <c r="E1307" s="42" t="s">
        <v>8</v>
      </c>
      <c r="F1307" s="69">
        <f>SQRT((((C1306-1)*F1305^2)+((C1307-1)*F1306^2))/(C1306+C1307-2))</f>
        <v>23.094010767585033</v>
      </c>
      <c r="G1307" s="70"/>
    </row>
    <row r="1308" spans="2:25" x14ac:dyDescent="0.4">
      <c r="B1308" s="66"/>
      <c r="C1308" s="71"/>
      <c r="D1308" s="66"/>
      <c r="E1308" s="42" t="s">
        <v>5</v>
      </c>
      <c r="F1308" s="118">
        <f>(F1319-F1313)/F1306</f>
        <v>-0.3227486121839514</v>
      </c>
      <c r="G1308" s="70"/>
      <c r="H1308" s="110"/>
      <c r="I1308" s="110"/>
      <c r="J1308" s="110"/>
      <c r="K1308" s="110"/>
      <c r="L1308" s="110"/>
      <c r="M1308" s="110"/>
      <c r="N1308" s="110"/>
      <c r="O1308" s="110"/>
      <c r="P1308" s="110"/>
      <c r="Q1308" s="110"/>
    </row>
    <row r="1309" spans="2:25" x14ac:dyDescent="0.4">
      <c r="B1309" s="73" t="s">
        <v>63</v>
      </c>
      <c r="C1309" s="65" t="s">
        <v>357</v>
      </c>
      <c r="D1309" s="66"/>
      <c r="E1309" s="73" t="s">
        <v>62</v>
      </c>
      <c r="F1309" s="74" t="s">
        <v>360</v>
      </c>
      <c r="G1309" s="75"/>
      <c r="H1309" s="155" t="s">
        <v>60</v>
      </c>
      <c r="I1309" s="155" t="s">
        <v>59</v>
      </c>
      <c r="J1309" s="155" t="s">
        <v>58</v>
      </c>
      <c r="K1309" s="155" t="s">
        <v>57</v>
      </c>
      <c r="L1309" s="155" t="s">
        <v>56</v>
      </c>
      <c r="M1309" s="155" t="s">
        <v>55</v>
      </c>
      <c r="N1309" s="155" t="s">
        <v>54</v>
      </c>
      <c r="O1309" s="155" t="s">
        <v>53</v>
      </c>
      <c r="P1309" s="155" t="s">
        <v>52</v>
      </c>
      <c r="Q1309" s="155" t="s">
        <v>51</v>
      </c>
      <c r="R1309" s="155" t="s">
        <v>50</v>
      </c>
      <c r="S1309" s="155" t="s">
        <v>49</v>
      </c>
      <c r="T1309" s="155" t="s">
        <v>48</v>
      </c>
      <c r="U1309" s="155" t="s">
        <v>47</v>
      </c>
      <c r="V1309" s="155" t="s">
        <v>46</v>
      </c>
      <c r="W1309" s="155" t="s">
        <v>45</v>
      </c>
      <c r="X1309" s="155"/>
      <c r="Y1309" s="155"/>
    </row>
    <row r="1310" spans="2:25" x14ac:dyDescent="0.4">
      <c r="B1310" s="42" t="s">
        <v>13</v>
      </c>
      <c r="C1310" s="69">
        <f>AVERAGE(H1313:EN1313)*10</f>
        <v>20</v>
      </c>
      <c r="D1310" s="66"/>
      <c r="E1310" s="42" t="s">
        <v>361</v>
      </c>
      <c r="F1310" s="69">
        <f>AVERAGE(H1310:EN1310)</f>
        <v>1</v>
      </c>
      <c r="G1310" s="70"/>
      <c r="H1310" s="109"/>
      <c r="I1310" s="109">
        <v>1</v>
      </c>
      <c r="J1310" s="109">
        <v>1</v>
      </c>
      <c r="K1310" s="109"/>
      <c r="L1310" s="109"/>
      <c r="M1310" s="109">
        <v>1</v>
      </c>
      <c r="N1310" s="109">
        <v>1</v>
      </c>
      <c r="O1310" s="109"/>
      <c r="P1310" s="109"/>
      <c r="Q1310" s="109">
        <v>1</v>
      </c>
      <c r="R1310" s="109"/>
      <c r="S1310" s="109"/>
      <c r="T1310" s="109"/>
      <c r="U1310" s="109"/>
      <c r="V1310" s="109">
        <v>1</v>
      </c>
      <c r="W1310" s="109"/>
      <c r="X1310" s="109"/>
      <c r="Y1310" s="109"/>
    </row>
    <row r="1311" spans="2:25" x14ac:dyDescent="0.4">
      <c r="B1311" s="42" t="s">
        <v>10</v>
      </c>
      <c r="C1311" s="69">
        <f>_xlfn.STDEV.S(H1311:EN1311)*10</f>
        <v>26.583202716502512</v>
      </c>
      <c r="D1311" s="66"/>
      <c r="E1311" s="66" t="s">
        <v>9</v>
      </c>
      <c r="F1311" s="69">
        <f>AVERAGE(H1311:EN1311)*10</f>
        <v>43.333333333333329</v>
      </c>
      <c r="G1311" s="70"/>
      <c r="H1311" s="58"/>
      <c r="I1311" s="53">
        <v>6</v>
      </c>
      <c r="J1311" s="53">
        <v>6</v>
      </c>
      <c r="K1311" s="76"/>
      <c r="L1311" s="76"/>
      <c r="M1311" s="53">
        <v>6</v>
      </c>
      <c r="N1311" s="53">
        <v>0</v>
      </c>
      <c r="O1311" s="58"/>
      <c r="P1311" s="58"/>
      <c r="Q1311" s="53">
        <v>2</v>
      </c>
      <c r="R1311" s="58"/>
      <c r="S1311" s="58"/>
      <c r="T1311" s="58"/>
      <c r="U1311" s="58"/>
      <c r="V1311" s="53">
        <v>6</v>
      </c>
      <c r="W1311" s="58"/>
    </row>
    <row r="1312" spans="2:25" x14ac:dyDescent="0.4">
      <c r="B1312" s="66" t="s">
        <v>41</v>
      </c>
      <c r="C1312" s="69">
        <f>C1310/C1311</f>
        <v>0.75235479386327875</v>
      </c>
      <c r="D1312" s="66"/>
      <c r="E1312" s="66" t="s">
        <v>6</v>
      </c>
      <c r="F1312" s="69">
        <f>AVERAGE(H1312:EN1312)*10</f>
        <v>63.333333333333329</v>
      </c>
      <c r="G1312" s="70"/>
      <c r="H1312" s="58"/>
      <c r="I1312" s="53">
        <v>6</v>
      </c>
      <c r="J1312" s="53">
        <v>6</v>
      </c>
      <c r="K1312" s="76"/>
      <c r="L1312" s="76"/>
      <c r="M1312" s="53">
        <v>6</v>
      </c>
      <c r="N1312" s="53">
        <v>2</v>
      </c>
      <c r="O1312" s="58"/>
      <c r="P1312" s="58"/>
      <c r="Q1312" s="53">
        <v>8</v>
      </c>
      <c r="R1312" s="58"/>
      <c r="S1312" s="58"/>
      <c r="T1312" s="58"/>
      <c r="U1312" s="58"/>
      <c r="V1312" s="53">
        <v>10</v>
      </c>
      <c r="W1312" s="58"/>
    </row>
    <row r="1313" spans="2:25" x14ac:dyDescent="0.4">
      <c r="B1313" s="42" t="s">
        <v>4</v>
      </c>
      <c r="C1313" s="68">
        <f>_xlfn.T.TEST(H1311:EPA1311,H1312:EN1312,1,2)</f>
        <v>0.11087009254141361</v>
      </c>
      <c r="D1313" s="66"/>
      <c r="E1313" s="42" t="s">
        <v>3</v>
      </c>
      <c r="F1313" s="69">
        <f>AVERAGE(H1313:EN1313)*10</f>
        <v>20</v>
      </c>
      <c r="G1313" s="70"/>
      <c r="H1313" s="110"/>
      <c r="I1313" s="110">
        <f>I1312-I1311</f>
        <v>0</v>
      </c>
      <c r="J1313" s="110">
        <f>J1312-J1311</f>
        <v>0</v>
      </c>
      <c r="K1313" s="110"/>
      <c r="L1313" s="110"/>
      <c r="M1313" s="110">
        <f>M1312-M1311</f>
        <v>0</v>
      </c>
      <c r="N1313" s="110">
        <f>N1312-N1311</f>
        <v>2</v>
      </c>
      <c r="O1313" s="110"/>
      <c r="P1313" s="110"/>
      <c r="Q1313" s="110">
        <f>Q1312-Q1311</f>
        <v>6</v>
      </c>
      <c r="R1313" s="110"/>
      <c r="S1313" s="110"/>
      <c r="T1313" s="110"/>
      <c r="U1313" s="110"/>
      <c r="V1313" s="110">
        <f>V1312-V1311</f>
        <v>4</v>
      </c>
      <c r="W1313" s="110"/>
      <c r="X1313" s="110"/>
      <c r="Y1313" s="110"/>
    </row>
    <row r="1314" spans="2:25" x14ac:dyDescent="0.4">
      <c r="B1314" s="42" t="s">
        <v>2</v>
      </c>
      <c r="C1314" s="77">
        <f>(F1312-F1311)/(100-F1311)</f>
        <v>0.3529411764705882</v>
      </c>
      <c r="D1314" s="66"/>
      <c r="E1314" s="42" t="s">
        <v>1</v>
      </c>
      <c r="F1314" s="69">
        <f>_xlfn.STDEV.S(H1312:EN1312)*10</f>
        <v>26.58320271650252</v>
      </c>
      <c r="G1314" s="70"/>
      <c r="H1314" s="110"/>
      <c r="I1314" s="110"/>
      <c r="J1314" s="110"/>
      <c r="K1314" s="110"/>
      <c r="L1314" s="110"/>
      <c r="M1314" s="110"/>
      <c r="N1314" s="110"/>
      <c r="O1314" s="110"/>
      <c r="P1314" s="110"/>
      <c r="Q1314" s="110"/>
    </row>
    <row r="1315" spans="2:25" x14ac:dyDescent="0.4">
      <c r="B1315" s="73" t="s">
        <v>35</v>
      </c>
      <c r="C1315" s="65" t="s">
        <v>357</v>
      </c>
      <c r="D1315" s="66"/>
      <c r="E1315" s="73" t="s">
        <v>34</v>
      </c>
      <c r="F1315" s="74" t="s">
        <v>360</v>
      </c>
      <c r="G1315" s="75"/>
      <c r="H1315" s="156" t="s">
        <v>31</v>
      </c>
      <c r="I1315" s="156" t="s">
        <v>30</v>
      </c>
      <c r="J1315" s="156" t="s">
        <v>29</v>
      </c>
      <c r="K1315" s="156" t="s">
        <v>28</v>
      </c>
      <c r="L1315" s="156" t="s">
        <v>27</v>
      </c>
      <c r="M1315" s="156" t="s">
        <v>26</v>
      </c>
      <c r="N1315" s="156" t="s">
        <v>25</v>
      </c>
      <c r="O1315" s="156" t="s">
        <v>24</v>
      </c>
      <c r="P1315" s="156" t="s">
        <v>23</v>
      </c>
      <c r="Q1315" s="156" t="s">
        <v>22</v>
      </c>
      <c r="R1315" s="156" t="s">
        <v>21</v>
      </c>
      <c r="S1315" s="156" t="s">
        <v>20</v>
      </c>
      <c r="T1315" s="156" t="s">
        <v>19</v>
      </c>
      <c r="U1315" s="156" t="s">
        <v>18</v>
      </c>
      <c r="V1315" s="156" t="s">
        <v>17</v>
      </c>
      <c r="W1315" s="156" t="s">
        <v>16</v>
      </c>
      <c r="X1315" s="156" t="s">
        <v>15</v>
      </c>
      <c r="Y1315" s="156"/>
    </row>
    <row r="1316" spans="2:25" x14ac:dyDescent="0.4">
      <c r="B1316" s="42" t="s">
        <v>13</v>
      </c>
      <c r="C1316" s="118">
        <f>AVERAGE(H1319:EN1319)*10</f>
        <v>13.333333333333332</v>
      </c>
      <c r="D1316" s="66"/>
      <c r="E1316" s="42" t="s">
        <v>361</v>
      </c>
      <c r="F1316" s="69">
        <f>AVERAGE(H1316:EN1316)</f>
        <v>1</v>
      </c>
      <c r="G1316" s="70"/>
      <c r="H1316" s="109"/>
      <c r="I1316" s="109"/>
      <c r="J1316" s="109"/>
      <c r="K1316" s="109"/>
      <c r="L1316" s="109">
        <v>1</v>
      </c>
      <c r="M1316" s="109"/>
      <c r="N1316" s="109"/>
      <c r="O1316" s="109">
        <v>1</v>
      </c>
      <c r="P1316" s="109">
        <v>1</v>
      </c>
      <c r="Q1316" s="109">
        <v>1</v>
      </c>
      <c r="R1316" s="109"/>
      <c r="S1316" s="109"/>
      <c r="T1316" s="109">
        <v>1</v>
      </c>
      <c r="U1316" s="109"/>
      <c r="V1316" s="109"/>
      <c r="W1316" s="109">
        <v>1</v>
      </c>
      <c r="X1316" s="109"/>
      <c r="Y1316" s="109"/>
    </row>
    <row r="1317" spans="2:25" x14ac:dyDescent="0.4">
      <c r="B1317" s="42" t="s">
        <v>10</v>
      </c>
      <c r="C1317" s="69">
        <f>_xlfn.STDEV.S(H1317:EN1317)*10</f>
        <v>10.327955589886455</v>
      </c>
      <c r="D1317" s="66"/>
      <c r="E1317" s="66" t="s">
        <v>9</v>
      </c>
      <c r="F1317" s="69">
        <f>AVERAGE(H1317:EN1317)*10</f>
        <v>46.666666666666671</v>
      </c>
      <c r="G1317" s="70"/>
      <c r="H1317" s="58"/>
      <c r="I1317" s="76"/>
      <c r="J1317" s="76"/>
      <c r="K1317" s="76"/>
      <c r="L1317" s="53">
        <v>6</v>
      </c>
      <c r="M1317" s="76"/>
      <c r="N1317" s="58"/>
      <c r="O1317" s="53">
        <v>6</v>
      </c>
      <c r="P1317" s="53">
        <v>4</v>
      </c>
      <c r="Q1317" s="53">
        <v>4</v>
      </c>
      <c r="R1317" s="76"/>
      <c r="S1317" s="58"/>
      <c r="T1317" s="53">
        <v>4</v>
      </c>
      <c r="U1317" s="76"/>
      <c r="V1317" s="76"/>
      <c r="W1317" s="53">
        <v>4</v>
      </c>
      <c r="X1317" s="58"/>
    </row>
    <row r="1318" spans="2:25" x14ac:dyDescent="0.4">
      <c r="B1318" s="66" t="s">
        <v>7</v>
      </c>
      <c r="C1318" s="118">
        <f>C1316/C1317</f>
        <v>1.2909944487358043</v>
      </c>
      <c r="D1318" s="66"/>
      <c r="E1318" s="66" t="s">
        <v>6</v>
      </c>
      <c r="F1318" s="69">
        <f>AVERAGE(H1318:EN1318)*10</f>
        <v>60</v>
      </c>
      <c r="G1318" s="70"/>
      <c r="H1318" s="58"/>
      <c r="I1318" s="76"/>
      <c r="J1318" s="76"/>
      <c r="K1318" s="76"/>
      <c r="L1318" s="53">
        <v>6</v>
      </c>
      <c r="M1318" s="76"/>
      <c r="N1318" s="58"/>
      <c r="O1318" s="53">
        <v>8</v>
      </c>
      <c r="P1318" s="53">
        <v>6</v>
      </c>
      <c r="Q1318" s="53">
        <v>8</v>
      </c>
      <c r="R1318" s="76"/>
      <c r="S1318" s="58"/>
      <c r="T1318" s="53">
        <v>2</v>
      </c>
      <c r="U1318" s="76"/>
      <c r="V1318" s="76"/>
      <c r="W1318" s="53">
        <v>6</v>
      </c>
      <c r="X1318" s="58"/>
    </row>
    <row r="1319" spans="2:25" x14ac:dyDescent="0.4">
      <c r="B1319" s="66" t="s">
        <v>4</v>
      </c>
      <c r="C1319" s="68">
        <f>_xlfn.T.TEST(H1317:EPA1317,H1318:EN1318,1,2)</f>
        <v>0.10363775547556328</v>
      </c>
      <c r="D1319" s="66"/>
      <c r="E1319" s="42" t="s">
        <v>3</v>
      </c>
      <c r="F1319" s="69">
        <f>AVERAGE(H1319:EN1319)*10</f>
        <v>13.333333333333332</v>
      </c>
      <c r="G1319" s="70"/>
      <c r="H1319" s="110"/>
      <c r="I1319" s="110"/>
      <c r="J1319" s="110"/>
      <c r="K1319" s="110"/>
      <c r="L1319" s="110">
        <f t="shared" ref="L1319:W1319" si="113">L1318-L1317</f>
        <v>0</v>
      </c>
      <c r="M1319" s="110"/>
      <c r="N1319" s="110"/>
      <c r="O1319" s="110">
        <f t="shared" si="113"/>
        <v>2</v>
      </c>
      <c r="P1319" s="110">
        <f t="shared" si="113"/>
        <v>2</v>
      </c>
      <c r="Q1319" s="110">
        <f t="shared" si="113"/>
        <v>4</v>
      </c>
      <c r="R1319" s="110"/>
      <c r="S1319" s="110"/>
      <c r="T1319" s="110">
        <f t="shared" si="113"/>
        <v>-2</v>
      </c>
      <c r="U1319" s="110"/>
      <c r="V1319" s="110"/>
      <c r="W1319" s="110">
        <f t="shared" si="113"/>
        <v>2</v>
      </c>
      <c r="X1319" s="110"/>
      <c r="Y1319" s="110"/>
    </row>
    <row r="1320" spans="2:25" x14ac:dyDescent="0.4">
      <c r="B1320" s="42" t="s">
        <v>2</v>
      </c>
      <c r="C1320" s="126">
        <f>(F1318-F1317)/(100-F1317)</f>
        <v>0.24999999999999994</v>
      </c>
      <c r="D1320" s="66"/>
      <c r="E1320" s="42" t="s">
        <v>1</v>
      </c>
      <c r="F1320" s="69">
        <f>_xlfn.STDEV.S(H1318:EN1318)*10</f>
        <v>21.908902300206641</v>
      </c>
      <c r="G1320" s="70"/>
    </row>
    <row r="1322" spans="2:25" ht="15" thickBot="1" x14ac:dyDescent="0.45"/>
    <row r="1323" spans="2:25" ht="15" thickBot="1" x14ac:dyDescent="0.45">
      <c r="B1323" s="165" t="s">
        <v>421</v>
      </c>
      <c r="C1323" s="166"/>
      <c r="D1323" s="166"/>
      <c r="E1323" s="166"/>
      <c r="F1323" s="167"/>
      <c r="G1323" s="168"/>
    </row>
    <row r="1324" spans="2:25" x14ac:dyDescent="0.4">
      <c r="B1324" s="169" t="s">
        <v>422</v>
      </c>
      <c r="C1324" s="170" t="s">
        <v>357</v>
      </c>
      <c r="D1324" s="171"/>
      <c r="E1324" s="172" t="s">
        <v>422</v>
      </c>
      <c r="F1324" s="173" t="s">
        <v>357</v>
      </c>
      <c r="G1324" s="174"/>
    </row>
    <row r="1325" spans="2:25" x14ac:dyDescent="0.4">
      <c r="B1325" s="175" t="s">
        <v>44</v>
      </c>
      <c r="C1325" s="68">
        <f>AVERAGE(C7,C28,C49,C132,C154,C175,C196,C217,C238,C259,C280,C301,C322,C343,C446,C467,C488,C594,C615,C636,C657,C679,C699,C719,C739,C759,C779,C799,C819,C839,C859,C879,C899,C919,C941,C961,C981,C1001,C1021,C1041,C1061,C1081,C1101,C1121,C1141,C1161,C1181,C1243,C1263,C1283,C1303)</f>
        <v>0.22783804930996396</v>
      </c>
      <c r="D1325" s="66"/>
      <c r="E1325" s="42" t="s">
        <v>39</v>
      </c>
      <c r="F1325" s="68">
        <f t="shared" ref="F1325:F1330" si="114">AVERAGE(F7,F28,F49,F132,F154,F175,F196,F217,F238,F259,F280,F301,F322,F343,F446,F467,F488,F594,F615,F636,F657,F679,F699,F719,F739,F759,F779,F799,F819,F839,F859,F879,F899,F919,F941,F961,F981,F1001,F1021,F1041,F1061,F1081,F1101,F1121,F1141,F1161,F1181)</f>
        <v>8.2340425531914896</v>
      </c>
      <c r="G1325" s="141"/>
    </row>
    <row r="1326" spans="2:25" x14ac:dyDescent="0.4">
      <c r="B1326" s="175" t="s">
        <v>43</v>
      </c>
      <c r="C1326" s="68">
        <f>AVERAGE(C8,C29,C50,C133,C155,C176,C197,C218,C239,C260,C281,C302,C323,C344,C447,C468,C489,C595,C616,C637,C658,C680,C700,C720,C740,C760,C780,C800,C820,C840,C860,C880,C900,C920,C942,C962,C982,C1002,C1022,C1042,C1062,C1082,C1102,C1122,C1142,C1162,C1182)</f>
        <v>0.25743102669258694</v>
      </c>
      <c r="D1326" s="66"/>
      <c r="E1326" s="66" t="s">
        <v>36</v>
      </c>
      <c r="F1326" s="68">
        <f t="shared" si="114"/>
        <v>7.3829787234042552</v>
      </c>
      <c r="G1326" s="141"/>
    </row>
    <row r="1327" spans="2:25" x14ac:dyDescent="0.4">
      <c r="B1327" s="175" t="s">
        <v>42</v>
      </c>
      <c r="C1327" s="68">
        <f>AVERAGE(C9,C30,C51,C134,C156,C177,C198,C219,C240,C261,C282,C303,C324,C345,C448,C469,C490,C596,C617,C638,C659,C681,C701,C721,C741,C761,C781,C801,C821,C841,C861,C881,C901,C921,C943,C963,C983,C1003,C1023,C1043,C1063,C1083,C1103,C1123,C1143,C1163,C1183)</f>
        <v>0.26343069661238183</v>
      </c>
      <c r="D1327" s="66"/>
      <c r="E1327" s="42" t="s">
        <v>14</v>
      </c>
      <c r="F1327" s="68">
        <f t="shared" si="114"/>
        <v>24.659647203927733</v>
      </c>
      <c r="G1327" s="141"/>
    </row>
    <row r="1328" spans="2:25" x14ac:dyDescent="0.4">
      <c r="B1328" s="40" t="s">
        <v>358</v>
      </c>
      <c r="C1328" s="68">
        <f>AVERAGE(C10,C31,C52,C135,C157,C178,C199,C220,C241,C262,C283,C304,C325,C346,C449,C470,C491,C597,C618,C639,C660,C682,C702,C722,C742,C762,C782,C802,C822,C842,C862,C882,C902,C922,C944,C964,C984,C1004,C1024,C1044,C1064,C1084,C1104,C1124,C1144,C1164,C1184)</f>
        <v>8.2340425531914896</v>
      </c>
      <c r="D1328" s="66"/>
      <c r="E1328" s="42" t="s">
        <v>11</v>
      </c>
      <c r="F1328" s="68">
        <f t="shared" si="114"/>
        <v>26.178374660591107</v>
      </c>
      <c r="G1328" s="141"/>
    </row>
    <row r="1329" spans="2:25" x14ac:dyDescent="0.4">
      <c r="B1329" s="40" t="s">
        <v>359</v>
      </c>
      <c r="C1329" s="68">
        <f>AVERAGE(C11,C32,C53,C136,C158,C179,C200,C221,C242,C263,C284,C305,C326,C347,C450,C471,C492,C598,C619,C640,C661,C683,C703,C723,C743,C763,C783,C803,C823,C843,C863,C883,C903,C923,C945,C965,C985,C1005,C1025,C1045,C1065,C1085,C1105,C1125,C1145,C1165,C1185)</f>
        <v>7.3829787234042552</v>
      </c>
      <c r="D1329" s="66"/>
      <c r="E1329" s="42" t="s">
        <v>8</v>
      </c>
      <c r="F1329" s="68">
        <f t="shared" si="114"/>
        <v>25.828413712377781</v>
      </c>
      <c r="G1329" s="141"/>
    </row>
    <row r="1330" spans="2:25" x14ac:dyDescent="0.4">
      <c r="B1330" s="175"/>
      <c r="C1330" s="71"/>
      <c r="D1330" s="66"/>
      <c r="E1330" s="42" t="s">
        <v>5</v>
      </c>
      <c r="F1330" s="125">
        <f t="shared" si="114"/>
        <v>0.12635456419724264</v>
      </c>
      <c r="G1330" s="141"/>
      <c r="H1330" s="110"/>
      <c r="I1330" s="110"/>
      <c r="J1330" s="110"/>
      <c r="K1330" s="110"/>
      <c r="L1330" s="110"/>
      <c r="M1330" s="110"/>
      <c r="N1330" s="110"/>
      <c r="O1330" s="110"/>
      <c r="P1330" s="110"/>
      <c r="Q1330" s="110"/>
    </row>
    <row r="1331" spans="2:25" x14ac:dyDescent="0.4">
      <c r="B1331" s="176" t="s">
        <v>423</v>
      </c>
      <c r="C1331" s="177" t="s">
        <v>357</v>
      </c>
      <c r="D1331" s="178"/>
      <c r="E1331" s="179" t="s">
        <v>423</v>
      </c>
      <c r="F1331" s="180" t="s">
        <v>360</v>
      </c>
      <c r="G1331" s="181"/>
      <c r="H1331" s="155"/>
      <c r="I1331" s="155"/>
      <c r="J1331" s="155"/>
      <c r="K1331" s="155"/>
      <c r="L1331" s="155"/>
      <c r="M1331" s="155"/>
      <c r="N1331" s="155"/>
      <c r="O1331" s="155"/>
      <c r="P1331" s="155"/>
      <c r="Q1331" s="155"/>
      <c r="R1331" s="155"/>
      <c r="S1331" s="155"/>
      <c r="T1331" s="155"/>
      <c r="U1331" s="155"/>
      <c r="V1331" s="155"/>
      <c r="W1331" s="155"/>
      <c r="X1331" s="155"/>
      <c r="Y1331" s="155"/>
    </row>
    <row r="1332" spans="2:25" x14ac:dyDescent="0.4">
      <c r="B1332" s="40" t="s">
        <v>13</v>
      </c>
      <c r="C1332" s="68">
        <f>AVERAGE(C14,C35,C56,C139,C161,C182,C203,C224,C245,C266,C287,C308,C329,C350,C453,C474,C495,C601,C622,C643,C664,C686,C706,C726,C746,C766,C786,C806,C826,C846,C866,C886,C906,C926,C948,C968,C988,C1008,C1028,C1048,C1068,C1088,C1108,C1128,C1148,C1168,C1188)</f>
        <v>6.7749224770501364</v>
      </c>
      <c r="D1332" s="66"/>
      <c r="E1332" s="42" t="s">
        <v>361</v>
      </c>
      <c r="F1332" s="68">
        <f>AVERAGE(F14,F35,F56,F139,F161,F182,F203,F224,F245,F266,F287,F308,F329,F350,F453,F474,F495,F601,F622,F643,F664,F686,F706,F726,F746,F766,F786,F806,F826,F846,F866,F886,F906,F926,F948,F968,F988,F1008,F1028,F1048,F1068,F1088,F1108,F1128,F1148,F1168,F1188)</f>
        <v>1</v>
      </c>
      <c r="G1332" s="141"/>
      <c r="H1332" s="109"/>
      <c r="I1332" s="109"/>
      <c r="J1332" s="109"/>
      <c r="K1332" s="109"/>
      <c r="L1332" s="109"/>
      <c r="M1332" s="109"/>
      <c r="N1332" s="109"/>
      <c r="O1332" s="109"/>
      <c r="P1332" s="109"/>
      <c r="Q1332" s="109"/>
      <c r="R1332" s="109"/>
      <c r="S1332" s="109"/>
      <c r="T1332" s="109"/>
      <c r="U1332" s="109"/>
      <c r="V1332" s="109"/>
      <c r="W1332" s="109"/>
      <c r="X1332" s="109"/>
      <c r="Y1332" s="109"/>
    </row>
    <row r="1333" spans="2:25" x14ac:dyDescent="0.4">
      <c r="B1333" s="40" t="s">
        <v>10</v>
      </c>
      <c r="C1333" s="68">
        <f>AVERAGE(C15,C36,C57,C140,C162,C183,C204,C225,C246,C267,C288,C309,C330,C351,C454,C475,C496,C602,C623,C644,C665,C687,C707,C727,C747,C767,C787,C807,C827,C847,C867,C887,C907,C927,C949,C969,C989,C1009,C1029,C1049,C1069,C1089,C1109,C1129,C1149,C1169,C1189)</f>
        <v>17.670286289357929</v>
      </c>
      <c r="D1333" s="66"/>
      <c r="E1333" s="66" t="s">
        <v>9</v>
      </c>
      <c r="F1333" s="68">
        <f>AVERAGE(F15,F36,F57,F140,F162,F183,F204,F225,F246,F267,F288,F309,F330,F351,F454,F475,F496,F602,F623,F644,F665,F687,F707,F727,F747,F767,F787,F807,F827,F847,F867,F887,F907,F927,F949,F969,F989,F1009,F1029,F1049,F1069,F1089,F1109,F1129,F1149,F1169,F1189)</f>
        <v>40.682954161677557</v>
      </c>
      <c r="G1333" s="141"/>
      <c r="H1333" s="58"/>
      <c r="I1333" s="58"/>
      <c r="J1333" s="58"/>
      <c r="K1333" s="76"/>
      <c r="L1333" s="76"/>
      <c r="M1333" s="58"/>
      <c r="N1333" s="58"/>
      <c r="O1333" s="58"/>
      <c r="P1333" s="58"/>
      <c r="Q1333" s="58"/>
      <c r="R1333" s="58"/>
      <c r="S1333" s="58"/>
      <c r="T1333" s="58"/>
      <c r="U1333" s="58"/>
      <c r="V1333" s="58"/>
      <c r="W1333" s="58"/>
    </row>
    <row r="1334" spans="2:25" x14ac:dyDescent="0.4">
      <c r="B1334" s="175" t="s">
        <v>41</v>
      </c>
      <c r="C1334" s="68">
        <f>AVERAGE(C16,C37,C58,C141,C163,C184,C205,C226,C247,C268,C289,C310,C331,C352,C455,C476,C497,C603,C624,C645,C666,C688,C708,C728,C748,C768,C788,C808,C828,C848,C868,C888,C908,C928,C950,C970,C990,C1010,C1030,C1050,C1070,C1090,C1110,C1130,C1150,C1170,C1190)</f>
        <v>0.38611822797157219</v>
      </c>
      <c r="D1334" s="66"/>
      <c r="E1334" s="66" t="s">
        <v>6</v>
      </c>
      <c r="F1334" s="68">
        <f>AVERAGE(F16,F37,F58,F141,F163,F184,F205,F226,F247,F268,F289,F310,F331,F352,F455,F476,F497,F603,F624,F645,F666,F688,F708,F728,F748,F768,F788,F808,F828,F848,F868,F888,F908,F928,F950,F970,F990,F1010,F1030,F1050,F1070,F1090,F1110,F1130,F1150,F1170,F1190)</f>
        <v>47.457876638727697</v>
      </c>
      <c r="G1334" s="141"/>
      <c r="H1334" s="58"/>
      <c r="I1334" s="58"/>
      <c r="J1334" s="58"/>
      <c r="K1334" s="76"/>
      <c r="L1334" s="76"/>
      <c r="M1334" s="58"/>
      <c r="N1334" s="58"/>
      <c r="O1334" s="58"/>
      <c r="P1334" s="58"/>
      <c r="Q1334" s="58"/>
      <c r="R1334" s="58"/>
      <c r="S1334" s="58"/>
      <c r="T1334" s="58"/>
      <c r="U1334" s="58"/>
      <c r="V1334" s="58"/>
      <c r="W1334" s="58"/>
    </row>
    <row r="1335" spans="2:25" x14ac:dyDescent="0.4">
      <c r="B1335" s="40" t="s">
        <v>4</v>
      </c>
      <c r="C1335" s="68">
        <f>AVERAGE(C17,C38,C59,C142,C164,C185,C206,C227,C248,C269,C290,C311,C332,C353,C456,C477,C498,C604,C625,C646,C667,C689,C709,C729,C749,C769,C789,C809,C829,C849,C869,C889,C909,C929,C951,C971,C991,C1011,C1031,C1051,C1071,C1091,C1111,C1131,C1151,C1171,C1191)</f>
        <v>0.22328235034278127</v>
      </c>
      <c r="D1335" s="66"/>
      <c r="E1335" s="42" t="s">
        <v>3</v>
      </c>
      <c r="F1335" s="68">
        <f>AVERAGE(F17,F38,F59,F142,F164,F185,F206,F227,F248,F269,F290,F311,F332,F353,F456,F477,F498,F604,F625,F646,F667,F689,F709,F729,F749,F769,F789,F809,F829,F849,F869,F889,F909,F929,F951,F971,F991,F1011,F1031,F1051,F1071,F1091,F1111,F1131,F1151,F1171,F1191)</f>
        <v>6.7749224770501364</v>
      </c>
      <c r="G1335" s="141"/>
      <c r="H1335" s="110"/>
      <c r="I1335" s="110"/>
      <c r="J1335" s="110"/>
      <c r="K1335" s="110"/>
      <c r="L1335" s="110"/>
      <c r="M1335" s="110"/>
      <c r="N1335" s="110"/>
      <c r="O1335" s="110"/>
      <c r="P1335" s="110"/>
      <c r="Q1335" s="110"/>
      <c r="R1335" s="110"/>
      <c r="S1335" s="110"/>
      <c r="T1335" s="110"/>
      <c r="U1335" s="110"/>
      <c r="V1335" s="110"/>
      <c r="W1335" s="110"/>
      <c r="X1335" s="110"/>
      <c r="Y1335" s="110"/>
    </row>
    <row r="1336" spans="2:25" x14ac:dyDescent="0.4">
      <c r="B1336" s="40" t="s">
        <v>2</v>
      </c>
      <c r="C1336" s="77">
        <f>AVERAGE(C18,C39,C60,C143,C165,C186,C207,C228,C249,C270,C291,C312,C333,C354,C457,C478,C499,C605,C626,C647,C668,C690,C710,C730,C750,C770,C790,C810,C830,C850,C870,C890,C910,C930,C952,C972,C992,C1012,C1032,C1052,C1072,C1092,C1112,C1132,C1152,C1172,C1192)</f>
        <v>0.11144022030700895</v>
      </c>
      <c r="D1336" s="66"/>
      <c r="E1336" s="42" t="s">
        <v>1</v>
      </c>
      <c r="F1336" s="68">
        <f>AVERAGE(F18,F39,F60,F143,F165,F186,F207,F228,F249,F270,F291,F312,F333,F354,F457,F478,F499,F605,F626,F647,F668,F690,F710,F730,F750,F770,F790,F810,F830,F850,F870,F890,F910,F930,F952,F972,F992,F1012,F1032,F1052,F1072,F1092,F1112,F1132,F1152,F1172,F1192)</f>
        <v>22.914993311285595</v>
      </c>
      <c r="G1336" s="141"/>
      <c r="H1336" s="110"/>
      <c r="I1336" s="110"/>
      <c r="J1336" s="110"/>
      <c r="K1336" s="110"/>
      <c r="L1336" s="110"/>
      <c r="M1336" s="110"/>
      <c r="N1336" s="110"/>
      <c r="O1336" s="110"/>
      <c r="P1336" s="110"/>
      <c r="Q1336" s="110"/>
    </row>
    <row r="1337" spans="2:25" x14ac:dyDescent="0.4">
      <c r="B1337" s="176" t="s">
        <v>424</v>
      </c>
      <c r="C1337" s="177" t="s">
        <v>357</v>
      </c>
      <c r="D1337" s="178"/>
      <c r="E1337" s="179" t="s">
        <v>424</v>
      </c>
      <c r="F1337" s="180" t="s">
        <v>360</v>
      </c>
      <c r="G1337" s="181"/>
      <c r="H1337" s="156"/>
      <c r="I1337" s="156"/>
      <c r="J1337" s="156"/>
      <c r="K1337" s="156"/>
      <c r="L1337" s="156"/>
      <c r="M1337" s="156"/>
      <c r="N1337" s="156"/>
      <c r="O1337" s="156"/>
      <c r="P1337" s="156"/>
      <c r="Q1337" s="156"/>
      <c r="R1337" s="156"/>
      <c r="S1337" s="156"/>
      <c r="T1337" s="156"/>
      <c r="U1337" s="156"/>
      <c r="V1337" s="156"/>
      <c r="W1337" s="156"/>
      <c r="X1337" s="156"/>
      <c r="Y1337" s="156"/>
    </row>
    <row r="1338" spans="2:25" x14ac:dyDescent="0.4">
      <c r="B1338" s="40" t="s">
        <v>13</v>
      </c>
      <c r="C1338" s="125">
        <f>AVERAGE(C20,C41,C62,C145,C167,C188,C209,C230,C251,C272,C293,C314,C335,C356,C459,C480,C501,C607,C628,C649,C670,C692,C712,C732,C752,C772,C792,C812,C832,C852,C872,C892,C912,C932,C954,C974,C994,C1014,C1034,C1054,C1074,C1094,C1114,C1134,C1154,C1174,C1194)</f>
        <v>9.4035184673482544</v>
      </c>
      <c r="D1338" s="66"/>
      <c r="E1338" s="42" t="s">
        <v>361</v>
      </c>
      <c r="F1338" s="68">
        <f>AVERAGE(F20,F41,F62,F145,F167,F188,F209,F230,F251,F272,F293,F314,F335,F356,F459,F480,F501,F607,F628,F649,F670,F692,F712,F732,F752,F772,F792,F812,F832,F852,F872,F892,F912,F932,F954,F974,F994,F1014,F1034,F1054,F1074,F1094,F1114,F1134,F1154,F1174,F1194)</f>
        <v>1</v>
      </c>
      <c r="G1338" s="141"/>
      <c r="H1338" s="109"/>
      <c r="I1338" s="109"/>
      <c r="J1338" s="109"/>
      <c r="K1338" s="109"/>
      <c r="L1338" s="109"/>
      <c r="M1338" s="109"/>
      <c r="N1338" s="109"/>
      <c r="O1338" s="109"/>
      <c r="P1338" s="109"/>
      <c r="Q1338" s="109"/>
      <c r="R1338" s="109"/>
      <c r="S1338" s="109"/>
      <c r="T1338" s="109"/>
      <c r="U1338" s="109"/>
      <c r="V1338" s="109"/>
      <c r="W1338" s="109"/>
      <c r="X1338" s="109"/>
      <c r="Y1338" s="109"/>
    </row>
    <row r="1339" spans="2:25" x14ac:dyDescent="0.4">
      <c r="B1339" s="40" t="s">
        <v>10</v>
      </c>
      <c r="C1339" s="68">
        <f>AVERAGE(C21,C42,C63,C146,C168,C189,C210,C231,C252,C273,C294,C315,C336,C357,C460,C481,C502,C608,C629,C650,C671,C693,C713,C733,C753,C773,C793,C813,C833,C853,C873,C893,C913,C933,C955,C975,C995,C1015,C1035,C1055,C1075,C1095,C1115,C1135,C1155,C1175,C1195)</f>
        <v>17.580475466743067</v>
      </c>
      <c r="D1339" s="66"/>
      <c r="E1339" s="66" t="s">
        <v>9</v>
      </c>
      <c r="F1339" s="68">
        <f>AVERAGE(F21,F42,F63,F146,F168,F189,F210,F231,F252,F273,F294,F315,F336,F357,F460,F481,F502,F608,F629,F650,F671,F693,F713,F733,F753,F773,F793,F813,F833,F853,F873,F893,F913,F933,F955,F975,F995,F1015,F1035,F1055,F1075,F1095,F1115,F1135,F1155,F1175,F1195)</f>
        <v>41.150102852230518</v>
      </c>
      <c r="G1339" s="141"/>
      <c r="H1339" s="58"/>
      <c r="I1339" s="76"/>
      <c r="J1339" s="76"/>
      <c r="K1339" s="76"/>
      <c r="L1339" s="58"/>
      <c r="M1339" s="76"/>
      <c r="N1339" s="58"/>
      <c r="O1339" s="58"/>
      <c r="P1339" s="58"/>
      <c r="Q1339" s="58"/>
      <c r="R1339" s="76"/>
      <c r="S1339" s="58"/>
      <c r="T1339" s="58"/>
      <c r="U1339" s="76"/>
      <c r="V1339" s="76"/>
      <c r="W1339" s="58"/>
      <c r="X1339" s="58"/>
    </row>
    <row r="1340" spans="2:25" x14ac:dyDescent="0.4">
      <c r="B1340" s="175" t="s">
        <v>7</v>
      </c>
      <c r="C1340" s="125">
        <f>AVERAGE(C22,C43,C64,C147,C169,C190,C211,C232,C253,C274,C295,C316,C337,C358,C461,C482,C503,C609,C630,C651,C672,C694,C714,C734,C754,C774,C794,C814,C834,C854,C874,C894,C914,C934,C956,C976,C996,C1016,C1036,C1056,C1076,C1096,C1116,C1136,C1156,C1176,C1196)</f>
        <v>0.49498376403919708</v>
      </c>
      <c r="D1340" s="66"/>
      <c r="E1340" s="66" t="s">
        <v>6</v>
      </c>
      <c r="F1340" s="68">
        <f>AVERAGE(F22,F43,F64,F147,F169,F190,F211,F232,F253,F274,F295,F316,F337,F358,F461,F482,F503,F609,F630,F651,F672,F694,F714,F734,F754,F774,F794,F814,F834,F854,F874,F894,F914,F934,F956,F976,F996,F1016,F1036,F1056,F1076,F1096,F1116,F1136,F1156,F1176,F1196)</f>
        <v>50.55362131957876</v>
      </c>
      <c r="G1340" s="141"/>
      <c r="H1340" s="58"/>
      <c r="I1340" s="76"/>
      <c r="J1340" s="76"/>
      <c r="K1340" s="76"/>
      <c r="L1340" s="58"/>
      <c r="M1340" s="76"/>
      <c r="N1340" s="58"/>
      <c r="O1340" s="58"/>
      <c r="P1340" s="58"/>
      <c r="Q1340" s="58"/>
      <c r="R1340" s="76"/>
      <c r="S1340" s="58"/>
      <c r="T1340" s="58"/>
      <c r="U1340" s="76"/>
      <c r="V1340" s="76"/>
      <c r="W1340" s="58"/>
      <c r="X1340" s="58"/>
    </row>
    <row r="1341" spans="2:25" x14ac:dyDescent="0.4">
      <c r="B1341" s="175" t="s">
        <v>4</v>
      </c>
      <c r="C1341" s="68">
        <f>AVERAGE(C23,C44,C65,C148,C170,C191,C212,C233,C254,C275,C296,C317,C338,C359,C462,C483,C504,C610,C631,C652,C673,C695,C715,C735,C755,C775,C795,C815,C835,C855,C875,C895,C915,C935,C957,C977,C997,C1017,C1037,C1057,C1077,C1097,C1117,C1137,C1157,C1177,C1197)</f>
        <v>0.18377410447429551</v>
      </c>
      <c r="D1341" s="66"/>
      <c r="E1341" s="42" t="s">
        <v>3</v>
      </c>
      <c r="F1341" s="68">
        <f>AVERAGE(F23,F44,F65,F148,F170,F191,F212,F233,F254,F275,F296,F317,F338,F359,F462,F483,F504,F610,F631,F652,F673,F695,F715,F735,F755,F775,F795,F815,F835,F855,F875,F895,F915,F935,F957,F977,F997,F1017,F1037,F1057,F1077,F1097,F1117,F1137,F1157,F1177,F1197)</f>
        <v>9.4035184673482544</v>
      </c>
      <c r="G1341" s="141"/>
      <c r="H1341" s="110"/>
      <c r="I1341" s="110"/>
      <c r="J1341" s="110"/>
      <c r="K1341" s="110"/>
      <c r="L1341" s="110"/>
      <c r="M1341" s="110"/>
      <c r="N1341" s="110"/>
      <c r="O1341" s="110"/>
      <c r="P1341" s="110"/>
      <c r="Q1341" s="110"/>
      <c r="R1341" s="110"/>
      <c r="S1341" s="110"/>
      <c r="T1341" s="110"/>
      <c r="U1341" s="110"/>
      <c r="V1341" s="110"/>
      <c r="W1341" s="110"/>
      <c r="X1341" s="110"/>
      <c r="Y1341" s="110"/>
    </row>
    <row r="1342" spans="2:25" ht="15" thickBot="1" x14ac:dyDescent="0.45">
      <c r="B1342" s="60" t="s">
        <v>2</v>
      </c>
      <c r="C1342" s="79">
        <f>AVERAGE(C24,C45,C66,C149,C171,C192,C213,C234,C255,C276,C297,C318,C339,C360,C463,C484,C505,C611,C632,C653,C674,C696,C716,C736,C756,C776,C796,C816,C836,C856,C876,C896,C916,C936,C958,C978,C998,C1018,C1038,C1058,C1078,C1098,C1118,C1138,C1158,C1178,C1198)</f>
        <v>0.16088236116340393</v>
      </c>
      <c r="D1342" s="182"/>
      <c r="E1342" s="62" t="s">
        <v>1</v>
      </c>
      <c r="F1342" s="68">
        <f>AVERAGE(F24,F45,F66,F149,F171,F192,F213,F234,F255,F276,F297,F318,F339,F360,F463,F484,F505,F611,F632,F653,F674,F696,F716,F736,F756,F776,F796,F816,F836,F856,F876,F896,F916,F936,F958,F978,F998,F1018,F1038,F1058,F1078,F1098,F1118,F1138,F1158,F1178,F1198)</f>
        <v>24.054537338423899</v>
      </c>
      <c r="G1342" s="141"/>
    </row>
    <row r="1344" spans="2:25" ht="15" thickBot="1" x14ac:dyDescent="0.45"/>
    <row r="1345" spans="2:25" x14ac:dyDescent="0.4">
      <c r="B1345" s="183" t="s">
        <v>425</v>
      </c>
      <c r="C1345" s="184" t="s">
        <v>357</v>
      </c>
      <c r="D1345" s="185"/>
      <c r="E1345" s="186" t="s">
        <v>425</v>
      </c>
      <c r="F1345" s="187" t="s">
        <v>357</v>
      </c>
      <c r="G1345" s="67"/>
    </row>
    <row r="1346" spans="2:25" x14ac:dyDescent="0.4">
      <c r="B1346" s="175" t="s">
        <v>44</v>
      </c>
      <c r="C1346" s="68">
        <f>AVERAGE(C7,C28,C49,C132,C154,C175,C196,C217,C238,C259,C280,C301,C322,C343,C446,C467,C488)</f>
        <v>0.19856141446625208</v>
      </c>
      <c r="D1346" s="66"/>
      <c r="E1346" s="42" t="s">
        <v>39</v>
      </c>
      <c r="F1346" s="68">
        <f t="shared" ref="F1346:F1351" si="115">AVERAGE(F7,F28,F49,F132,F154,F175,F196,F217,F238,F259,F280,F301,F322,F343,F446,F467,F488)</f>
        <v>7.6470588235294121</v>
      </c>
      <c r="G1346" s="141"/>
    </row>
    <row r="1347" spans="2:25" x14ac:dyDescent="0.4">
      <c r="B1347" s="175" t="s">
        <v>43</v>
      </c>
      <c r="C1347" s="68">
        <f>AVERAGE(C8,C29,C50,C133,C155,C176,C197,C218,C239,C260,C281,C302,C323,C344,C447,C468,C489)</f>
        <v>0.27568911131926571</v>
      </c>
      <c r="D1347" s="66"/>
      <c r="E1347" s="66" t="s">
        <v>36</v>
      </c>
      <c r="F1347" s="68">
        <f t="shared" si="115"/>
        <v>7.4117647058823533</v>
      </c>
      <c r="G1347" s="141"/>
    </row>
    <row r="1348" spans="2:25" x14ac:dyDescent="0.4">
      <c r="B1348" s="175" t="s">
        <v>42</v>
      </c>
      <c r="C1348" s="68">
        <f>AVERAGE(C9,C30,C51,C134,C156,C177,C198,C219,C240,C261,C282,C303,C324,C345,C448,C469,C490)</f>
        <v>0.29177367078768196</v>
      </c>
      <c r="D1348" s="66"/>
      <c r="E1348" s="42" t="s">
        <v>14</v>
      </c>
      <c r="F1348" s="68">
        <f t="shared" si="115"/>
        <v>27.048954674571583</v>
      </c>
      <c r="G1348" s="141"/>
    </row>
    <row r="1349" spans="2:25" x14ac:dyDescent="0.4">
      <c r="B1349" s="40" t="s">
        <v>358</v>
      </c>
      <c r="C1349" s="68">
        <f>AVERAGE(C10,C31,C52,C135,C157,C178,C199,C220,C241,C262,C283,C304,C325,C346,C449,C470,C491)</f>
        <v>7.6470588235294121</v>
      </c>
      <c r="D1349" s="66"/>
      <c r="E1349" s="42" t="s">
        <v>11</v>
      </c>
      <c r="F1349" s="68">
        <f t="shared" si="115"/>
        <v>25.940295320670174</v>
      </c>
      <c r="G1349" s="141"/>
    </row>
    <row r="1350" spans="2:25" x14ac:dyDescent="0.4">
      <c r="B1350" s="40" t="s">
        <v>359</v>
      </c>
      <c r="C1350" s="68">
        <f>AVERAGE(C11,C32,C53,C136,C158,C179,C200,C221,C242,C263,C284,C305,C326,C347,C450,C471,C492)</f>
        <v>7.4117647058823533</v>
      </c>
      <c r="D1350" s="66"/>
      <c r="E1350" s="42" t="s">
        <v>8</v>
      </c>
      <c r="F1350" s="68">
        <f t="shared" si="115"/>
        <v>26.897151546120703</v>
      </c>
      <c r="G1350" s="141"/>
    </row>
    <row r="1351" spans="2:25" x14ac:dyDescent="0.4">
      <c r="B1351" s="175"/>
      <c r="C1351" s="71"/>
      <c r="D1351" s="66"/>
      <c r="E1351" s="42" t="s">
        <v>5</v>
      </c>
      <c r="F1351" s="125">
        <f t="shared" si="115"/>
        <v>5.0750395489332599E-2</v>
      </c>
      <c r="G1351" s="141"/>
      <c r="H1351" s="110"/>
      <c r="I1351" s="110"/>
      <c r="J1351" s="110"/>
      <c r="K1351" s="110"/>
      <c r="L1351" s="110"/>
      <c r="M1351" s="110"/>
      <c r="N1351" s="110"/>
      <c r="O1351" s="110"/>
      <c r="P1351" s="110"/>
      <c r="Q1351" s="110"/>
    </row>
    <row r="1352" spans="2:25" x14ac:dyDescent="0.4">
      <c r="B1352" s="188" t="s">
        <v>426</v>
      </c>
      <c r="C1352" s="65" t="s">
        <v>357</v>
      </c>
      <c r="D1352" s="66"/>
      <c r="E1352" s="73" t="s">
        <v>426</v>
      </c>
      <c r="F1352" s="189" t="s">
        <v>360</v>
      </c>
      <c r="G1352" s="75"/>
      <c r="H1352" s="155"/>
      <c r="I1352" s="155"/>
      <c r="J1352" s="155"/>
      <c r="K1352" s="155"/>
      <c r="L1352" s="155"/>
      <c r="M1352" s="155"/>
      <c r="N1352" s="155"/>
      <c r="O1352" s="155"/>
      <c r="P1352" s="155"/>
      <c r="Q1352" s="155"/>
      <c r="R1352" s="155"/>
      <c r="S1352" s="155"/>
      <c r="T1352" s="155"/>
      <c r="U1352" s="155"/>
      <c r="V1352" s="155"/>
      <c r="W1352" s="155"/>
      <c r="X1352" s="155"/>
      <c r="Y1352" s="155"/>
    </row>
    <row r="1353" spans="2:25" x14ac:dyDescent="0.4">
      <c r="B1353" s="40" t="s">
        <v>13</v>
      </c>
      <c r="C1353" s="68">
        <f>AVERAGE(C14,C35,C56,C139,C161,C182,C203,C224,C245,C266,C287,C308,C329,C350,C453,C474,C495)</f>
        <v>9.0929462694168564</v>
      </c>
      <c r="D1353" s="66"/>
      <c r="E1353" s="42" t="s">
        <v>361</v>
      </c>
      <c r="F1353" s="68">
        <f>AVERAGE(F14,F35,F56,F139,F161,F182,F203,F224,F245,F266,F287,F308,F329,F350,F453,F474,F495)</f>
        <v>1</v>
      </c>
      <c r="G1353" s="141"/>
      <c r="H1353" s="109"/>
      <c r="I1353" s="109"/>
      <c r="J1353" s="109"/>
      <c r="K1353" s="109"/>
      <c r="L1353" s="109"/>
      <c r="M1353" s="109"/>
      <c r="N1353" s="109"/>
      <c r="O1353" s="109"/>
      <c r="P1353" s="109"/>
      <c r="Q1353" s="109"/>
      <c r="R1353" s="109"/>
      <c r="S1353" s="109"/>
      <c r="T1353" s="109"/>
      <c r="U1353" s="109"/>
      <c r="V1353" s="109"/>
      <c r="W1353" s="109"/>
      <c r="X1353" s="109"/>
      <c r="Y1353" s="109"/>
    </row>
    <row r="1354" spans="2:25" x14ac:dyDescent="0.4">
      <c r="B1354" s="40" t="s">
        <v>10</v>
      </c>
      <c r="C1354" s="68">
        <f>AVERAGE(C15,C36,C57,C140,C162,C183,C204,C225,C246,C267,C288,C309,C330,C351,C454,C475,C496)</f>
        <v>17.372014146217104</v>
      </c>
      <c r="D1354" s="66"/>
      <c r="E1354" s="66" t="s">
        <v>9</v>
      </c>
      <c r="F1354" s="68">
        <f>AVERAGE(F15,F36,F57,F140,F162,F183,F204,F225,F246,F267,F288,F309,F330,F351,F454,F475,F496)</f>
        <v>34.962863933452169</v>
      </c>
      <c r="G1354" s="141"/>
      <c r="H1354" s="58"/>
      <c r="I1354" s="58"/>
      <c r="J1354" s="58"/>
      <c r="K1354" s="76"/>
      <c r="L1354" s="76"/>
      <c r="M1354" s="58"/>
      <c r="N1354" s="58"/>
      <c r="O1354" s="58"/>
      <c r="P1354" s="58"/>
      <c r="Q1354" s="58"/>
      <c r="R1354" s="58"/>
      <c r="S1354" s="58"/>
      <c r="T1354" s="58"/>
      <c r="U1354" s="58"/>
      <c r="V1354" s="58"/>
      <c r="W1354" s="58"/>
    </row>
    <row r="1355" spans="2:25" x14ac:dyDescent="0.4">
      <c r="B1355" s="175" t="s">
        <v>41</v>
      </c>
      <c r="C1355" s="68">
        <f>AVERAGE(C16,C37,C58,C141,C163,C184,C205,C226,C247,C268,C289,C310,C331,C352,C455,C476,C497)</f>
        <v>0.5085419848324978</v>
      </c>
      <c r="D1355" s="66"/>
      <c r="E1355" s="66" t="s">
        <v>6</v>
      </c>
      <c r="F1355" s="68">
        <f>AVERAGE(F16,F37,F58,F141,F163,F184,F205,F226,F247,F268,F289,F310,F331,F352,F455,F476,F497)</f>
        <v>44.055810202869033</v>
      </c>
      <c r="G1355" s="141"/>
      <c r="H1355" s="58"/>
      <c r="I1355" s="58"/>
      <c r="J1355" s="58"/>
      <c r="K1355" s="76"/>
      <c r="L1355" s="76"/>
      <c r="M1355" s="58"/>
      <c r="N1355" s="58"/>
      <c r="O1355" s="58"/>
      <c r="P1355" s="58"/>
      <c r="Q1355" s="58"/>
      <c r="R1355" s="58"/>
      <c r="S1355" s="58"/>
      <c r="T1355" s="58"/>
      <c r="U1355" s="58"/>
      <c r="V1355" s="58"/>
      <c r="W1355" s="58"/>
    </row>
    <row r="1356" spans="2:25" x14ac:dyDescent="0.4">
      <c r="B1356" s="40" t="s">
        <v>4</v>
      </c>
      <c r="C1356" s="68">
        <f>AVERAGE(C17,C38,C59,C142,C164,C185,C206,C227,C248,C269,C290,C311,C332,C353,C456,C477,C498)</f>
        <v>0.18493030937013302</v>
      </c>
      <c r="D1356" s="66"/>
      <c r="E1356" s="42" t="s">
        <v>3</v>
      </c>
      <c r="F1356" s="68">
        <f>AVERAGE(F17,F38,F59,F142,F164,F185,F206,F227,F248,F269,F290,F311,F332,F353,F456,F477,F498)</f>
        <v>9.0929462694168564</v>
      </c>
      <c r="G1356" s="141"/>
      <c r="H1356" s="110"/>
      <c r="I1356" s="110"/>
      <c r="J1356" s="110"/>
      <c r="K1356" s="110"/>
      <c r="L1356" s="110"/>
      <c r="M1356" s="110"/>
      <c r="N1356" s="110"/>
      <c r="O1356" s="110"/>
      <c r="P1356" s="110"/>
      <c r="Q1356" s="110"/>
      <c r="R1356" s="110"/>
      <c r="S1356" s="110"/>
      <c r="T1356" s="110"/>
      <c r="U1356" s="110"/>
      <c r="V1356" s="110"/>
      <c r="W1356" s="110"/>
      <c r="X1356" s="110"/>
      <c r="Y1356" s="110"/>
    </row>
    <row r="1357" spans="2:25" x14ac:dyDescent="0.4">
      <c r="B1357" s="40" t="s">
        <v>2</v>
      </c>
      <c r="C1357" s="77">
        <f>AVERAGE(C18,C39,C60,C143,C165,C186,C207,C228,C249,C270,C291,C312,C333,C354,C457,C478,C499)</f>
        <v>0.14145000437474606</v>
      </c>
      <c r="D1357" s="66"/>
      <c r="E1357" s="42" t="s">
        <v>1</v>
      </c>
      <c r="F1357" s="68">
        <f>AVERAGE(F18,F39,F60,F143,F165,F186,F207,F228,F249,F270,F291,F312,F333,F354,F457,F478,F499)</f>
        <v>24.315735166720319</v>
      </c>
      <c r="G1357" s="141"/>
      <c r="H1357" s="110"/>
      <c r="I1357" s="110"/>
      <c r="J1357" s="110"/>
      <c r="K1357" s="110"/>
      <c r="L1357" s="110"/>
      <c r="M1357" s="110"/>
      <c r="N1357" s="110"/>
      <c r="O1357" s="110"/>
      <c r="P1357" s="110"/>
      <c r="Q1357" s="110"/>
    </row>
    <row r="1358" spans="2:25" x14ac:dyDescent="0.4">
      <c r="B1358" s="188" t="s">
        <v>427</v>
      </c>
      <c r="C1358" s="65" t="s">
        <v>357</v>
      </c>
      <c r="D1358" s="66"/>
      <c r="E1358" s="73" t="s">
        <v>427</v>
      </c>
      <c r="F1358" s="189" t="s">
        <v>360</v>
      </c>
      <c r="G1358" s="75"/>
      <c r="H1358" s="156"/>
      <c r="I1358" s="156"/>
      <c r="J1358" s="156"/>
      <c r="K1358" s="156"/>
      <c r="L1358" s="156"/>
      <c r="M1358" s="156"/>
      <c r="N1358" s="156"/>
      <c r="O1358" s="156"/>
      <c r="P1358" s="156"/>
      <c r="Q1358" s="156"/>
      <c r="R1358" s="156"/>
      <c r="S1358" s="156"/>
      <c r="T1358" s="156"/>
      <c r="U1358" s="156"/>
      <c r="V1358" s="156"/>
      <c r="W1358" s="156"/>
      <c r="X1358" s="156"/>
      <c r="Y1358" s="156"/>
    </row>
    <row r="1359" spans="2:25" x14ac:dyDescent="0.4">
      <c r="B1359" s="40" t="s">
        <v>13</v>
      </c>
      <c r="C1359" s="125">
        <f>AVERAGE(C20,C41,C62,C145,C167,C188,C209,C230,C251,C272,C293,C314,C335,C356,C459,C480,C501)</f>
        <v>10.153552330022919</v>
      </c>
      <c r="D1359" s="66"/>
      <c r="E1359" s="42" t="s">
        <v>361</v>
      </c>
      <c r="F1359" s="68">
        <f>AVERAGE(F20,F41,F62,F145,F167,F188,F209,F230,F251,F272,F293,F314,F335,F356,F459,F480,F501)</f>
        <v>1</v>
      </c>
      <c r="G1359" s="141"/>
      <c r="H1359" s="109"/>
      <c r="I1359" s="109"/>
      <c r="J1359" s="109"/>
      <c r="K1359" s="109"/>
      <c r="L1359" s="109"/>
      <c r="M1359" s="109"/>
      <c r="N1359" s="109"/>
      <c r="O1359" s="109"/>
      <c r="P1359" s="109"/>
      <c r="Q1359" s="109"/>
      <c r="R1359" s="109"/>
      <c r="S1359" s="109"/>
      <c r="T1359" s="109"/>
      <c r="U1359" s="109"/>
      <c r="V1359" s="109"/>
      <c r="W1359" s="109"/>
      <c r="X1359" s="109"/>
      <c r="Y1359" s="109"/>
    </row>
    <row r="1360" spans="2:25" x14ac:dyDescent="0.4">
      <c r="B1360" s="40" t="s">
        <v>10</v>
      </c>
      <c r="C1360" s="68">
        <f>AVERAGE(C21,C42,C63,C146,C168,C189,C210,C231,C252,C273,C294,C315,C336,C357,C460,C481,C502)</f>
        <v>17.791914890163994</v>
      </c>
      <c r="D1360" s="66"/>
      <c r="E1360" s="66" t="s">
        <v>9</v>
      </c>
      <c r="F1360" s="68">
        <f>AVERAGE(F21,F42,F63,F146,F168,F189,F210,F231,F252,F273,F294,F315,F336,F357,F460,F481,F502)</f>
        <v>34.995925642984467</v>
      </c>
      <c r="G1360" s="141"/>
      <c r="H1360" s="58"/>
      <c r="I1360" s="76"/>
      <c r="J1360" s="76"/>
      <c r="K1360" s="76"/>
      <c r="L1360" s="58"/>
      <c r="M1360" s="76"/>
      <c r="N1360" s="58"/>
      <c r="O1360" s="58"/>
      <c r="P1360" s="58"/>
      <c r="Q1360" s="58"/>
      <c r="R1360" s="76"/>
      <c r="S1360" s="58"/>
      <c r="T1360" s="58"/>
      <c r="U1360" s="76"/>
      <c r="V1360" s="76"/>
      <c r="W1360" s="58"/>
      <c r="X1360" s="58"/>
    </row>
    <row r="1361" spans="2:25" x14ac:dyDescent="0.4">
      <c r="B1361" s="175" t="s">
        <v>7</v>
      </c>
      <c r="C1361" s="68">
        <f>AVERAGE(C22,C43,C64,C147,C169,C190,C211,C232,C253,C274,C295,C316,C337,C358,C461,C482,C503)</f>
        <v>0.46092745229627413</v>
      </c>
      <c r="D1361" s="66"/>
      <c r="E1361" s="66" t="s">
        <v>6</v>
      </c>
      <c r="F1361" s="68">
        <f>AVERAGE(F22,F43,F64,F147,F169,F190,F211,F232,F253,F274,F295,F316,F337,F358,F461,F482,F503)</f>
        <v>45.149477973007386</v>
      </c>
      <c r="G1361" s="141"/>
      <c r="H1361" s="58"/>
      <c r="I1361" s="76"/>
      <c r="J1361" s="76"/>
      <c r="K1361" s="76"/>
      <c r="L1361" s="58"/>
      <c r="M1361" s="76"/>
      <c r="N1361" s="58"/>
      <c r="O1361" s="58"/>
      <c r="P1361" s="58"/>
      <c r="Q1361" s="58"/>
      <c r="R1361" s="76"/>
      <c r="S1361" s="58"/>
      <c r="T1361" s="58"/>
      <c r="U1361" s="76"/>
      <c r="V1361" s="76"/>
      <c r="W1361" s="58"/>
      <c r="X1361" s="58"/>
    </row>
    <row r="1362" spans="2:25" x14ac:dyDescent="0.4">
      <c r="B1362" s="175" t="s">
        <v>4</v>
      </c>
      <c r="C1362" s="68">
        <f>AVERAGE(C23,C44,C65,C148,C170,C191,C212,C233,C254,C275,C296,C317,C338,C359,C462,C483,C504)</f>
        <v>0.13679540349552516</v>
      </c>
      <c r="D1362" s="66"/>
      <c r="E1362" s="42" t="s">
        <v>3</v>
      </c>
      <c r="F1362" s="68">
        <f>AVERAGE(F23,F44,F65,F148,F170,F191,F212,F233,F254,F275,F296,F317,F338,F359,F462,F483,F504)</f>
        <v>10.153552330022919</v>
      </c>
      <c r="G1362" s="141"/>
      <c r="H1362" s="110"/>
      <c r="I1362" s="110"/>
      <c r="J1362" s="110"/>
      <c r="K1362" s="110"/>
      <c r="L1362" s="110"/>
      <c r="M1362" s="110"/>
      <c r="N1362" s="110"/>
      <c r="O1362" s="110"/>
      <c r="P1362" s="110"/>
      <c r="Q1362" s="110"/>
      <c r="R1362" s="110"/>
      <c r="S1362" s="110"/>
      <c r="T1362" s="110"/>
      <c r="U1362" s="110"/>
      <c r="V1362" s="110"/>
      <c r="W1362" s="110"/>
      <c r="X1362" s="110"/>
      <c r="Y1362" s="110"/>
    </row>
    <row r="1363" spans="2:25" ht="15" thickBot="1" x14ac:dyDescent="0.45">
      <c r="B1363" s="60" t="s">
        <v>2</v>
      </c>
      <c r="C1363" s="79">
        <f>AVERAGE(C24,C45,C66,C149,C171,C192,C213,C234,C255,C276,C297,C318,C339,C360,C463,C484,C505)</f>
        <v>0.15479312878134291</v>
      </c>
      <c r="D1363" s="182"/>
      <c r="E1363" s="62" t="s">
        <v>1</v>
      </c>
      <c r="F1363" s="68">
        <f>AVERAGE(F24,F45,F66,F149,F171,F192,F213,F234,F255,F276,F297,F318,F339,F360,F463,F484,F505)</f>
        <v>23.457397656853971</v>
      </c>
      <c r="G1363" s="141"/>
    </row>
    <row r="1365" spans="2:25" ht="15" thickBot="1" x14ac:dyDescent="0.45"/>
    <row r="1366" spans="2:25" x14ac:dyDescent="0.4">
      <c r="B1366" s="183" t="s">
        <v>428</v>
      </c>
      <c r="C1366" s="184" t="s">
        <v>357</v>
      </c>
      <c r="D1366" s="185"/>
      <c r="E1366" s="186" t="s">
        <v>428</v>
      </c>
      <c r="F1366" s="187" t="s">
        <v>357</v>
      </c>
      <c r="G1366" s="67"/>
    </row>
    <row r="1367" spans="2:25" x14ac:dyDescent="0.4">
      <c r="B1367" s="175" t="s">
        <v>44</v>
      </c>
      <c r="C1367" s="68">
        <f>AVERAGE(C594,C615,C636,C657,C679,C699,C719,C739,C759,C779,C799,C819,C839,C859,C879,C899,C919,C941,C961,C981,C1001,C1021,C1041,C1061,C1081,C1101,C1121,C1141,C1161,C1181)</f>
        <v>0.23101489438470013</v>
      </c>
      <c r="D1367" s="66"/>
      <c r="E1367" s="42" t="s">
        <v>39</v>
      </c>
      <c r="F1367" s="68">
        <f t="shared" ref="F1367:F1372" si="116">AVERAGE(F594,F615,F636,F657,F679,F699,F719,F739,F759,F779,F799,F819,F839,F859,F879,F899,F919,F941,F961,F981,F1001,F1021,F1041,F1061,F1081,F1101,F1121,F1141,F1161,F1181)</f>
        <v>8.5666666666666664</v>
      </c>
      <c r="G1367" s="141"/>
    </row>
    <row r="1368" spans="2:25" x14ac:dyDescent="0.4">
      <c r="B1368" s="175" t="s">
        <v>43</v>
      </c>
      <c r="C1368" s="68">
        <f>AVERAGE(C595,C616,C637,C658,C680,C700,C720,C740,C760,C780,C800,C820,C840,C860,C880,C900,C920,C942,C962,C982,C1002,C1022,C1042,C1062,C1082,C1102,C1122,C1142,C1162,C1182)</f>
        <v>0.24708477873746901</v>
      </c>
      <c r="D1368" s="66"/>
      <c r="E1368" s="66" t="s">
        <v>36</v>
      </c>
      <c r="F1368" s="68">
        <f t="shared" si="116"/>
        <v>7.3666666666666663</v>
      </c>
      <c r="G1368" s="141"/>
    </row>
    <row r="1369" spans="2:25" x14ac:dyDescent="0.4">
      <c r="B1369" s="175" t="s">
        <v>42</v>
      </c>
      <c r="C1369" s="68">
        <f>AVERAGE(C596,C617,C638,C659,C681,C701,C721,C741,C761,C781,C801,C821,C841,C861,C881,C901,C921,C943,C963,C983,C1003,C1023,C1043,C1063,C1083,C1103,C1123,C1143,C1163,C1183)</f>
        <v>0.24736967791304507</v>
      </c>
      <c r="D1369" s="66"/>
      <c r="E1369" s="42" t="s">
        <v>14</v>
      </c>
      <c r="F1369" s="68">
        <f t="shared" si="116"/>
        <v>23.305706303896208</v>
      </c>
      <c r="G1369" s="141"/>
    </row>
    <row r="1370" spans="2:25" x14ac:dyDescent="0.4">
      <c r="B1370" s="40" t="s">
        <v>358</v>
      </c>
      <c r="C1370" s="68">
        <f>AVERAGE(C597,C618,C639,C660,C682,C702,C722,C742,C762,C782,C802,C822,C842,C862,C882,C902,C922,C944,C964,C984,C1004,C1024,C1044,C1064,C1084,C1104,C1124,C1144,C1164,C1184)</f>
        <v>8.5666666666666664</v>
      </c>
      <c r="D1370" s="66"/>
      <c r="E1370" s="42" t="s">
        <v>11</v>
      </c>
      <c r="F1370" s="68">
        <f t="shared" si="116"/>
        <v>26.313286286546315</v>
      </c>
      <c r="G1370" s="141"/>
    </row>
    <row r="1371" spans="2:25" x14ac:dyDescent="0.4">
      <c r="B1371" s="40" t="s">
        <v>359</v>
      </c>
      <c r="C1371" s="68">
        <f>AVERAGE(C598,C619,C640,C661,C683,C703,C723,C743,C763,C783,C803,C823,C843,C863,C883,C903,C923,C945,C965,C985,C1005,C1025,C1045,C1065,C1085,C1105,C1125,C1145,C1165,C1185)</f>
        <v>7.3666666666666663</v>
      </c>
      <c r="D1371" s="66"/>
      <c r="E1371" s="42" t="s">
        <v>8</v>
      </c>
      <c r="F1371" s="68">
        <f t="shared" si="116"/>
        <v>25.222795606590125</v>
      </c>
      <c r="G1371" s="141"/>
    </row>
    <row r="1372" spans="2:25" x14ac:dyDescent="0.4">
      <c r="B1372" s="175"/>
      <c r="C1372" s="71"/>
      <c r="D1372" s="66"/>
      <c r="E1372" s="42" t="s">
        <v>5</v>
      </c>
      <c r="F1372" s="125">
        <f t="shared" si="116"/>
        <v>0.16919692646505827</v>
      </c>
      <c r="G1372" s="141"/>
      <c r="H1372" s="110"/>
      <c r="I1372" s="110"/>
      <c r="J1372" s="110"/>
      <c r="K1372" s="110"/>
      <c r="L1372" s="110"/>
      <c r="M1372" s="110"/>
      <c r="N1372" s="110"/>
      <c r="O1372" s="110"/>
      <c r="P1372" s="110"/>
      <c r="Q1372" s="110"/>
    </row>
    <row r="1373" spans="2:25" x14ac:dyDescent="0.4">
      <c r="B1373" s="188" t="s">
        <v>429</v>
      </c>
      <c r="C1373" s="65" t="s">
        <v>357</v>
      </c>
      <c r="D1373" s="66"/>
      <c r="E1373" s="73" t="s">
        <v>429</v>
      </c>
      <c r="F1373" s="189" t="s">
        <v>360</v>
      </c>
      <c r="G1373" s="75"/>
      <c r="H1373" s="155"/>
      <c r="I1373" s="155"/>
      <c r="J1373" s="155"/>
      <c r="K1373" s="155"/>
      <c r="L1373" s="155"/>
      <c r="M1373" s="155"/>
      <c r="N1373" s="155"/>
      <c r="O1373" s="155"/>
      <c r="P1373" s="155"/>
      <c r="Q1373" s="155"/>
      <c r="R1373" s="155"/>
      <c r="S1373" s="155"/>
      <c r="T1373" s="155"/>
      <c r="U1373" s="155"/>
      <c r="V1373" s="155"/>
      <c r="W1373" s="155"/>
      <c r="X1373" s="155"/>
      <c r="Y1373" s="155"/>
    </row>
    <row r="1374" spans="2:25" x14ac:dyDescent="0.4">
      <c r="B1374" s="40" t="s">
        <v>13</v>
      </c>
      <c r="C1374" s="68">
        <f>AVERAGE(C601,C622,C643,C664,C686,C706,C726,C746,C766,C786,C806,C826,C846,C866,C886,C906,C926,C948,C968,C988,C1008,C1028,C1048,C1068,C1088,C1108,C1128,C1148,C1168,C1188)</f>
        <v>5.4613756613756612</v>
      </c>
      <c r="D1374" s="66"/>
      <c r="E1374" s="42" t="s">
        <v>361</v>
      </c>
      <c r="F1374" s="68">
        <f>AVERAGE(F601,F622,F643,F664,F686,F706,F726,F746,F766,F786,F806,F826,F846,F866,F886,F906,F926,F948,F968,F988,F1008,F1028,F1048,F1068,F1088,F1108,F1128,F1148,F1168,F1188)</f>
        <v>1</v>
      </c>
      <c r="G1374" s="141"/>
      <c r="H1374" s="109"/>
      <c r="I1374" s="109"/>
      <c r="J1374" s="109"/>
      <c r="K1374" s="109"/>
      <c r="L1374" s="109"/>
      <c r="M1374" s="109"/>
      <c r="N1374" s="109"/>
      <c r="O1374" s="109"/>
      <c r="P1374" s="109"/>
      <c r="Q1374" s="109"/>
      <c r="R1374" s="109"/>
      <c r="S1374" s="109"/>
      <c r="T1374" s="109"/>
      <c r="U1374" s="109"/>
      <c r="V1374" s="109"/>
      <c r="W1374" s="109"/>
      <c r="X1374" s="109"/>
      <c r="Y1374" s="109"/>
    </row>
    <row r="1375" spans="2:25" x14ac:dyDescent="0.4">
      <c r="B1375" s="40" t="s">
        <v>10</v>
      </c>
      <c r="C1375" s="68">
        <f>AVERAGE(C602,C623,C644,C665,C687,C707,C727,C747,C767,C787,C807,C827,C847,C867,C887,C907,C927,C949,C969,C989,C1009,C1029,C1049,C1069,C1089,C1109,C1129,C1149,C1169,C1189)</f>
        <v>17.839307170471063</v>
      </c>
      <c r="D1375" s="66"/>
      <c r="E1375" s="66" t="s">
        <v>9</v>
      </c>
      <c r="F1375" s="68">
        <f>AVERAGE(F602,F623,F644,F665,F687,F707,F727,F747,F767,F787,F807,F827,F847,F867,F887,F907,F927,F949,F969,F989,F1009,F1029,F1049,F1069,F1089,F1109,F1129,F1149,F1169,F1189)</f>
        <v>43.924338624338617</v>
      </c>
      <c r="G1375" s="141"/>
      <c r="H1375" s="58"/>
      <c r="I1375" s="58"/>
      <c r="J1375" s="58"/>
      <c r="K1375" s="76"/>
      <c r="L1375" s="76"/>
      <c r="M1375" s="58"/>
      <c r="N1375" s="58"/>
      <c r="O1375" s="58"/>
      <c r="P1375" s="58"/>
      <c r="Q1375" s="58"/>
      <c r="R1375" s="58"/>
      <c r="S1375" s="58"/>
      <c r="T1375" s="58"/>
      <c r="U1375" s="58"/>
      <c r="V1375" s="58"/>
      <c r="W1375" s="58"/>
    </row>
    <row r="1376" spans="2:25" x14ac:dyDescent="0.4">
      <c r="B1376" s="175" t="s">
        <v>41</v>
      </c>
      <c r="C1376" s="68">
        <f>AVERAGE(C603,C624,C645,C666,C688,C708,C728,C748,C768,C788,C808,C828,C848,C868,C888,C908,C928,C950,C970,C990,C1010,C1030,C1050,C1070,C1090,C1110,C1130,C1150,C1170,C1190)</f>
        <v>0.31674476575038119</v>
      </c>
      <c r="D1376" s="66"/>
      <c r="E1376" s="66" t="s">
        <v>6</v>
      </c>
      <c r="F1376" s="68">
        <f>AVERAGE(F603,F624,F645,F666,F688,F708,F728,F748,F768,F788,F808,F828,F848,F868,F888,F908,F928,F950,F970,F990,F1010,F1030,F1050,F1070,F1090,F1110,F1130,F1150,F1170,F1190)</f>
        <v>49.385714285714286</v>
      </c>
      <c r="G1376" s="141"/>
      <c r="H1376" s="58"/>
      <c r="I1376" s="58"/>
      <c r="J1376" s="58"/>
      <c r="K1376" s="76"/>
      <c r="L1376" s="76"/>
      <c r="M1376" s="58"/>
      <c r="N1376" s="58"/>
      <c r="O1376" s="58"/>
      <c r="P1376" s="58"/>
      <c r="Q1376" s="58"/>
      <c r="R1376" s="58"/>
      <c r="S1376" s="58"/>
      <c r="T1376" s="58"/>
      <c r="U1376" s="58"/>
      <c r="V1376" s="58"/>
      <c r="W1376" s="58"/>
    </row>
    <row r="1377" spans="2:25" x14ac:dyDescent="0.4">
      <c r="B1377" s="40" t="s">
        <v>4</v>
      </c>
      <c r="C1377" s="68">
        <f>AVERAGE(C604,C625,C646,C667,C689,C709,C729,C749,C769,C789,C809,C829,C849,C869,C889,C909,C929,C951,C971,C991,C1011,C1031,C1051,C1071,C1091,C1111,C1131,C1151,C1171,C1191)</f>
        <v>0.24501517356061531</v>
      </c>
      <c r="D1377" s="66"/>
      <c r="E1377" s="42" t="s">
        <v>3</v>
      </c>
      <c r="F1377" s="68">
        <f>AVERAGE(F604,F625,F646,F667,F689,F709,F729,F749,F769,F789,F809,F829,F849,F869,F889,F909,F929,F951,F971,F991,F1011,F1031,F1051,F1071,F1091,F1111,F1131,F1151,F1171,F1191)</f>
        <v>5.4613756613756612</v>
      </c>
      <c r="G1377" s="141"/>
      <c r="H1377" s="110"/>
      <c r="I1377" s="110"/>
      <c r="J1377" s="110"/>
      <c r="K1377" s="110"/>
      <c r="L1377" s="110"/>
      <c r="M1377" s="110"/>
      <c r="N1377" s="110"/>
      <c r="O1377" s="110"/>
      <c r="P1377" s="110"/>
      <c r="Q1377" s="110"/>
      <c r="R1377" s="110"/>
      <c r="S1377" s="110"/>
      <c r="T1377" s="110"/>
      <c r="U1377" s="110"/>
      <c r="V1377" s="110"/>
      <c r="W1377" s="110"/>
      <c r="X1377" s="110"/>
      <c r="Y1377" s="110"/>
    </row>
    <row r="1378" spans="2:25" x14ac:dyDescent="0.4">
      <c r="B1378" s="40" t="s">
        <v>2</v>
      </c>
      <c r="C1378" s="77">
        <f>AVERAGE(C605,C626,C647,C668,C690,C710,C730,C750,C770,C790,C810,C830,C850,C870,C890,C910,C930,C952,C972,C992,C1012,C1032,C1052,C1072,C1092,C1112,C1132,C1152,C1172,C1192)</f>
        <v>9.4434676001957971E-2</v>
      </c>
      <c r="D1378" s="66"/>
      <c r="E1378" s="42" t="s">
        <v>1</v>
      </c>
      <c r="F1378" s="68">
        <f>AVERAGE(F605,F626,F647,F668,F690,F710,F730,F750,F770,F790,F810,F830,F850,F870,F890,F910,F930,F952,F972,F992,F1012,F1032,F1052,F1072,F1092,F1112,F1132,F1152,F1172,F1192)</f>
        <v>22.12123959320591</v>
      </c>
      <c r="G1378" s="141"/>
      <c r="H1378" s="110"/>
      <c r="I1378" s="110"/>
      <c r="J1378" s="110"/>
      <c r="K1378" s="110"/>
      <c r="L1378" s="110"/>
      <c r="M1378" s="110"/>
      <c r="N1378" s="110"/>
      <c r="O1378" s="110"/>
      <c r="P1378" s="110"/>
      <c r="Q1378" s="110"/>
    </row>
    <row r="1379" spans="2:25" x14ac:dyDescent="0.4">
      <c r="B1379" s="188" t="s">
        <v>430</v>
      </c>
      <c r="C1379" s="65" t="s">
        <v>357</v>
      </c>
      <c r="D1379" s="66"/>
      <c r="E1379" s="73" t="s">
        <v>430</v>
      </c>
      <c r="F1379" s="189" t="s">
        <v>360</v>
      </c>
      <c r="G1379" s="75"/>
      <c r="H1379" s="156"/>
      <c r="I1379" s="156"/>
      <c r="J1379" s="156"/>
      <c r="K1379" s="156"/>
      <c r="L1379" s="156"/>
      <c r="M1379" s="156"/>
      <c r="N1379" s="156"/>
      <c r="O1379" s="156"/>
      <c r="P1379" s="156"/>
      <c r="Q1379" s="156"/>
      <c r="R1379" s="156"/>
      <c r="S1379" s="156"/>
      <c r="T1379" s="156"/>
      <c r="U1379" s="156"/>
      <c r="V1379" s="156"/>
      <c r="W1379" s="156"/>
      <c r="X1379" s="156"/>
      <c r="Y1379" s="156"/>
    </row>
    <row r="1380" spans="2:25" x14ac:dyDescent="0.4">
      <c r="B1380" s="40" t="s">
        <v>13</v>
      </c>
      <c r="C1380" s="125">
        <f>AVERAGE(C607,C628,C649,C670,C692,C712,C732,C752,C772,C792,C812,C832,C852,C872,C892,C912,C932,C954,C974,C994,C1014,C1034,C1054,C1074,C1094,C1114,C1134,C1154,C1174,C1194)</f>
        <v>8.9784992784992763</v>
      </c>
      <c r="D1380" s="66"/>
      <c r="E1380" s="42" t="s">
        <v>361</v>
      </c>
      <c r="F1380" s="68">
        <f>AVERAGE(F607,F628,F649,F670,F692,F712,F732,F752,F772,F792,F812,F832,F852,F872,F892,F912,F932,F954,F974,F994,F1014,F1034,F1054,F1074,F1094,F1114,F1134,F1154,F1174,F1194)</f>
        <v>1</v>
      </c>
      <c r="G1380" s="141"/>
      <c r="H1380" s="109"/>
      <c r="I1380" s="109"/>
      <c r="J1380" s="109"/>
      <c r="K1380" s="109"/>
      <c r="L1380" s="109"/>
      <c r="M1380" s="109"/>
      <c r="N1380" s="109"/>
      <c r="O1380" s="109"/>
      <c r="P1380" s="109"/>
      <c r="Q1380" s="109"/>
      <c r="R1380" s="109"/>
      <c r="S1380" s="109"/>
      <c r="T1380" s="109"/>
      <c r="U1380" s="109"/>
      <c r="V1380" s="109"/>
      <c r="W1380" s="109"/>
      <c r="X1380" s="109"/>
      <c r="Y1380" s="109"/>
    </row>
    <row r="1381" spans="2:25" x14ac:dyDescent="0.4">
      <c r="B1381" s="40" t="s">
        <v>10</v>
      </c>
      <c r="C1381" s="68">
        <f>AVERAGE(C608,C629,C650,C671,C693,C713,C733,C753,C773,C793,C813,C833,C853,C873,C893,C913,C933,C955,C975,C995,C1015,C1035,C1055,C1075,C1095,C1115,C1135,C1155,C1175,C1195)</f>
        <v>17.460659793471212</v>
      </c>
      <c r="D1381" s="66"/>
      <c r="E1381" s="66" t="s">
        <v>9</v>
      </c>
      <c r="F1381" s="68">
        <f>AVERAGE(F608,F629,F650,F671,F693,F713,F733,F753,F773,F793,F813,F833,F853,F873,F893,F913,F933,F955,F975,F995,F1015,F1035,F1055,F1075,F1095,F1115,F1135,F1155,F1175,F1195)</f>
        <v>44.637469937469938</v>
      </c>
      <c r="G1381" s="141"/>
      <c r="H1381" s="58"/>
      <c r="I1381" s="76"/>
      <c r="J1381" s="76"/>
      <c r="K1381" s="76"/>
      <c r="L1381" s="58"/>
      <c r="M1381" s="76"/>
      <c r="N1381" s="58"/>
      <c r="O1381" s="58"/>
      <c r="P1381" s="58"/>
      <c r="Q1381" s="58"/>
      <c r="R1381" s="76"/>
      <c r="S1381" s="58"/>
      <c r="T1381" s="58"/>
      <c r="U1381" s="76"/>
      <c r="V1381" s="76"/>
      <c r="W1381" s="58"/>
      <c r="X1381" s="58"/>
    </row>
    <row r="1382" spans="2:25" x14ac:dyDescent="0.4">
      <c r="B1382" s="175" t="s">
        <v>7</v>
      </c>
      <c r="C1382" s="125">
        <f>AVERAGE(C609,C630,C651,C672,C694,C714,C734,C754,C774,C794,C814,C834,C854,C874,C894,C914,C934,C956,C976,C996,C1016,C1036,C1056,C1076,C1096,C1116,C1136,C1156,C1176,C1196)</f>
        <v>0.51428234069351997</v>
      </c>
      <c r="D1382" s="66"/>
      <c r="E1382" s="66" t="s">
        <v>6</v>
      </c>
      <c r="F1382" s="68">
        <f>AVERAGE(F609,F630,F651,F672,F694,F714,F734,F754,F774,F794,F814,F834,F854,F874,F894,F914,F934,F956,F976,F996,F1016,F1036,F1056,F1076,F1096,F1116,F1136,F1156,F1176,F1196)</f>
        <v>53.615969215969216</v>
      </c>
      <c r="G1382" s="141"/>
      <c r="H1382" s="58"/>
      <c r="I1382" s="76"/>
      <c r="J1382" s="76"/>
      <c r="K1382" s="76"/>
      <c r="L1382" s="58"/>
      <c r="M1382" s="76"/>
      <c r="N1382" s="58"/>
      <c r="O1382" s="58"/>
      <c r="P1382" s="58"/>
      <c r="Q1382" s="58"/>
      <c r="R1382" s="76"/>
      <c r="S1382" s="58"/>
      <c r="T1382" s="58"/>
      <c r="U1382" s="76"/>
      <c r="V1382" s="76"/>
      <c r="W1382" s="58"/>
      <c r="X1382" s="58"/>
    </row>
    <row r="1383" spans="2:25" x14ac:dyDescent="0.4">
      <c r="B1383" s="175" t="s">
        <v>4</v>
      </c>
      <c r="C1383" s="68">
        <f>AVERAGE(C610,C631,C652,C673,C695,C715,C735,C755,C775,C795,C815,C835,C855,C875,C895,C915,C935,C957,C977,C997,C1017,C1037,C1057,C1077,C1097,C1117,C1137,C1157,C1177,C1197)</f>
        <v>0.21039536836226533</v>
      </c>
      <c r="D1383" s="66"/>
      <c r="E1383" s="42" t="s">
        <v>3</v>
      </c>
      <c r="F1383" s="68">
        <f>AVERAGE(F610,F631,F652,F673,F695,F715,F735,F755,F775,F795,F815,F835,F855,F875,F895,F915,F935,F957,F977,F997,F1017,F1037,F1057,F1077,F1097,F1117,F1137,F1157,F1177,F1197)</f>
        <v>8.9784992784992763</v>
      </c>
      <c r="G1383" s="141"/>
      <c r="H1383" s="110"/>
      <c r="I1383" s="110"/>
      <c r="J1383" s="110"/>
      <c r="K1383" s="110"/>
      <c r="L1383" s="110"/>
      <c r="M1383" s="110"/>
      <c r="N1383" s="110"/>
      <c r="O1383" s="110"/>
      <c r="P1383" s="110"/>
      <c r="Q1383" s="110"/>
      <c r="R1383" s="110"/>
      <c r="S1383" s="110"/>
      <c r="T1383" s="110"/>
      <c r="U1383" s="110"/>
      <c r="V1383" s="110"/>
      <c r="W1383" s="110"/>
      <c r="X1383" s="110"/>
      <c r="Y1383" s="110"/>
    </row>
    <row r="1384" spans="2:25" ht="15" thickBot="1" x14ac:dyDescent="0.45">
      <c r="B1384" s="60" t="s">
        <v>2</v>
      </c>
      <c r="C1384" s="79">
        <f>AVERAGE(C611,C632,C653,C674,C696,C716,C736,C756,C776,C796,C816,C836,C856,C876,C896,C916,C936,C958,C978,C998,C1018,C1038,C1058,C1078,C1098,C1118,C1138,C1158,C1178,C1198)</f>
        <v>0.16433292617990516</v>
      </c>
      <c r="D1384" s="182"/>
      <c r="E1384" s="62" t="s">
        <v>1</v>
      </c>
      <c r="F1384" s="68">
        <f>AVERAGE(F611,F632,F653,F674,F696,F716,F736,F756,F776,F796,F816,F836,F856,F876,F896,F916,F936,F958,F978,F998,F1018,F1038,F1058,F1078,F1098,F1118,F1138,F1158,F1178,F1198)</f>
        <v>24.392916491313525</v>
      </c>
      <c r="G1384" s="141"/>
    </row>
    <row r="1386" spans="2:25" x14ac:dyDescent="0.4">
      <c r="B1386" s="122" t="s">
        <v>431</v>
      </c>
      <c r="C1386" s="78"/>
    </row>
    <row r="1387" spans="2:25" x14ac:dyDescent="0.4">
      <c r="B1387" s="190" t="s">
        <v>432</v>
      </c>
      <c r="C1387" s="78">
        <f>COUNT(F12,F33,F54,F201,F222,F243,F264,F348,F472,F493,F599,F724,F764,F784,F844,F924,F946,F966,F1026,F1046,F1066,F1086,F1126,F1146,F1166,F1186)</f>
        <v>26</v>
      </c>
    </row>
    <row r="1388" spans="2:25" x14ac:dyDescent="0.4">
      <c r="B1388" s="190" t="s">
        <v>433</v>
      </c>
      <c r="C1388" s="78">
        <f>COUNT(C7,C28,C49,C132,C154,C175,C196,C217,C238,C259,C280,C301,C322,C343,C446,C467,C488,C594,C615,C636,C657,C679,C699,C719,C739,C759,C779,C799,C819,C839,C859,C879,C899,C919,C941,C961,C981,C1001,C1021,C1041,C1061,C1081,C1101,C1121,C1141,C1161,C1181,C1243,C1263,C1283,C1303)</f>
        <v>51</v>
      </c>
    </row>
  </sheetData>
  <mergeCells count="1">
    <mergeCell ref="B1323:F132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Aggregated by Student</vt:lpstr>
      <vt:lpstr>Selected Quiz Level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 De Velez</dc:creator>
  <cp:lastModifiedBy>Leo De Velez</cp:lastModifiedBy>
  <dcterms:created xsi:type="dcterms:W3CDTF">2025-07-12T23:05:54Z</dcterms:created>
  <dcterms:modified xsi:type="dcterms:W3CDTF">2025-07-13T00:26:01Z</dcterms:modified>
</cp:coreProperties>
</file>