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niversitetetitromso-my.sharepoint.com/personal/ima003_uit_no/Documents/Group members/Kristin Lode/"/>
    </mc:Choice>
  </mc:AlternateContent>
  <xr:revisionPtr revIDLastSave="0" documentId="8_{47B25776-FE6B-4755-B4FA-1015B68834FD}" xr6:coauthVersionLast="47" xr6:coauthVersionMax="47" xr10:uidLastSave="{00000000-0000-0000-0000-000000000000}"/>
  <bookViews>
    <workbookView xWindow="-29220" yWindow="1605" windowWidth="23505" windowHeight="17640" activeTab="2" xr2:uid="{5B237427-E88A-4845-B00C-FFFD14FF0144}"/>
  </bookViews>
  <sheets>
    <sheet name="Sheet1" sheetId="1" r:id="rId1"/>
    <sheet name="TBV" sheetId="2" r:id="rId2"/>
    <sheet name="SUV all" sheetId="3" r:id="rId3"/>
    <sheet name="Bq_mL" sheetId="4" r:id="rId4"/>
    <sheet name="BqmL_ny" sheetId="5" r:id="rId5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X21" i="3" l="1"/>
  <c r="AF6" i="3" l="1"/>
  <c r="AF7" i="3"/>
  <c r="AF8" i="3"/>
  <c r="AF9" i="3"/>
  <c r="AF10" i="3"/>
  <c r="AF11" i="3"/>
  <c r="AF12" i="3"/>
  <c r="AF13" i="3"/>
  <c r="AF14" i="3"/>
  <c r="AF15" i="3"/>
  <c r="AF16" i="3"/>
  <c r="AF17" i="3"/>
  <c r="AF18" i="3"/>
  <c r="AF19" i="3"/>
  <c r="AF20" i="3"/>
  <c r="AF21" i="3"/>
  <c r="AF22" i="3"/>
  <c r="AF23" i="3"/>
  <c r="AF24" i="3"/>
  <c r="AF25" i="3"/>
  <c r="AF26" i="3"/>
  <c r="AF27" i="3"/>
  <c r="AF28" i="3"/>
  <c r="AF29" i="3"/>
  <c r="AF30" i="3"/>
  <c r="AF31" i="3"/>
  <c r="AF32" i="3"/>
  <c r="AF33" i="3"/>
  <c r="AF34" i="3"/>
  <c r="AF35" i="3"/>
  <c r="AF36" i="3"/>
  <c r="AF37" i="3"/>
  <c r="AF38" i="3"/>
  <c r="AF39" i="3"/>
  <c r="AF40" i="3"/>
  <c r="AF41" i="3"/>
  <c r="AF42" i="3"/>
  <c r="AF43" i="3"/>
  <c r="AF44" i="3"/>
  <c r="AF45" i="3"/>
  <c r="AF46" i="3"/>
  <c r="AE6" i="3"/>
  <c r="AE7" i="3"/>
  <c r="AE8" i="3"/>
  <c r="AE9" i="3"/>
  <c r="AE10" i="3"/>
  <c r="AE11" i="3"/>
  <c r="AE12" i="3"/>
  <c r="AE13" i="3"/>
  <c r="AE14" i="3"/>
  <c r="AE15" i="3"/>
  <c r="AE16" i="3"/>
  <c r="AE17" i="3"/>
  <c r="AE18" i="3"/>
  <c r="AE19" i="3"/>
  <c r="AE20" i="3"/>
  <c r="AE21" i="3"/>
  <c r="AE22" i="3"/>
  <c r="AE23" i="3"/>
  <c r="AE24" i="3"/>
  <c r="AE25" i="3"/>
  <c r="AE26" i="3"/>
  <c r="AE27" i="3"/>
  <c r="AE28" i="3"/>
  <c r="AE29" i="3"/>
  <c r="AE30" i="3"/>
  <c r="AE31" i="3"/>
  <c r="AE32" i="3"/>
  <c r="AE33" i="3"/>
  <c r="AE34" i="3"/>
  <c r="AE35" i="3"/>
  <c r="AE36" i="3"/>
  <c r="AE37" i="3"/>
  <c r="AE38" i="3"/>
  <c r="AE39" i="3"/>
  <c r="AE40" i="3"/>
  <c r="AE41" i="3"/>
  <c r="AE42" i="3"/>
  <c r="AE43" i="3"/>
  <c r="AE44" i="3"/>
  <c r="AE45" i="3"/>
  <c r="AE46" i="3"/>
  <c r="AF5" i="3"/>
  <c r="AE5" i="3"/>
  <c r="AB5" i="3"/>
  <c r="AB6" i="3"/>
  <c r="AB7" i="3"/>
  <c r="AB8" i="3"/>
  <c r="AB9" i="3"/>
  <c r="AB10" i="3"/>
  <c r="AB11" i="3"/>
  <c r="AB12" i="3"/>
  <c r="AB13" i="3"/>
  <c r="AB14" i="3"/>
  <c r="AB15" i="3"/>
  <c r="AB16" i="3"/>
  <c r="AB17" i="3"/>
  <c r="AB18" i="3"/>
  <c r="AB19" i="3"/>
  <c r="AB20" i="3"/>
  <c r="AB21" i="3"/>
  <c r="AB22" i="3"/>
  <c r="AB23" i="3"/>
  <c r="AB24" i="3"/>
  <c r="AB25" i="3"/>
  <c r="AB26" i="3"/>
  <c r="AB27" i="3"/>
  <c r="AB28" i="3"/>
  <c r="AB29" i="3"/>
  <c r="AB30" i="3"/>
  <c r="AB31" i="3"/>
  <c r="AB32" i="3"/>
  <c r="AB33" i="3"/>
  <c r="AB34" i="3"/>
  <c r="AB35" i="3"/>
  <c r="AB36" i="3"/>
  <c r="AB37" i="3"/>
  <c r="AB38" i="3"/>
  <c r="AB39" i="3"/>
  <c r="AB40" i="3"/>
  <c r="AB41" i="3"/>
  <c r="AB42" i="3"/>
  <c r="AB43" i="3"/>
  <c r="AB44" i="3"/>
  <c r="AB45" i="3"/>
  <c r="AB46" i="3"/>
  <c r="AC5" i="3"/>
  <c r="AC6" i="3"/>
  <c r="AC7" i="3"/>
  <c r="AC8" i="3"/>
  <c r="AC9" i="3"/>
  <c r="AC10" i="3"/>
  <c r="AC11" i="3"/>
  <c r="AC12" i="3"/>
  <c r="AC13" i="3"/>
  <c r="AC14" i="3"/>
  <c r="AC15" i="3"/>
  <c r="AC16" i="3"/>
  <c r="AC17" i="3"/>
  <c r="AC18" i="3"/>
  <c r="AC19" i="3"/>
  <c r="AC20" i="3"/>
  <c r="AC21" i="3"/>
  <c r="AC22" i="3"/>
  <c r="AC23" i="3"/>
  <c r="AC24" i="3"/>
  <c r="AC25" i="3"/>
  <c r="AC26" i="3"/>
  <c r="AC27" i="3"/>
  <c r="AC28" i="3"/>
  <c r="AC29" i="3"/>
  <c r="AC30" i="3"/>
  <c r="AC31" i="3"/>
  <c r="AC32" i="3"/>
  <c r="AC33" i="3"/>
  <c r="AC34" i="3"/>
  <c r="AC35" i="3"/>
  <c r="AC36" i="3"/>
  <c r="AC37" i="3"/>
  <c r="AC38" i="3"/>
  <c r="AC39" i="3"/>
  <c r="AC40" i="3"/>
  <c r="AC41" i="3"/>
  <c r="AC42" i="3"/>
  <c r="AC43" i="3"/>
  <c r="AC44" i="3"/>
  <c r="AC45" i="3"/>
  <c r="AC46" i="3"/>
  <c r="S54" i="5"/>
  <c r="S55" i="5"/>
  <c r="S58" i="5"/>
  <c r="S59" i="5"/>
  <c r="S60" i="5"/>
  <c r="AB42" i="5"/>
  <c r="AA42" i="5"/>
  <c r="Z42" i="5"/>
  <c r="AB41" i="5"/>
  <c r="AA41" i="5"/>
  <c r="Z41" i="5"/>
  <c r="AB40" i="5"/>
  <c r="AA40" i="5"/>
  <c r="Z40" i="5"/>
  <c r="AB39" i="5"/>
  <c r="AA39" i="5"/>
  <c r="Z39" i="5"/>
  <c r="AB38" i="5"/>
  <c r="AA38" i="5"/>
  <c r="Z38" i="5"/>
  <c r="AB37" i="5"/>
  <c r="AA37" i="5"/>
  <c r="Z37" i="5"/>
  <c r="AB36" i="5"/>
  <c r="AA36" i="5"/>
  <c r="Z36" i="5"/>
  <c r="AB35" i="5"/>
  <c r="AA35" i="5"/>
  <c r="Z35" i="5"/>
  <c r="AB34" i="5"/>
  <c r="AA34" i="5"/>
  <c r="Z34" i="5"/>
  <c r="AB33" i="5"/>
  <c r="AA33" i="5"/>
  <c r="Z33" i="5"/>
  <c r="AB32" i="5"/>
  <c r="AA32" i="5"/>
  <c r="Z32" i="5"/>
  <c r="AB31" i="5"/>
  <c r="AA31" i="5"/>
  <c r="Z31" i="5"/>
  <c r="AB30" i="5"/>
  <c r="AA30" i="5"/>
  <c r="Z30" i="5"/>
  <c r="AB29" i="5"/>
  <c r="AA29" i="5"/>
  <c r="Z29" i="5"/>
  <c r="AB28" i="5"/>
  <c r="AA28" i="5"/>
  <c r="Z28" i="5"/>
  <c r="AB27" i="5"/>
  <c r="AA27" i="5"/>
  <c r="Z27" i="5"/>
  <c r="AB26" i="5"/>
  <c r="AA26" i="5"/>
  <c r="Z26" i="5"/>
  <c r="AB25" i="5"/>
  <c r="AA25" i="5"/>
  <c r="Z25" i="5"/>
  <c r="AB24" i="5"/>
  <c r="AA24" i="5"/>
  <c r="Z24" i="5"/>
  <c r="AB23" i="5"/>
  <c r="AA23" i="5"/>
  <c r="Z23" i="5"/>
  <c r="AB22" i="5"/>
  <c r="AA22" i="5"/>
  <c r="Z22" i="5"/>
  <c r="AB21" i="5"/>
  <c r="AA21" i="5"/>
  <c r="Z21" i="5"/>
  <c r="AB20" i="5"/>
  <c r="AA20" i="5"/>
  <c r="Z20" i="5"/>
  <c r="AB19" i="5"/>
  <c r="AA19" i="5"/>
  <c r="Z19" i="5"/>
  <c r="AB18" i="5"/>
  <c r="AA18" i="5"/>
  <c r="Z18" i="5"/>
  <c r="AB17" i="5"/>
  <c r="AA17" i="5"/>
  <c r="Z17" i="5"/>
  <c r="AB16" i="5"/>
  <c r="AA16" i="5"/>
  <c r="Z16" i="5"/>
  <c r="AB15" i="5"/>
  <c r="AA15" i="5"/>
  <c r="Z15" i="5"/>
  <c r="AB14" i="5"/>
  <c r="AA14" i="5"/>
  <c r="Z14" i="5"/>
  <c r="AB13" i="5"/>
  <c r="AA13" i="5"/>
  <c r="Z13" i="5"/>
  <c r="AB12" i="5"/>
  <c r="AA12" i="5"/>
  <c r="Z12" i="5"/>
  <c r="AB11" i="5"/>
  <c r="AA11" i="5"/>
  <c r="Z11" i="5"/>
  <c r="AB10" i="5"/>
  <c r="AA10" i="5"/>
  <c r="Z10" i="5"/>
  <c r="AB9" i="5"/>
  <c r="AA9" i="5"/>
  <c r="Z9" i="5"/>
  <c r="AB8" i="5"/>
  <c r="AA8" i="5"/>
  <c r="Z8" i="5"/>
  <c r="AB7" i="5"/>
  <c r="AA7" i="5"/>
  <c r="Z7" i="5"/>
  <c r="AB6" i="5"/>
  <c r="AA6" i="5"/>
  <c r="Z6" i="5"/>
  <c r="AB5" i="5"/>
  <c r="AA5" i="5"/>
  <c r="Z5" i="5"/>
  <c r="Z32" i="4"/>
  <c r="AA32" i="4"/>
  <c r="AB32" i="4"/>
  <c r="Z30" i="4"/>
  <c r="AA30" i="4"/>
  <c r="AB30" i="4"/>
  <c r="Z27" i="4"/>
  <c r="AA27" i="4"/>
  <c r="AB27" i="4"/>
  <c r="Z25" i="4"/>
  <c r="AA25" i="4"/>
  <c r="AB25" i="4"/>
  <c r="Z6" i="4"/>
  <c r="AA6" i="4"/>
  <c r="AB6" i="4"/>
  <c r="AB4" i="4"/>
  <c r="AJ4" i="4" s="1"/>
  <c r="AB5" i="4"/>
  <c r="AJ5" i="4" s="1"/>
  <c r="AB7" i="4"/>
  <c r="AB8" i="4"/>
  <c r="AB9" i="4"/>
  <c r="AB10" i="4"/>
  <c r="AB11" i="4"/>
  <c r="AB12" i="4"/>
  <c r="AB13" i="4"/>
  <c r="AB14" i="4"/>
  <c r="AB15" i="4"/>
  <c r="AB16" i="4"/>
  <c r="AB17" i="4"/>
  <c r="AB18" i="4"/>
  <c r="AB19" i="4"/>
  <c r="AB20" i="4"/>
  <c r="AB21" i="4"/>
  <c r="AB22" i="4"/>
  <c r="AB23" i="4"/>
  <c r="AB24" i="4"/>
  <c r="AB26" i="4"/>
  <c r="AB28" i="4"/>
  <c r="AB29" i="4"/>
  <c r="AB31" i="4"/>
  <c r="AB33" i="4"/>
  <c r="AB34" i="4"/>
  <c r="AB35" i="4"/>
  <c r="AB36" i="4"/>
  <c r="AB37" i="4"/>
  <c r="AB38" i="4"/>
  <c r="AB39" i="4"/>
  <c r="AB40" i="4"/>
  <c r="AB41" i="4"/>
  <c r="AB42" i="4"/>
  <c r="AB43" i="4"/>
  <c r="AB44" i="4"/>
  <c r="AB45" i="4"/>
  <c r="AB46" i="4"/>
  <c r="AA4" i="4"/>
  <c r="AI4" i="4" s="1"/>
  <c r="AA5" i="4"/>
  <c r="AI5" i="4" s="1"/>
  <c r="AA7" i="4"/>
  <c r="AA8" i="4"/>
  <c r="AA9" i="4"/>
  <c r="AA10" i="4"/>
  <c r="AA11" i="4"/>
  <c r="AA12" i="4"/>
  <c r="AA13" i="4"/>
  <c r="AI12" i="4" s="1"/>
  <c r="AA14" i="4"/>
  <c r="AA15" i="4"/>
  <c r="AA16" i="4"/>
  <c r="AA17" i="4"/>
  <c r="AA18" i="4"/>
  <c r="AA19" i="4"/>
  <c r="AA20" i="4"/>
  <c r="AA21" i="4"/>
  <c r="AI20" i="4" s="1"/>
  <c r="AA22" i="4"/>
  <c r="AA23" i="4"/>
  <c r="AA24" i="4"/>
  <c r="AA26" i="4"/>
  <c r="AA28" i="4"/>
  <c r="AA29" i="4"/>
  <c r="AA31" i="4"/>
  <c r="AA33" i="4"/>
  <c r="AA34" i="4"/>
  <c r="AA35" i="4"/>
  <c r="AA36" i="4"/>
  <c r="AA37" i="4"/>
  <c r="AA38" i="4"/>
  <c r="AA39" i="4"/>
  <c r="AI34" i="4" s="1"/>
  <c r="AA40" i="4"/>
  <c r="AA41" i="4"/>
  <c r="AA42" i="4"/>
  <c r="AA43" i="4"/>
  <c r="AA44" i="4"/>
  <c r="AA45" i="4"/>
  <c r="AA46" i="4"/>
  <c r="Z4" i="4"/>
  <c r="AH4" i="4" s="1"/>
  <c r="Z5" i="4"/>
  <c r="AH5" i="4" s="1"/>
  <c r="Z7" i="4"/>
  <c r="Z8" i="4"/>
  <c r="Z9" i="4"/>
  <c r="Z10" i="4"/>
  <c r="Z11" i="4"/>
  <c r="Z12" i="4"/>
  <c r="Z13" i="4"/>
  <c r="Z14" i="4"/>
  <c r="Z15" i="4"/>
  <c r="Z16" i="4"/>
  <c r="Z17" i="4"/>
  <c r="Z18" i="4"/>
  <c r="Z19" i="4"/>
  <c r="Z20" i="4"/>
  <c r="Z21" i="4"/>
  <c r="Z22" i="4"/>
  <c r="Z23" i="4"/>
  <c r="AH22" i="4" s="1"/>
  <c r="Z24" i="4"/>
  <c r="Z26" i="4"/>
  <c r="Z28" i="4"/>
  <c r="Z29" i="4"/>
  <c r="Z31" i="4"/>
  <c r="Z33" i="4"/>
  <c r="Z34" i="4"/>
  <c r="Z35" i="4"/>
  <c r="AH30" i="4" s="1"/>
  <c r="Z36" i="4"/>
  <c r="Z37" i="4"/>
  <c r="Z38" i="4"/>
  <c r="Z39" i="4"/>
  <c r="Z40" i="4"/>
  <c r="Z41" i="4"/>
  <c r="AH36" i="4" s="1"/>
  <c r="Z42" i="4"/>
  <c r="Z43" i="4"/>
  <c r="Z44" i="4"/>
  <c r="Z45" i="4"/>
  <c r="Z46" i="4"/>
  <c r="Z6" i="3"/>
  <c r="Z7" i="3"/>
  <c r="Z8" i="3"/>
  <c r="Z9" i="3"/>
  <c r="Z10" i="3"/>
  <c r="Z11" i="3"/>
  <c r="Z12" i="3"/>
  <c r="Z13" i="3"/>
  <c r="Z14" i="3"/>
  <c r="Z15" i="3"/>
  <c r="Z16" i="3"/>
  <c r="Z17" i="3"/>
  <c r="Z18" i="3"/>
  <c r="Z19" i="3"/>
  <c r="Z20" i="3"/>
  <c r="Z21" i="3"/>
  <c r="Z22" i="3"/>
  <c r="Z23" i="3"/>
  <c r="Z24" i="3"/>
  <c r="Z25" i="3"/>
  <c r="Z26" i="3"/>
  <c r="Z27" i="3"/>
  <c r="Z28" i="3"/>
  <c r="Z29" i="3"/>
  <c r="Z30" i="3"/>
  <c r="Z31" i="3"/>
  <c r="Z32" i="3"/>
  <c r="Z33" i="3"/>
  <c r="Z34" i="3"/>
  <c r="Z35" i="3"/>
  <c r="Z36" i="3"/>
  <c r="Z37" i="3"/>
  <c r="Z38" i="3"/>
  <c r="Z39" i="3"/>
  <c r="Z40" i="3"/>
  <c r="Z41" i="3"/>
  <c r="Z42" i="3"/>
  <c r="Z43" i="3"/>
  <c r="Z44" i="3"/>
  <c r="Z45" i="3"/>
  <c r="Z46" i="3"/>
  <c r="Y6" i="3"/>
  <c r="Y7" i="3"/>
  <c r="Y8" i="3"/>
  <c r="Y9" i="3"/>
  <c r="Y10" i="3"/>
  <c r="Y11" i="3"/>
  <c r="Y12" i="3"/>
  <c r="Y13" i="3"/>
  <c r="Y14" i="3"/>
  <c r="Y15" i="3"/>
  <c r="Y16" i="3"/>
  <c r="Y17" i="3"/>
  <c r="Y18" i="3"/>
  <c r="Y19" i="3"/>
  <c r="Y20" i="3"/>
  <c r="Y21" i="3"/>
  <c r="Y22" i="3"/>
  <c r="Y23" i="3"/>
  <c r="Y24" i="3"/>
  <c r="Y25" i="3"/>
  <c r="Y26" i="3"/>
  <c r="Y27" i="3"/>
  <c r="Y28" i="3"/>
  <c r="Y29" i="3"/>
  <c r="Y30" i="3"/>
  <c r="Y31" i="3"/>
  <c r="Y32" i="3"/>
  <c r="Y33" i="3"/>
  <c r="Y34" i="3"/>
  <c r="Y35" i="3"/>
  <c r="Y36" i="3"/>
  <c r="Y37" i="3"/>
  <c r="Y38" i="3"/>
  <c r="Y39" i="3"/>
  <c r="Y40" i="3"/>
  <c r="Y41" i="3"/>
  <c r="Y42" i="3"/>
  <c r="Y43" i="3"/>
  <c r="Y44" i="3"/>
  <c r="Y45" i="3"/>
  <c r="Y46" i="3"/>
  <c r="X6" i="3"/>
  <c r="X7" i="3"/>
  <c r="X8" i="3"/>
  <c r="X9" i="3"/>
  <c r="X10" i="3"/>
  <c r="X11" i="3"/>
  <c r="X12" i="3"/>
  <c r="X13" i="3"/>
  <c r="X14" i="3"/>
  <c r="X15" i="3"/>
  <c r="X16" i="3"/>
  <c r="X17" i="3"/>
  <c r="X18" i="3"/>
  <c r="X19" i="3"/>
  <c r="X20" i="3"/>
  <c r="X22" i="3"/>
  <c r="X23" i="3"/>
  <c r="X24" i="3"/>
  <c r="X25" i="3"/>
  <c r="X26" i="3"/>
  <c r="X27" i="3"/>
  <c r="X28" i="3"/>
  <c r="X29" i="3"/>
  <c r="X30" i="3"/>
  <c r="X31" i="3"/>
  <c r="X32" i="3"/>
  <c r="X33" i="3"/>
  <c r="X34" i="3"/>
  <c r="X35" i="3"/>
  <c r="X36" i="3"/>
  <c r="X37" i="3"/>
  <c r="X38" i="3"/>
  <c r="X39" i="3"/>
  <c r="X40" i="3"/>
  <c r="X41" i="3"/>
  <c r="X42" i="3"/>
  <c r="X43" i="3"/>
  <c r="X44" i="3"/>
  <c r="X45" i="3"/>
  <c r="X46" i="3"/>
  <c r="Z5" i="3"/>
  <c r="Y5" i="3"/>
  <c r="X5" i="3"/>
  <c r="X4" i="2"/>
  <c r="X5" i="2"/>
  <c r="X6" i="2"/>
  <c r="X7" i="2"/>
  <c r="X8" i="2"/>
  <c r="X9" i="2"/>
  <c r="X10" i="2"/>
  <c r="X11" i="2"/>
  <c r="X12" i="2"/>
  <c r="X13" i="2"/>
  <c r="X14" i="2"/>
  <c r="X15" i="2"/>
  <c r="X16" i="2"/>
  <c r="X17" i="2"/>
  <c r="X18" i="2"/>
  <c r="X19" i="2"/>
  <c r="X20" i="2"/>
  <c r="X21" i="2"/>
  <c r="X22" i="2"/>
  <c r="X23" i="2"/>
  <c r="X24" i="2"/>
  <c r="X25" i="2"/>
  <c r="X26" i="2"/>
  <c r="X27" i="2"/>
  <c r="X28" i="2"/>
  <c r="X29" i="2"/>
  <c r="X30" i="2"/>
  <c r="X31" i="2"/>
  <c r="X32" i="2"/>
  <c r="X33" i="2"/>
  <c r="X34" i="2"/>
  <c r="X35" i="2"/>
  <c r="X3" i="2"/>
  <c r="M36" i="1"/>
  <c r="O36" i="1"/>
  <c r="M35" i="1"/>
  <c r="O35" i="1"/>
  <c r="M34" i="1"/>
  <c r="O34" i="1"/>
  <c r="M33" i="1"/>
  <c r="O33" i="1"/>
  <c r="M32" i="1"/>
  <c r="O32" i="1"/>
  <c r="M31" i="1"/>
  <c r="O31" i="1"/>
  <c r="O30" i="1"/>
  <c r="M30" i="1"/>
  <c r="M29" i="1"/>
  <c r="O29" i="1"/>
  <c r="O5" i="1"/>
  <c r="O6" i="1"/>
  <c r="O7" i="1"/>
  <c r="O8" i="1"/>
  <c r="O9" i="1"/>
  <c r="O10" i="1"/>
  <c r="O11" i="1"/>
  <c r="O12" i="1"/>
  <c r="O13" i="1"/>
  <c r="O14" i="1"/>
  <c r="O15" i="1"/>
  <c r="O16" i="1"/>
  <c r="O17" i="1"/>
  <c r="O18" i="1"/>
  <c r="O19" i="1"/>
  <c r="O20" i="1"/>
  <c r="O21" i="1"/>
  <c r="O22" i="1"/>
  <c r="O23" i="1"/>
  <c r="O24" i="1"/>
  <c r="O25" i="1"/>
  <c r="O26" i="1"/>
  <c r="O27" i="1"/>
  <c r="O28" i="1"/>
  <c r="O4" i="1"/>
  <c r="M28" i="1"/>
  <c r="M27" i="1"/>
  <c r="M26" i="1"/>
  <c r="M25" i="1"/>
  <c r="M24" i="1"/>
  <c r="M23" i="1"/>
  <c r="M22" i="1"/>
  <c r="M21" i="1"/>
  <c r="M20" i="1"/>
  <c r="M19" i="1"/>
  <c r="M18" i="1"/>
  <c r="M5" i="1"/>
  <c r="M6" i="1"/>
  <c r="M7" i="1"/>
  <c r="M8" i="1"/>
  <c r="M9" i="1"/>
  <c r="M10" i="1"/>
  <c r="M11" i="1"/>
  <c r="M12" i="1"/>
  <c r="M13" i="1"/>
  <c r="M14" i="1"/>
  <c r="M15" i="1"/>
  <c r="M16" i="1"/>
  <c r="M17" i="1"/>
  <c r="M4" i="1"/>
  <c r="AH14" i="4" l="1"/>
  <c r="AJ10" i="4"/>
  <c r="AH6" i="4"/>
  <c r="AJ32" i="4"/>
  <c r="AH17" i="4"/>
  <c r="AH9" i="4"/>
  <c r="AI23" i="4"/>
  <c r="AI15" i="4"/>
  <c r="AI7" i="4"/>
  <c r="AJ21" i="4"/>
  <c r="AH38" i="4"/>
  <c r="AI36" i="4"/>
  <c r="AI28" i="4"/>
  <c r="AJ34" i="4"/>
  <c r="AJ26" i="4"/>
  <c r="AH28" i="4"/>
  <c r="AH20" i="4"/>
  <c r="AH12" i="4"/>
  <c r="AI18" i="4"/>
  <c r="AI10" i="4"/>
  <c r="AJ24" i="4"/>
  <c r="AJ8" i="4"/>
  <c r="AI26" i="4"/>
  <c r="AJ40" i="4"/>
  <c r="AH41" i="4"/>
  <c r="AH33" i="4"/>
  <c r="AH25" i="4"/>
  <c r="AI39" i="4"/>
  <c r="AI31" i="4"/>
  <c r="AJ37" i="4"/>
  <c r="AJ29" i="4"/>
  <c r="AI6" i="4"/>
  <c r="AJ28" i="4"/>
  <c r="AJ20" i="4"/>
  <c r="AJ19" i="4"/>
  <c r="AJ11" i="4"/>
  <c r="AJ17" i="4"/>
  <c r="AJ23" i="4"/>
  <c r="AJ15" i="4"/>
  <c r="AH34" i="4"/>
  <c r="AH26" i="4"/>
  <c r="AH18" i="4"/>
  <c r="AH10" i="4"/>
  <c r="AI40" i="4"/>
  <c r="AI32" i="4"/>
  <c r="AI24" i="4"/>
  <c r="AI16" i="4"/>
  <c r="AI8" i="4"/>
  <c r="AJ38" i="4"/>
  <c r="AJ30" i="4"/>
  <c r="AJ14" i="4"/>
  <c r="AJ6" i="4"/>
  <c r="AJ16" i="4"/>
  <c r="AH35" i="4"/>
  <c r="AH27" i="4"/>
  <c r="AH19" i="4"/>
  <c r="AH11" i="4"/>
  <c r="AI41" i="4"/>
  <c r="AI33" i="4"/>
  <c r="AI25" i="4"/>
  <c r="AI17" i="4"/>
  <c r="AI9" i="4"/>
  <c r="AJ39" i="4"/>
  <c r="AJ31" i="4"/>
  <c r="AJ7" i="4"/>
  <c r="AJ22" i="4"/>
  <c r="AJ13" i="4"/>
  <c r="AH40" i="4"/>
  <c r="AH32" i="4"/>
  <c r="AH24" i="4"/>
  <c r="AH16" i="4"/>
  <c r="AH8" i="4"/>
  <c r="AI38" i="4"/>
  <c r="AI30" i="4"/>
  <c r="AI22" i="4"/>
  <c r="AI14" i="4"/>
  <c r="AJ36" i="4"/>
  <c r="AJ12" i="4"/>
  <c r="AH39" i="4"/>
  <c r="AH31" i="4"/>
  <c r="AH23" i="4"/>
  <c r="AH15" i="4"/>
  <c r="AH7" i="4"/>
  <c r="AI37" i="4"/>
  <c r="AI29" i="4"/>
  <c r="AI21" i="4"/>
  <c r="AI13" i="4"/>
  <c r="AJ35" i="4"/>
  <c r="AJ27" i="4"/>
  <c r="AJ18" i="4"/>
  <c r="AH37" i="4"/>
  <c r="AH29" i="4"/>
  <c r="AH21" i="4"/>
  <c r="AH13" i="4"/>
  <c r="AI35" i="4"/>
  <c r="AI27" i="4"/>
  <c r="AI19" i="4"/>
  <c r="AI11" i="4"/>
  <c r="AJ41" i="4"/>
  <c r="AJ33" i="4"/>
  <c r="AJ25" i="4"/>
  <c r="AJ9" i="4"/>
</calcChain>
</file>

<file path=xl/sharedStrings.xml><?xml version="1.0" encoding="utf-8"?>
<sst xmlns="http://schemas.openxmlformats.org/spreadsheetml/2006/main" count="1036" uniqueCount="424">
  <si>
    <t>Tumour</t>
  </si>
  <si>
    <t>Muscle</t>
  </si>
  <si>
    <t>Animal</t>
  </si>
  <si>
    <t>Max SUV</t>
  </si>
  <si>
    <t>Min SUV</t>
  </si>
  <si>
    <t>Average SUV</t>
  </si>
  <si>
    <t>SD SUV</t>
  </si>
  <si>
    <t>Volume ROI</t>
  </si>
  <si>
    <t>Difference tumour and muscle</t>
  </si>
  <si>
    <t>Image PI</t>
  </si>
  <si>
    <t>Tumour fold muscle</t>
  </si>
  <si>
    <t>565_1</t>
  </si>
  <si>
    <t>565_2</t>
  </si>
  <si>
    <t>565_3</t>
  </si>
  <si>
    <t>566_1</t>
  </si>
  <si>
    <t>566_2</t>
  </si>
  <si>
    <t>566_3</t>
  </si>
  <si>
    <t>567_1</t>
  </si>
  <si>
    <t>567_1 (more tumor)</t>
  </si>
  <si>
    <t>567_2</t>
  </si>
  <si>
    <t>567_3</t>
  </si>
  <si>
    <t>568_1</t>
  </si>
  <si>
    <t>568_2</t>
  </si>
  <si>
    <t>568_3</t>
  </si>
  <si>
    <t>573_1</t>
  </si>
  <si>
    <t>573_2</t>
  </si>
  <si>
    <t>573_3</t>
  </si>
  <si>
    <t>574_1</t>
  </si>
  <si>
    <t>574_2</t>
  </si>
  <si>
    <t>574_3</t>
  </si>
  <si>
    <t>575_1</t>
  </si>
  <si>
    <t>575_2</t>
  </si>
  <si>
    <t>575_3</t>
  </si>
  <si>
    <t>576_1</t>
  </si>
  <si>
    <t>576_2</t>
  </si>
  <si>
    <t>576_3</t>
  </si>
  <si>
    <t>710_1</t>
  </si>
  <si>
    <t>710_2</t>
  </si>
  <si>
    <t>710_3</t>
  </si>
  <si>
    <t>711_1</t>
  </si>
  <si>
    <t>711_2</t>
  </si>
  <si>
    <t>711_3</t>
  </si>
  <si>
    <t>712_2</t>
  </si>
  <si>
    <t>712_3</t>
  </si>
  <si>
    <t>Average</t>
  </si>
  <si>
    <t>SD</t>
  </si>
  <si>
    <t>Volune ROI</t>
  </si>
  <si>
    <t>BTV75</t>
  </si>
  <si>
    <t>BTV50</t>
  </si>
  <si>
    <t>NB: sjekk opp</t>
  </si>
  <si>
    <t>NB: sjekke opp</t>
  </si>
  <si>
    <t># PMOD_VOI_STATISTICS</t>
  </si>
  <si>
    <t># FORMAT[UNI]</t>
  </si>
  <si>
    <t># AXIS[Experiment][VOI][TAC][]</t>
  </si>
  <si>
    <t># VOXEL_FRACTION_MODE[1]</t>
  </si>
  <si>
    <t># DATA</t>
  </si>
  <si>
    <t>// Component [string]</t>
  </si>
  <si>
    <t>File [string]</t>
  </si>
  <si>
    <t>PatientName [string]</t>
  </si>
  <si>
    <t>PatientID [string]</t>
  </si>
  <si>
    <t>PatientInfo [string]</t>
  </si>
  <si>
    <t>StudyDescription [string]</t>
  </si>
  <si>
    <t>SeriesDescription [string]</t>
  </si>
  <si>
    <t>StudyDate [date_time]</t>
  </si>
  <si>
    <t>Color [0xARGB]</t>
  </si>
  <si>
    <t>VoiName(Region) [string]</t>
  </si>
  <si>
    <t>Time [seconds]</t>
  </si>
  <si>
    <t>Averaged [g/ml{SUVbw}]</t>
  </si>
  <si>
    <t>Sd [g/ml{SUVbw}]</t>
  </si>
  <si>
    <t>Volume [ccm]</t>
  </si>
  <si>
    <t>Min [g/ml{SUVbw}]</t>
  </si>
  <si>
    <t>Max [g/ml{SUVbw}]</t>
  </si>
  <si>
    <t>0.4214</t>
  </si>
  <si>
    <t>0.3353</t>
  </si>
  <si>
    <t>0.6617</t>
  </si>
  <si>
    <t>0.176</t>
  </si>
  <si>
    <t>6.0442</t>
  </si>
  <si>
    <t>0.3515</t>
  </si>
  <si>
    <t>0.0845</t>
  </si>
  <si>
    <t>0.0665</t>
  </si>
  <si>
    <t>0.2425</t>
  </si>
  <si>
    <t>0.6847</t>
  </si>
  <si>
    <t>TBV75</t>
  </si>
  <si>
    <t>5.4897</t>
  </si>
  <si>
    <t>0.553</t>
  </si>
  <si>
    <t>5.2685E-4</t>
  </si>
  <si>
    <t>4.7349</t>
  </si>
  <si>
    <t>TBV50</t>
  </si>
  <si>
    <t>4.2535</t>
  </si>
  <si>
    <t>1.1338</t>
  </si>
  <si>
    <t>0.0012</t>
  </si>
  <si>
    <t>3.1637</t>
  </si>
  <si>
    <t>Scan</t>
  </si>
  <si>
    <t>BQ1</t>
  </si>
  <si>
    <t>BQ2</t>
  </si>
  <si>
    <t>BQ4</t>
  </si>
  <si>
    <t>BO1</t>
  </si>
  <si>
    <t>BO2</t>
  </si>
  <si>
    <t>BO3</t>
  </si>
  <si>
    <t>BM1</t>
  </si>
  <si>
    <t>BM2</t>
  </si>
  <si>
    <t>BM3</t>
  </si>
  <si>
    <t>BR4</t>
  </si>
  <si>
    <t>BP3</t>
  </si>
  <si>
    <t>BP4</t>
  </si>
  <si>
    <t>CA1</t>
  </si>
  <si>
    <t>CA2</t>
  </si>
  <si>
    <t>CA4</t>
  </si>
  <si>
    <t>CC2</t>
  </si>
  <si>
    <t>CC3</t>
  </si>
  <si>
    <t>CC4</t>
  </si>
  <si>
    <t>CE1</t>
  </si>
  <si>
    <t>CE3</t>
  </si>
  <si>
    <t>CE4</t>
  </si>
  <si>
    <t>CC1</t>
  </si>
  <si>
    <t>CD1</t>
  </si>
  <si>
    <t>CD3</t>
  </si>
  <si>
    <t>DK1</t>
  </si>
  <si>
    <t>DJ3</t>
  </si>
  <si>
    <t>DJ4</t>
  </si>
  <si>
    <t>DL1</t>
  </si>
  <si>
    <t>DL3</t>
  </si>
  <si>
    <t>DL4</t>
  </si>
  <si>
    <t>DJ2</t>
  </si>
  <si>
    <t>DK4</t>
  </si>
  <si>
    <t>PET 'Listmode' Scan - OSEM Reconstruction</t>
  </si>
  <si>
    <t>Svulst</t>
  </si>
  <si>
    <t>Muskel</t>
  </si>
  <si>
    <t>710_1 2</t>
  </si>
  <si>
    <t>710_2 2</t>
  </si>
  <si>
    <t>710_3 2</t>
  </si>
  <si>
    <t>718_1</t>
  </si>
  <si>
    <t>718_2</t>
  </si>
  <si>
    <t>718_3</t>
  </si>
  <si>
    <t>719_1</t>
  </si>
  <si>
    <t>719_2</t>
  </si>
  <si>
    <t>719_3</t>
  </si>
  <si>
    <t>DM1</t>
  </si>
  <si>
    <t>DM2</t>
  </si>
  <si>
    <t>DM4</t>
  </si>
  <si>
    <t>DO1</t>
  </si>
  <si>
    <t>Rel tumour</t>
  </si>
  <si>
    <t>Rel TBV75</t>
  </si>
  <si>
    <t>Rel TBV50</t>
  </si>
  <si>
    <t>F18FAPI</t>
  </si>
  <si>
    <t>DO3</t>
  </si>
  <si>
    <t>DO2</t>
  </si>
  <si>
    <t>T Average</t>
  </si>
  <si>
    <t>T SD</t>
  </si>
  <si>
    <t>T Min SUV</t>
  </si>
  <si>
    <t>T max SUV</t>
  </si>
  <si>
    <t>T75 Average</t>
  </si>
  <si>
    <t>T75 SD</t>
  </si>
  <si>
    <t>T75 Volume</t>
  </si>
  <si>
    <t>T75 Min SUV</t>
  </si>
  <si>
    <t>T75 max</t>
  </si>
  <si>
    <t>T50 Average</t>
  </si>
  <si>
    <t>T50 SD</t>
  </si>
  <si>
    <t>T50 Volume</t>
  </si>
  <si>
    <t>T50 Min</t>
  </si>
  <si>
    <t>T50 Max</t>
  </si>
  <si>
    <t>M Average</t>
  </si>
  <si>
    <t>M Volume</t>
  </si>
  <si>
    <t>M Min</t>
  </si>
  <si>
    <t>M Max</t>
  </si>
  <si>
    <t>T Volume</t>
  </si>
  <si>
    <t>M SD</t>
  </si>
  <si>
    <t># AXIS[Experiment][VOI][TAC][g1]</t>
  </si>
  <si>
    <t>Averaged [kBq/cc]</t>
  </si>
  <si>
    <t>Sd [kBq/cc]</t>
  </si>
  <si>
    <t>Min [kBq/cc]</t>
  </si>
  <si>
    <t>Max [kBq/cc]</t>
  </si>
  <si>
    <t>Har filer, orker ikke snu</t>
  </si>
  <si>
    <t>Mangler rett VOI</t>
  </si>
  <si>
    <t>20220225_000000</t>
  </si>
  <si>
    <t>Mangler rett VOI; annenhver slide gjort på nytt, ny muskel</t>
  </si>
  <si>
    <t>Mangler rett VOI, Annenhver slide lagt inn</t>
  </si>
  <si>
    <t>Group RT</t>
  </si>
  <si>
    <t>LL2 control</t>
  </si>
  <si>
    <t>LL2 2x6</t>
  </si>
  <si>
    <t>LL2 1x12</t>
  </si>
  <si>
    <t>CT26 control</t>
  </si>
  <si>
    <t>CT26 2x6</t>
  </si>
  <si>
    <t>CT26 1x12</t>
  </si>
  <si>
    <t>CT26 long</t>
  </si>
  <si>
    <t>4662 control</t>
  </si>
  <si>
    <t>4662 1x12</t>
  </si>
  <si>
    <t>4662 2x6</t>
  </si>
  <si>
    <t># VERSION[4.304]</t>
  </si>
  <si>
    <t>1799.9985000000001</t>
  </si>
  <si>
    <t>83.148268</t>
  </si>
  <si>
    <t>66.161194</t>
  </si>
  <si>
    <t>0.661664</t>
  </si>
  <si>
    <t>34.730156</t>
  </si>
  <si>
    <t>1192.684448</t>
  </si>
  <si>
    <t>69.356367</t>
  </si>
  <si>
    <t>16.665528</t>
  </si>
  <si>
    <t>0.066468</t>
  </si>
  <si>
    <t>47.859852</t>
  </si>
  <si>
    <t>135.10878</t>
  </si>
  <si>
    <t>0.0</t>
  </si>
  <si>
    <t>1.75616E-4</t>
  </si>
  <si>
    <t>1083.270304</t>
  </si>
  <si>
    <t>109.115415</t>
  </si>
  <si>
    <t>5.26848E-4</t>
  </si>
  <si>
    <t>934.325928</t>
  </si>
  <si>
    <t>Kommentar analyse</t>
  </si>
  <si>
    <t>Signal blære spiller over i svulst, dermed kunstig høy for TBV75 og TBV50</t>
  </si>
  <si>
    <t>61.438262</t>
  </si>
  <si>
    <t>18.651885</t>
  </si>
  <si>
    <t>0.803994</t>
  </si>
  <si>
    <t>31.631836</t>
  </si>
  <si>
    <t>127.195313</t>
  </si>
  <si>
    <t>123.572591</t>
  </si>
  <si>
    <t>1.801317</t>
  </si>
  <si>
    <t>0.002107</t>
  </si>
  <si>
    <t>121.375</t>
  </si>
  <si>
    <t>112.139591</t>
  </si>
  <si>
    <t>6.112876</t>
  </si>
  <si>
    <t>0.017913</t>
  </si>
  <si>
    <t>103.34082</t>
  </si>
  <si>
    <t>32.991785</t>
  </si>
  <si>
    <t>8.822048</t>
  </si>
  <si>
    <t>0.025955</t>
  </si>
  <si>
    <t>25.832245</t>
  </si>
  <si>
    <t>52.318336</t>
  </si>
  <si>
    <t>Mangler PET slices</t>
  </si>
  <si>
    <t>Mangler filer</t>
  </si>
  <si>
    <t>43.834726</t>
  </si>
  <si>
    <t>19.342364</t>
  </si>
  <si>
    <t>0.23357</t>
  </si>
  <si>
    <t>8.508247</t>
  </si>
  <si>
    <t>88.570313</t>
  </si>
  <si>
    <t>21.200874</t>
  </si>
  <si>
    <t>4.424148</t>
  </si>
  <si>
    <t>0.065264</t>
  </si>
  <si>
    <t>14.180637</t>
  </si>
  <si>
    <t>35.572937</t>
  </si>
  <si>
    <t>85.718114</t>
  </si>
  <si>
    <t>1.357414</t>
  </si>
  <si>
    <t>0.005855</t>
  </si>
  <si>
    <t>83.706177</t>
  </si>
  <si>
    <t>77.405386</t>
  </si>
  <si>
    <t>5.693367</t>
  </si>
  <si>
    <t>0.029167</t>
  </si>
  <si>
    <t>68.704224</t>
  </si>
  <si>
    <t>Feil i fil</t>
  </si>
  <si>
    <t>48.799173</t>
  </si>
  <si>
    <t>17.437326</t>
  </si>
  <si>
    <t>0.011226</t>
  </si>
  <si>
    <t>29.816044</t>
  </si>
  <si>
    <t>83.714279</t>
  </si>
  <si>
    <t>54.275466</t>
  </si>
  <si>
    <t>10.911269</t>
  </si>
  <si>
    <t>0.039024</t>
  </si>
  <si>
    <t>35.5499</t>
  </si>
  <si>
    <t>83.140892</t>
  </si>
  <si>
    <t>0.573387</t>
  </si>
  <si>
    <t>2.209086E-4</t>
  </si>
  <si>
    <t>82.567505</t>
  </si>
  <si>
    <t>79.700581</t>
  </si>
  <si>
    <t>2.866926</t>
  </si>
  <si>
    <t>6.627259E-4</t>
  </si>
  <si>
    <t>75.686882</t>
  </si>
  <si>
    <t>50.366379</t>
  </si>
  <si>
    <t>23.22034</t>
  </si>
  <si>
    <t>1.499847</t>
  </si>
  <si>
    <t>12.591797</t>
  </si>
  <si>
    <t>154.346176</t>
  </si>
  <si>
    <t>87.785402</t>
  </si>
  <si>
    <t>26.462843</t>
  </si>
  <si>
    <t>0.029163</t>
  </si>
  <si>
    <t>44.526993</t>
  </si>
  <si>
    <t>148.410156</t>
  </si>
  <si>
    <t>144.152344</t>
  </si>
  <si>
    <t>2.321836</t>
  </si>
  <si>
    <t>0.001581</t>
  </si>
  <si>
    <t>141.794922</t>
  </si>
  <si>
    <t>148.407227</t>
  </si>
  <si>
    <t>122.600174</t>
  </si>
  <si>
    <t>7.533479</t>
  </si>
  <si>
    <t>111.99707</t>
  </si>
  <si>
    <t>140.15918</t>
  </si>
  <si>
    <t>73.193129</t>
  </si>
  <si>
    <t>36.635501</t>
  </si>
  <si>
    <t>0.214348</t>
  </si>
  <si>
    <t>37.263775</t>
  </si>
  <si>
    <t>278.443207</t>
  </si>
  <si>
    <t>36.516468</t>
  </si>
  <si>
    <t>6.367578</t>
  </si>
  <si>
    <t>0.026637</t>
  </si>
  <si>
    <t>27.947832</t>
  </si>
  <si>
    <t>48.649929</t>
  </si>
  <si>
    <t>274.302788</t>
  </si>
  <si>
    <t>3.354125</t>
  </si>
  <si>
    <t>4.419206E-4</t>
  </si>
  <si>
    <t>269.127258</t>
  </si>
  <si>
    <t>244.149734</t>
  </si>
  <si>
    <t>17.801565</t>
  </si>
  <si>
    <t>0.002541</t>
  </si>
  <si>
    <t>219.44223</t>
  </si>
  <si>
    <t>45.222323</t>
  </si>
  <si>
    <t>12.748401</t>
  </si>
  <si>
    <t>0.175439</t>
  </si>
  <si>
    <t>16.137932</t>
  </si>
  <si>
    <t>69.715866</t>
  </si>
  <si>
    <t>19.142318</t>
  </si>
  <si>
    <t>2.116049</t>
  </si>
  <si>
    <t>0.043785</t>
  </si>
  <si>
    <t>15.492414</t>
  </si>
  <si>
    <t>25.497932</t>
  </si>
  <si>
    <t>67.85267</t>
  </si>
  <si>
    <t>0.891548</t>
  </si>
  <si>
    <t>0.002431</t>
  </si>
  <si>
    <t>66.488281</t>
  </si>
  <si>
    <t>61.227779</t>
  </si>
  <si>
    <t>3.330113</t>
  </si>
  <si>
    <t>0.030713</t>
  </si>
  <si>
    <t>56.482760</t>
  </si>
  <si>
    <t>40.605049</t>
  </si>
  <si>
    <t>0.231657</t>
  </si>
  <si>
    <t>23.996651</t>
  </si>
  <si>
    <t>72.930992</t>
  </si>
  <si>
    <t>29.67387</t>
  </si>
  <si>
    <t>0.053819</t>
  </si>
  <si>
    <t>14.586199</t>
  </si>
  <si>
    <t>64.932114</t>
  </si>
  <si>
    <t>65.72484</t>
  </si>
  <si>
    <t>0.02042</t>
  </si>
  <si>
    <t>60.69741</t>
  </si>
  <si>
    <t>12.400126</t>
  </si>
  <si>
    <t>13.130683</t>
  </si>
  <si>
    <t>71.048904</t>
  </si>
  <si>
    <t>0.941045</t>
  </si>
  <si>
    <t>0.002664</t>
  </si>
  <si>
    <t>70.107857</t>
  </si>
  <si>
    <t>3.240573</t>
  </si>
  <si>
    <t>7.144808</t>
  </si>
  <si>
    <t>132.503708</t>
  </si>
  <si>
    <t>51.475382</t>
  </si>
  <si>
    <t>0.04027</t>
  </si>
  <si>
    <t>31.82687</t>
  </si>
  <si>
    <t>94.181557</t>
  </si>
  <si>
    <t>120.812202</t>
  </si>
  <si>
    <t>42.510183</t>
  </si>
  <si>
    <t>19.810463</t>
  </si>
  <si>
    <t>0.859551</t>
  </si>
  <si>
    <t>17.684632</t>
  </si>
  <si>
    <t>130.988144</t>
  </si>
  <si>
    <t>1.334651</t>
  </si>
  <si>
    <t>129.256073</t>
  </si>
  <si>
    <t>104.086856</t>
  </si>
  <si>
    <t>6.848979</t>
  </si>
  <si>
    <t>98.07872</t>
  </si>
  <si>
    <t>01,01,1900  08:01:54</t>
  </si>
  <si>
    <t>V T75/V</t>
  </si>
  <si>
    <t>VT50/V</t>
  </si>
  <si>
    <t>V/V75</t>
  </si>
  <si>
    <t>V/V50</t>
  </si>
  <si>
    <t>C:/Users/klo049/OneDrive - UiT Office 365/FAPI/Image analyses/FAPI image analysis/PMOD/574_2/New_name_correct/574_2_s2_PET__Listmode__Scan___OSEM_Reconstruction_s2_PET__Listmode__Scan___OSEM_Reconstruction_PTD_OSEM_6061_0266_1666725042_000_000</t>
  </si>
  <si>
    <t>574_2_s2_PET__Listmode__Scan___OSEM_Reconstruction_s2_PET__Listmode__Scan___OSEM_Reconstruction_PTD_OSEM_6061_0266_1666725042_000_000</t>
  </si>
  <si>
    <t>birthDate = 20220225, size = 0.0, weight = 0.018, sex = M</t>
  </si>
  <si>
    <t>fffa1105</t>
  </si>
  <si>
    <t>46.260576</t>
  </si>
  <si>
    <t>16.333346</t>
  </si>
  <si>
    <t>ff00f70b</t>
  </si>
  <si>
    <t>16.620464</t>
  </si>
  <si>
    <t>3.657906</t>
  </si>
  <si>
    <t>fffa07f1</t>
  </si>
  <si>
    <t>94.898964</t>
  </si>
  <si>
    <t>4.618487</t>
  </si>
  <si>
    <t>fffaeb08</t>
  </si>
  <si>
    <t>81.65265</t>
  </si>
  <si>
    <t>11.137242</t>
  </si>
  <si>
    <t># DATE_TIME[2023.01.11_15:48:36]</t>
  </si>
  <si>
    <t>0.026458</t>
  </si>
  <si>
    <t>26.950474</t>
  </si>
  <si>
    <t>102.703155</t>
  </si>
  <si>
    <t>0.041392</t>
  </si>
  <si>
    <t>11.654259</t>
  </si>
  <si>
    <t>29.135647</t>
  </si>
  <si>
    <t>7.761061E-4</t>
  </si>
  <si>
    <t>88.863724</t>
  </si>
  <si>
    <t>0.002217</t>
  </si>
  <si>
    <t>65.555206</t>
  </si>
  <si>
    <t># DATE_TIME[2023.01.11_15:51:35]</t>
  </si>
  <si>
    <t>45.505817</t>
  </si>
  <si>
    <t>28.615774</t>
  </si>
  <si>
    <t>1.108723E-4</t>
  </si>
  <si>
    <t>|</t>
  </si>
  <si>
    <t>C:/Users/klo049/OneDrive - UiT Office 365/FAPI/Image analyses/FAPI image analysis/PMOD/711_2/s2_PET__Listmode__Scan___OSEM_Reconstruction_PTS_OSEM_6623_0270_000</t>
  </si>
  <si>
    <t>s2_PET__Listmode__Scan___OSEM_Reconstruction_PTS_OSEM_6623_0270_000</t>
  </si>
  <si>
    <t>DL134_FAPI</t>
  </si>
  <si>
    <t>birthDate = 20221102, size = 0.0, weight = 0.022, sex = F</t>
  </si>
  <si>
    <t>MRS Testing Study</t>
  </si>
  <si>
    <t>20221102_000000</t>
  </si>
  <si>
    <t>fff90b10</t>
  </si>
  <si>
    <t>900.0</t>
  </si>
  <si>
    <t>0.7103</t>
  </si>
  <si>
    <t>0.2261</t>
  </si>
  <si>
    <t>0.8498</t>
  </si>
  <si>
    <t>0.2316</t>
  </si>
  <si>
    <t>ff00fa0a</t>
  </si>
  <si>
    <t>0.2324</t>
  </si>
  <si>
    <t>0.0693</t>
  </si>
  <si>
    <t>0.04</t>
  </si>
  <si>
    <t>0.1311</t>
  </si>
  <si>
    <t>0.437</t>
  </si>
  <si>
    <t>ff006316</t>
  </si>
  <si>
    <t>Muskel 2</t>
  </si>
  <si>
    <t>0.2791</t>
  </si>
  <si>
    <t>0.0749</t>
  </si>
  <si>
    <t>0.0349</t>
  </si>
  <si>
    <t>0.1617</t>
  </si>
  <si>
    <t>0.5769</t>
  </si>
  <si>
    <t>fff910f0</t>
  </si>
  <si>
    <t>fff9fa05</t>
  </si>
  <si>
    <t>2.1391</t>
  </si>
  <si>
    <t>0.462</t>
  </si>
  <si>
    <t>0.0023</t>
  </si>
  <si>
    <t># DATE_TIME[2023.01.31_11:20:52]</t>
  </si>
  <si>
    <t>9.8507E-4</t>
  </si>
  <si>
    <t>Spillover from bladder to tumour!</t>
  </si>
  <si>
    <t>Sjekk opp!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</si>
</sst>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0.00000"/>
  </numFmts>
  <fonts count="2" x14ac:knownFonts="1">
    <font>
      <sz val="12"/>
      <color theme="1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5" xfId="0" applyFill="1" applyBorder="1"/>
    <xf numFmtId="0" fontId="0" fillId="2" borderId="0" xfId="0" applyFill="1"/>
    <xf numFmtId="0" fontId="0" fillId="2" borderId="4" xfId="0" applyFill="1" applyBorder="1"/>
    <xf numFmtId="0" fontId="0" fillId="0" borderId="5" xfId="0" applyBorder="1"/>
    <xf numFmtId="0" fontId="0" fillId="0" borderId="4" xfId="0" applyBorder="1"/>
    <xf numFmtId="11" fontId="0" fillId="0" borderId="0" xfId="0" applyNumberFormat="1"/>
    <xf numFmtId="17" fontId="0" fillId="0" borderId="0" xfId="0" applyNumberFormat="1"/>
    <xf numFmtId="0" fontId="0" fillId="0" borderId="0" xfId="0" applyAlignment="1">
      <alignment horizontal="center"/>
    </xf>
    <xf numFmtId="2" fontId="0" fillId="0" borderId="0" xfId="0" applyNumberFormat="1"/>
    <xf numFmtId="0" fontId="0" fillId="3" borderId="0" xfId="0" applyFill="1"/>
    <xf numFmtId="0" fontId="0" fillId="4" borderId="0" xfId="0" applyFill="1"/>
    <xf numFmtId="164" fontId="0" fillId="0" borderId="0" xfId="0" applyNumberFormat="1"/>
    <xf numFmtId="165" fontId="0" fillId="0" borderId="0" xfId="0" applyNumberFormat="1"/>
    <xf numFmtId="165" fontId="0" fillId="0" borderId="4" xfId="0" applyNumberFormat="1" applyBorder="1"/>
    <xf numFmtId="165" fontId="0" fillId="0" borderId="5" xfId="0" applyNumberFormat="1" applyBorder="1"/>
    <xf numFmtId="165" fontId="0" fillId="2" borderId="4" xfId="0" applyNumberFormat="1" applyFill="1" applyBorder="1"/>
    <xf numFmtId="165" fontId="0" fillId="2" borderId="0" xfId="0" applyNumberFormat="1" applyFill="1"/>
    <xf numFmtId="165" fontId="0" fillId="2" borderId="5" xfId="0" applyNumberFormat="1" applyFill="1" applyBorder="1"/>
    <xf numFmtId="165" fontId="0" fillId="0" borderId="6" xfId="0" applyNumberFormat="1" applyBorder="1"/>
    <xf numFmtId="165" fontId="0" fillId="0" borderId="7" xfId="0" applyNumberFormat="1" applyBorder="1"/>
    <xf numFmtId="165" fontId="0" fillId="0" borderId="8" xfId="0" applyNumberFormat="1" applyBorder="1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</cellXfs>
  <cellStyles count="1">
    <cellStyle name="Normal" xfId="0" builtinId="0"/>
  </cellStyles>
  <dxfs count="56">
    <dxf>
      <numFmt numFmtId="0" formatCode="General"/>
      <fill>
        <patternFill patternType="none">
          <fgColor indexed="64"/>
          <bgColor auto="1"/>
        </patternFill>
      </fill>
    </dxf>
    <dxf>
      <numFmt numFmtId="0" formatCode="General"/>
      <fill>
        <patternFill patternType="none">
          <fgColor indexed="64"/>
          <bgColor auto="1"/>
        </patternFill>
      </fill>
    </dxf>
    <dxf>
      <numFmt numFmtId="0" formatCode="General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numFmt numFmtId="0" formatCode="General"/>
      <fill>
        <patternFill patternType="none">
          <fgColor indexed="64"/>
          <bgColor auto="1"/>
        </patternFill>
      </fill>
    </dxf>
    <dxf>
      <numFmt numFmtId="0" formatCode="General"/>
      <fill>
        <patternFill patternType="none">
          <fgColor indexed="64"/>
          <bgColor auto="1"/>
        </patternFill>
      </fill>
    </dxf>
    <dxf>
      <numFmt numFmtId="0" formatCode="General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FBFBB58B-0761-4A01-AAC1-16B74C2915A9}" name="Table1" displayName="Table1" ref="B3:AB46" totalsRowShown="0" headerRowDxfId="55" dataDxfId="54">
  <autoFilter ref="B3:AB46" xr:uid="{FBFBB58B-0761-4A01-AAC1-16B74C2915A9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  <filterColumn colId="11" hiddenButton="1"/>
    <filterColumn colId="12" hiddenButton="1"/>
    <filterColumn colId="13" hiddenButton="1"/>
    <filterColumn colId="14" hiddenButton="1"/>
    <filterColumn colId="15" hiddenButton="1"/>
    <filterColumn colId="16" hiddenButton="1"/>
    <filterColumn colId="17" hiddenButton="1"/>
    <filterColumn colId="18" hiddenButton="1"/>
    <filterColumn colId="19" hiddenButton="1"/>
    <filterColumn colId="20" hiddenButton="1"/>
    <filterColumn colId="21" hiddenButton="1"/>
    <filterColumn colId="22" hiddenButton="1"/>
    <filterColumn colId="23" hiddenButton="1"/>
    <filterColumn colId="24" hiddenButton="1"/>
    <filterColumn colId="25" hiddenButton="1"/>
    <filterColumn colId="26" hiddenButton="1"/>
  </autoFilter>
  <tableColumns count="27">
    <tableColumn id="1" xr3:uid="{27EE5209-60BA-45EF-99A2-8E4007447135}" name="Scan" dataDxfId="53"/>
    <tableColumn id="2" xr3:uid="{996F2A9F-095B-4796-8F1A-BCFD444D6889}" name="Animal" dataDxfId="52"/>
    <tableColumn id="3" xr3:uid="{13ACE511-B878-4A60-88D1-36058891D748}" name="T Average" dataDxfId="51"/>
    <tableColumn id="4" xr3:uid="{9A8A025C-56DC-4DE7-A090-53EF8A328EDC}" name="T SD" dataDxfId="50"/>
    <tableColumn id="5" xr3:uid="{DD3B1E5C-D902-4A7D-A159-1EF168499571}" name="T Volume" dataDxfId="49"/>
    <tableColumn id="6" xr3:uid="{D4B6E566-D8DC-4927-888D-6165E336D06E}" name="T Min SUV" dataDxfId="48"/>
    <tableColumn id="7" xr3:uid="{346FD773-972E-4687-ABBC-9FBD95949AA4}" name="T max SUV" dataDxfId="47"/>
    <tableColumn id="8" xr3:uid="{74CD4C30-4BFB-41F0-BE37-7C7F9C80A20A}" name="T75 Average" dataDxfId="46"/>
    <tableColumn id="9" xr3:uid="{525BA434-E4DC-4598-A1DF-057057C9DE2F}" name="T75 SD" dataDxfId="45"/>
    <tableColumn id="10" xr3:uid="{61C278E6-A581-42B8-8481-F60FE4E3BC23}" name="T75 Volume" dataDxfId="44"/>
    <tableColumn id="11" xr3:uid="{50B32A89-787C-41E4-A2FF-6F8C5C894091}" name="T75 Min SUV" dataDxfId="43"/>
    <tableColumn id="12" xr3:uid="{6DE9C6CB-70F8-4BE6-8139-47403A00C3F2}" name="T75 max" dataDxfId="42"/>
    <tableColumn id="13" xr3:uid="{D5DA960D-7F0C-41DE-BC45-CC2386B7B5E2}" name="T50 Average" dataDxfId="41"/>
    <tableColumn id="14" xr3:uid="{4A0C6B1C-EB0A-4574-8330-8D9683CE3059}" name="T50 SD" dataDxfId="40"/>
    <tableColumn id="15" xr3:uid="{F4FE2B7E-1ADE-47FF-BC0A-A771CBCE8A32}" name="T50 Volume" dataDxfId="39"/>
    <tableColumn id="16" xr3:uid="{268D2863-6214-4051-A752-49F2C832DC04}" name="T50 Min" dataDxfId="38"/>
    <tableColumn id="17" xr3:uid="{F0349A79-1B32-4344-9DE0-0B06C50A9A66}" name="T50 Max" dataDxfId="37"/>
    <tableColumn id="18" xr3:uid="{48C75007-FB0B-467A-82A0-9B8F24115D8D}" name="M Average" dataDxfId="36"/>
    <tableColumn id="19" xr3:uid="{0B62CC64-C5D2-40E1-B4A5-B23B98C5F93D}" name="M SD" dataDxfId="35"/>
    <tableColumn id="20" xr3:uid="{038D4655-FD5A-42FC-9892-33BA91C50D68}" name="M Volume" dataDxfId="34"/>
    <tableColumn id="21" xr3:uid="{3BA2FA74-6951-46C8-9E75-7230027733D7}" name="M Min" dataDxfId="33"/>
    <tableColumn id="22" xr3:uid="{BF6153E5-D998-48D8-B88F-DC6D4E6C39E8}" name="M Max" dataDxfId="32"/>
    <tableColumn id="27" xr3:uid="{BA6957D4-7CE2-4FAC-8034-D93E751B1E70}" name="Group RT"/>
    <tableColumn id="23" xr3:uid="{0F57F709-E55E-44E7-BC36-C166BC901E09}" name="Kommentar analyse" dataDxfId="31"/>
    <tableColumn id="24" xr3:uid="{91AF5BEF-F02D-4CB8-BBB0-67B4ADA1246A}" name="Rel tumour" dataDxfId="30">
      <calculatedColumnFormula>Table1[[#This Row],[T Average]]/Table1[[#This Row],[M Average]]</calculatedColumnFormula>
    </tableColumn>
    <tableColumn id="25" xr3:uid="{66653A17-D493-4AFC-93B9-1C2861EB1DF3}" name="Rel TBV75" dataDxfId="29">
      <calculatedColumnFormula>Table1[[#This Row],[T75 Average]]/Table1[[#This Row],[M Average]]</calculatedColumnFormula>
    </tableColumn>
    <tableColumn id="26" xr3:uid="{C0CF3AF4-6279-4FA0-BAA9-D7353F3D83CE}" name="Rel TBV50" dataDxfId="28">
      <calculatedColumnFormula>Table1[[#This Row],[T50 Average]]/Table1[[#This Row],[M Average]]</calculatedColumnFormula>
    </tableColumn>
  </tableColumns>
  <tableStyleInfo name="TableStyleLight20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8D04E9E1-A7B5-43EC-B0DE-61D6ED43E264}" name="Table13" displayName="Table13" ref="B4:AB42" totalsRowShown="0" headerRowDxfId="27" dataDxfId="26">
  <autoFilter ref="B4:AB42" xr:uid="{8D04E9E1-A7B5-43EC-B0DE-61D6ED43E264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  <filterColumn colId="11" hiddenButton="1"/>
    <filterColumn colId="12" hiddenButton="1"/>
    <filterColumn colId="13" hiddenButton="1"/>
    <filterColumn colId="14" hiddenButton="1"/>
    <filterColumn colId="15" hiddenButton="1"/>
    <filterColumn colId="16" hiddenButton="1"/>
    <filterColumn colId="17" hiddenButton="1"/>
    <filterColumn colId="18" hiddenButton="1"/>
    <filterColumn colId="19" hiddenButton="1"/>
    <filterColumn colId="20" hiddenButton="1"/>
    <filterColumn colId="21" hiddenButton="1"/>
    <filterColumn colId="22" hiddenButton="1"/>
    <filterColumn colId="23" hiddenButton="1"/>
    <filterColumn colId="24" hiddenButton="1"/>
    <filterColumn colId="25" hiddenButton="1"/>
    <filterColumn colId="26" hiddenButton="1"/>
  </autoFilter>
  <tableColumns count="27">
    <tableColumn id="1" xr3:uid="{7DE95CE8-8C8E-4CBC-87B8-02B5645B0799}" name="Scan" dataDxfId="25"/>
    <tableColumn id="2" xr3:uid="{02D13165-B551-45E3-A8BE-53F43163226E}" name="Animal" dataDxfId="24"/>
    <tableColumn id="3" xr3:uid="{7E3B60B7-6D22-46A6-B22D-ED8B3DE0BEEE}" name="T Average" dataDxfId="23"/>
    <tableColumn id="4" xr3:uid="{B97ED03A-9084-41B5-AC4A-C33CEC37093E}" name="T SD" dataDxfId="22"/>
    <tableColumn id="5" xr3:uid="{C130F0C5-0702-4716-A00A-7C8F0FC2045B}" name="T Volume" dataDxfId="21"/>
    <tableColumn id="6" xr3:uid="{9176E51F-92A7-474B-9856-CBF24B03135D}" name="T Min SUV" dataDxfId="20"/>
    <tableColumn id="7" xr3:uid="{15FD6FC4-EE2C-4137-A20F-D9ECE0BC387C}" name="T max SUV" dataDxfId="19"/>
    <tableColumn id="8" xr3:uid="{86FFF77B-7C3D-4590-9013-27D1960705C2}" name="T75 Average" dataDxfId="18"/>
    <tableColumn id="9" xr3:uid="{2084EF01-1743-40D3-8572-9C7705CBE2A8}" name="T75 SD" dataDxfId="17"/>
    <tableColumn id="10" xr3:uid="{9A05221D-01E7-4974-B800-53847FBDB5BA}" name="T75 Volume" dataDxfId="16"/>
    <tableColumn id="11" xr3:uid="{560E0F2C-0D33-499F-82D7-125115F7A09A}" name="T75 Min SUV" dataDxfId="15"/>
    <tableColumn id="12" xr3:uid="{AA913461-D5D9-42D4-A603-8EB0A21D21C0}" name="T75 max" dataDxfId="14"/>
    <tableColumn id="13" xr3:uid="{29478071-A6C6-46FD-A631-0DC305E508A2}" name="T50 Average" dataDxfId="13"/>
    <tableColumn id="14" xr3:uid="{F69D97B7-D60E-4867-B964-D5A78648F7CA}" name="T50 SD" dataDxfId="12"/>
    <tableColumn id="15" xr3:uid="{29F3562C-6ABB-4799-8C34-08A4F5D86E16}" name="T50 Volume" dataDxfId="11"/>
    <tableColumn id="16" xr3:uid="{AAF12E2B-7BA0-4F9F-AC92-9E12C9E2B533}" name="T50 Min" dataDxfId="10"/>
    <tableColumn id="17" xr3:uid="{A0F5A46D-EF89-442B-A888-24CD3DD037EC}" name="T50 Max" dataDxfId="9"/>
    <tableColumn id="18" xr3:uid="{EDA07152-73D8-4EE8-9E86-8ABD04508C67}" name="M Average" dataDxfId="8"/>
    <tableColumn id="19" xr3:uid="{70072025-EA6F-4598-A2E3-0885C747D7AD}" name="M SD" dataDxfId="7"/>
    <tableColumn id="20" xr3:uid="{8E074AA6-3EE3-4AD4-B566-09F0C2CA92E0}" name="M Volume" dataDxfId="6"/>
    <tableColumn id="21" xr3:uid="{E6650A0D-A7CE-4A3E-94E7-1CA4D3EBC878}" name="M Min" dataDxfId="5"/>
    <tableColumn id="22" xr3:uid="{F3692F21-9397-4F20-8CD2-06A9F22FA813}" name="M Max" dataDxfId="4"/>
    <tableColumn id="27" xr3:uid="{3F7D5C19-CBB8-4A78-BA72-2893CF2956A6}" name="Group RT"/>
    <tableColumn id="23" xr3:uid="{424FB060-87E3-4352-B988-3BAA0BA10953}" name="Kommentar analyse" dataDxfId="3"/>
    <tableColumn id="24" xr3:uid="{628F6DD8-FE13-488D-BA5F-A0CEEFFAD756}" name="Rel tumour" dataDxfId="2">
      <calculatedColumnFormula>Table13[[#This Row],[T Average]]/Table13[[#This Row],[M Average]]</calculatedColumnFormula>
    </tableColumn>
    <tableColumn id="25" xr3:uid="{2EA863F2-0CD7-4310-996C-1745A662DB9B}" name="Rel TBV75" dataDxfId="1">
      <calculatedColumnFormula>Table13[[#This Row],[T75 Average]]/Table13[[#This Row],[M Average]]</calculatedColumnFormula>
    </tableColumn>
    <tableColumn id="26" xr3:uid="{14CD8638-8C27-4DC3-9107-CE2D1C0468FD}" name="Rel TBV50" dataDxfId="0">
      <calculatedColumnFormula>Table13[[#This Row],[T50 Average]]/Table13[[#This Row],[M Average]]</calculatedColumnFormula>
    </tableColumn>
  </tableColumns>
  <tableStyleInfo name="TableStyleLight20" showFirstColumn="0" showLastColumn="0" showRowStripes="1" showColumnStripes="0"/>
</table>
</file>

<file path=xl/theme/theme1.xml><?xml version="1.0" encoding="utf-8"?>
<a:theme xmlns:a="http://schemas.openxmlformats.org/drawingml/2006/main" name="Office 2013 – 2022-tema">
  <a:themeElements>
    <a:clrScheme name="Office 2013–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–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–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44ECC8-BFCC-9A48-A28D-3A56E2935F9B}">
  <dimension ref="B2:O36"/>
  <sheetViews>
    <sheetView workbookViewId="0">
      <selection activeCell="H4" sqref="H4:H28"/>
    </sheetView>
  </sheetViews>
  <sheetFormatPr baseColWidth="10" defaultColWidth="11" defaultRowHeight="15.5" x14ac:dyDescent="0.35"/>
  <cols>
    <col min="13" max="13" width="26.33203125" bestFit="1" customWidth="1"/>
  </cols>
  <sheetData>
    <row r="2" spans="2:15" x14ac:dyDescent="0.35">
      <c r="C2" s="25" t="s">
        <v>0</v>
      </c>
      <c r="D2" s="25"/>
      <c r="E2" s="25"/>
      <c r="F2" s="25"/>
      <c r="G2" s="25"/>
      <c r="H2" s="25" t="s">
        <v>1</v>
      </c>
      <c r="I2" s="25"/>
      <c r="J2" s="25"/>
      <c r="K2" s="25"/>
      <c r="L2" s="25"/>
    </row>
    <row r="3" spans="2:15" x14ac:dyDescent="0.35">
      <c r="B3" t="s">
        <v>2</v>
      </c>
      <c r="C3" t="s">
        <v>3</v>
      </c>
      <c r="D3" t="s">
        <v>4</v>
      </c>
      <c r="E3" t="s">
        <v>5</v>
      </c>
      <c r="F3" t="s">
        <v>6</v>
      </c>
      <c r="G3" t="s">
        <v>7</v>
      </c>
      <c r="H3" t="s">
        <v>3</v>
      </c>
      <c r="I3" t="s">
        <v>4</v>
      </c>
      <c r="J3" t="s">
        <v>5</v>
      </c>
      <c r="K3" t="s">
        <v>6</v>
      </c>
      <c r="L3" t="s">
        <v>7</v>
      </c>
      <c r="M3" t="s">
        <v>8</v>
      </c>
      <c r="N3" t="s">
        <v>9</v>
      </c>
      <c r="O3" t="s">
        <v>10</v>
      </c>
    </row>
    <row r="4" spans="2:15" x14ac:dyDescent="0.35">
      <c r="B4" t="s">
        <v>11</v>
      </c>
      <c r="E4">
        <v>0.309</v>
      </c>
      <c r="F4">
        <v>0.246</v>
      </c>
      <c r="G4">
        <v>0.66169999999999995</v>
      </c>
      <c r="J4">
        <v>0.25800000000000001</v>
      </c>
      <c r="K4">
        <v>6.2E-2</v>
      </c>
      <c r="L4">
        <v>6.6500000000000004E-2</v>
      </c>
      <c r="M4">
        <f t="shared" ref="M4:M36" si="0">E4-J4</f>
        <v>5.099999999999999E-2</v>
      </c>
      <c r="N4">
        <v>49</v>
      </c>
      <c r="O4">
        <f>E4/J4</f>
        <v>1.1976744186046511</v>
      </c>
    </row>
    <row r="5" spans="2:15" x14ac:dyDescent="0.35">
      <c r="B5" t="s">
        <v>12</v>
      </c>
      <c r="E5">
        <v>0.27179999999999999</v>
      </c>
      <c r="F5">
        <v>0.1106</v>
      </c>
      <c r="G5">
        <v>1.0665</v>
      </c>
      <c r="J5">
        <v>0.25790000000000002</v>
      </c>
      <c r="K5">
        <v>4.99E-2</v>
      </c>
      <c r="L5">
        <v>0.1152</v>
      </c>
      <c r="M5">
        <f t="shared" si="0"/>
        <v>1.3899999999999968E-2</v>
      </c>
      <c r="N5">
        <v>46</v>
      </c>
      <c r="O5">
        <f t="shared" ref="O5:O36" si="1">E5/J5</f>
        <v>1.0538968592477704</v>
      </c>
    </row>
    <row r="6" spans="2:15" x14ac:dyDescent="0.35">
      <c r="B6" t="s">
        <v>13</v>
      </c>
      <c r="C6">
        <v>0.52449999999999997</v>
      </c>
      <c r="D6">
        <v>0.14460000000000001</v>
      </c>
      <c r="E6">
        <v>0.26369999999999999</v>
      </c>
      <c r="F6">
        <v>7.2099999999999997E-2</v>
      </c>
      <c r="G6">
        <v>0.41670000000000001</v>
      </c>
      <c r="H6">
        <v>0.7944</v>
      </c>
      <c r="I6">
        <v>0.10050000000000001</v>
      </c>
      <c r="J6">
        <v>0.1779</v>
      </c>
      <c r="K6">
        <v>0.11650000000000001</v>
      </c>
      <c r="L6">
        <v>7.6200000000000004E-2</v>
      </c>
      <c r="M6">
        <f t="shared" si="0"/>
        <v>8.5799999999999987E-2</v>
      </c>
      <c r="N6">
        <v>44</v>
      </c>
      <c r="O6">
        <f t="shared" si="1"/>
        <v>1.4822934232715008</v>
      </c>
    </row>
    <row r="7" spans="2:15" x14ac:dyDescent="0.35">
      <c r="B7" t="s">
        <v>14</v>
      </c>
      <c r="C7">
        <v>0.27239999999999998</v>
      </c>
      <c r="D7">
        <v>0.13070000000000001</v>
      </c>
      <c r="E7">
        <v>0.21240000000000001</v>
      </c>
      <c r="F7">
        <v>3.4200000000000001E-2</v>
      </c>
      <c r="G7">
        <v>3.32E-2</v>
      </c>
      <c r="H7">
        <v>0.15959999999999999</v>
      </c>
      <c r="I7">
        <v>6.3299999999999995E-2</v>
      </c>
      <c r="J7">
        <v>0.1026</v>
      </c>
      <c r="K7">
        <v>2.4299999999999999E-2</v>
      </c>
      <c r="L7">
        <v>3.7900000000000003E-2</v>
      </c>
      <c r="M7">
        <f t="shared" si="0"/>
        <v>0.10980000000000001</v>
      </c>
      <c r="N7">
        <v>61</v>
      </c>
      <c r="O7">
        <f t="shared" si="1"/>
        <v>2.0701754385964914</v>
      </c>
    </row>
    <row r="8" spans="2:15" x14ac:dyDescent="0.35">
      <c r="B8" t="s">
        <v>15</v>
      </c>
      <c r="C8">
        <v>0.47510000000000002</v>
      </c>
      <c r="D8">
        <v>4.58E-2</v>
      </c>
      <c r="E8">
        <v>0.23530000000000001</v>
      </c>
      <c r="F8">
        <v>0.1038</v>
      </c>
      <c r="G8">
        <v>0.2336</v>
      </c>
      <c r="H8">
        <v>0.19109999999999999</v>
      </c>
      <c r="I8">
        <v>7.5999999999999998E-2</v>
      </c>
      <c r="J8">
        <v>0.1138</v>
      </c>
      <c r="K8">
        <v>2.3699999999999999E-2</v>
      </c>
      <c r="L8">
        <v>6.5299999999999997E-2</v>
      </c>
      <c r="M8">
        <f t="shared" si="0"/>
        <v>0.12150000000000001</v>
      </c>
      <c r="N8">
        <v>60</v>
      </c>
      <c r="O8">
        <f t="shared" si="1"/>
        <v>2.0676625659050969</v>
      </c>
    </row>
    <row r="9" spans="2:15" x14ac:dyDescent="0.35">
      <c r="B9" t="s">
        <v>16</v>
      </c>
      <c r="C9">
        <v>0.67090000000000005</v>
      </c>
      <c r="D9">
        <v>9.1999999999999998E-3</v>
      </c>
      <c r="E9">
        <v>3.5700000000000003E-2</v>
      </c>
      <c r="F9">
        <v>7.8100000000000003E-2</v>
      </c>
      <c r="G9">
        <v>0.34639999999999999</v>
      </c>
      <c r="H9">
        <v>9.1999999999999998E-3</v>
      </c>
      <c r="I9">
        <v>3.8E-3</v>
      </c>
      <c r="J9">
        <v>5.7000000000000002E-3</v>
      </c>
      <c r="K9">
        <v>1.6000000000000001E-3</v>
      </c>
      <c r="L9">
        <v>2.86E-2</v>
      </c>
      <c r="M9">
        <f t="shared" si="0"/>
        <v>3.0000000000000002E-2</v>
      </c>
      <c r="N9">
        <v>58</v>
      </c>
      <c r="O9">
        <f t="shared" si="1"/>
        <v>6.2631578947368425</v>
      </c>
    </row>
    <row r="10" spans="2:15" x14ac:dyDescent="0.35">
      <c r="B10" t="s">
        <v>17</v>
      </c>
      <c r="C10">
        <v>0.22739999999999999</v>
      </c>
      <c r="D10">
        <v>0.12770000000000001</v>
      </c>
      <c r="E10">
        <v>0.17549999999999999</v>
      </c>
      <c r="F10">
        <v>2.4299999999999999E-2</v>
      </c>
      <c r="G10">
        <v>3.1399999999999997E-2</v>
      </c>
      <c r="H10">
        <v>0.191</v>
      </c>
      <c r="I10">
        <v>6.88E-2</v>
      </c>
      <c r="J10">
        <v>0.1115</v>
      </c>
      <c r="K10">
        <v>3.0800000000000001E-2</v>
      </c>
      <c r="L10">
        <v>3.5999999999999997E-2</v>
      </c>
      <c r="M10">
        <f t="shared" si="0"/>
        <v>6.3999999999999987E-2</v>
      </c>
      <c r="N10">
        <v>57</v>
      </c>
      <c r="O10">
        <f t="shared" si="1"/>
        <v>1.5739910313901344</v>
      </c>
    </row>
    <row r="11" spans="2:15" x14ac:dyDescent="0.35">
      <c r="B11" t="s">
        <v>18</v>
      </c>
      <c r="C11">
        <v>0.22739999999999999</v>
      </c>
      <c r="D11">
        <v>0.12620000000000001</v>
      </c>
      <c r="E11">
        <v>0.1671</v>
      </c>
      <c r="F11">
        <v>2.4E-2</v>
      </c>
      <c r="G11">
        <v>4.6600000000000003E-2</v>
      </c>
      <c r="M11">
        <f t="shared" si="0"/>
        <v>0.1671</v>
      </c>
      <c r="N11">
        <v>57</v>
      </c>
      <c r="O11" t="e">
        <f t="shared" si="1"/>
        <v>#DIV/0!</v>
      </c>
    </row>
    <row r="12" spans="2:15" x14ac:dyDescent="0.35">
      <c r="B12" t="s">
        <v>19</v>
      </c>
      <c r="C12">
        <v>0.25729999999999997</v>
      </c>
      <c r="D12">
        <v>9.1399999999999995E-2</v>
      </c>
      <c r="E12">
        <v>0.15060000000000001</v>
      </c>
      <c r="F12">
        <v>5.3800000000000001E-2</v>
      </c>
      <c r="G12">
        <v>1.12E-2</v>
      </c>
      <c r="H12">
        <v>0.2591</v>
      </c>
      <c r="I12">
        <v>0.1082</v>
      </c>
      <c r="J12">
        <v>0.16750000000000001</v>
      </c>
      <c r="K12">
        <v>3.3599999999999998E-2</v>
      </c>
      <c r="L12">
        <v>3.9E-2</v>
      </c>
      <c r="M12">
        <f t="shared" si="0"/>
        <v>-1.6899999999999998E-2</v>
      </c>
      <c r="N12">
        <v>55</v>
      </c>
      <c r="O12">
        <f t="shared" si="1"/>
        <v>0.89910447761194034</v>
      </c>
    </row>
    <row r="13" spans="2:15" x14ac:dyDescent="0.35">
      <c r="B13" t="s">
        <v>20</v>
      </c>
      <c r="C13">
        <v>0.2414</v>
      </c>
      <c r="D13">
        <v>0.10100000000000001</v>
      </c>
      <c r="E13">
        <v>0.18279999999999999</v>
      </c>
      <c r="F13">
        <v>3.1E-2</v>
      </c>
      <c r="G13">
        <v>5.5100000000000003E-2</v>
      </c>
      <c r="H13">
        <v>0.14219999999999999</v>
      </c>
      <c r="I13">
        <v>4.8099999999999997E-2</v>
      </c>
      <c r="J13">
        <v>8.0500000000000002E-2</v>
      </c>
      <c r="K13">
        <v>2.24E-2</v>
      </c>
      <c r="L13">
        <v>2.9100000000000001E-2</v>
      </c>
      <c r="M13">
        <f t="shared" si="0"/>
        <v>0.10229999999999999</v>
      </c>
      <c r="N13">
        <v>54</v>
      </c>
      <c r="O13">
        <f t="shared" si="1"/>
        <v>2.2708074534161491</v>
      </c>
    </row>
    <row r="14" spans="2:15" x14ac:dyDescent="0.35">
      <c r="B14" t="s">
        <v>21</v>
      </c>
      <c r="C14">
        <v>0.54330000000000001</v>
      </c>
      <c r="D14">
        <v>4.3099999999999999E-2</v>
      </c>
      <c r="E14">
        <v>0.17710000000000001</v>
      </c>
      <c r="F14">
        <v>8.1600000000000006E-2</v>
      </c>
      <c r="G14">
        <v>1.4998</v>
      </c>
      <c r="H14">
        <v>0.52180000000000004</v>
      </c>
      <c r="I14">
        <v>0.1573</v>
      </c>
      <c r="J14">
        <v>0.30859999999999999</v>
      </c>
      <c r="K14">
        <v>9.2999999999999999E-2</v>
      </c>
      <c r="L14">
        <v>2.92E-2</v>
      </c>
      <c r="M14">
        <f t="shared" si="0"/>
        <v>-0.13149999999999998</v>
      </c>
      <c r="N14">
        <v>40</v>
      </c>
      <c r="O14">
        <f t="shared" si="1"/>
        <v>0.57388204795852238</v>
      </c>
    </row>
    <row r="15" spans="2:15" x14ac:dyDescent="0.35">
      <c r="B15" t="s">
        <v>22</v>
      </c>
      <c r="C15">
        <v>0.20499999999999999</v>
      </c>
      <c r="D15">
        <v>4.7199999999999999E-2</v>
      </c>
      <c r="E15">
        <v>0.13270000000000001</v>
      </c>
      <c r="F15">
        <v>3.7400000000000003E-2</v>
      </c>
      <c r="G15">
        <v>0.1754</v>
      </c>
      <c r="H15">
        <v>7.4300000000000005E-2</v>
      </c>
      <c r="I15">
        <v>4.5699999999999998E-2</v>
      </c>
      <c r="J15">
        <v>5.6099999999999997E-2</v>
      </c>
      <c r="K15">
        <v>6.1999999999999998E-3</v>
      </c>
      <c r="L15">
        <v>4.3799999999999999E-2</v>
      </c>
      <c r="M15">
        <f t="shared" si="0"/>
        <v>7.6600000000000015E-2</v>
      </c>
      <c r="N15">
        <v>38</v>
      </c>
      <c r="O15">
        <f t="shared" si="1"/>
        <v>2.3654188948306598</v>
      </c>
    </row>
    <row r="16" spans="2:15" x14ac:dyDescent="0.35">
      <c r="B16" t="s">
        <v>23</v>
      </c>
      <c r="C16">
        <v>0.81530000000000002</v>
      </c>
      <c r="D16">
        <v>0.14249999999999999</v>
      </c>
      <c r="E16">
        <v>0.26040000000000002</v>
      </c>
      <c r="F16">
        <v>0.1099</v>
      </c>
      <c r="G16">
        <v>0.20330000000000001</v>
      </c>
      <c r="H16">
        <v>0.18379999999999999</v>
      </c>
      <c r="I16">
        <v>0.1075</v>
      </c>
      <c r="J16">
        <v>0.13930000000000001</v>
      </c>
      <c r="K16">
        <v>2.4199999999999999E-2</v>
      </c>
      <c r="L16">
        <v>2.6599999999999999E-2</v>
      </c>
      <c r="M16">
        <f t="shared" si="0"/>
        <v>0.12110000000000001</v>
      </c>
      <c r="N16">
        <v>36</v>
      </c>
      <c r="O16">
        <f t="shared" si="1"/>
        <v>1.8693467336683418</v>
      </c>
    </row>
    <row r="17" spans="2:15" x14ac:dyDescent="0.35">
      <c r="B17" t="s">
        <v>24</v>
      </c>
      <c r="C17">
        <v>0.82579999999999998</v>
      </c>
      <c r="D17">
        <v>9.01E-2</v>
      </c>
      <c r="E17">
        <v>0.2346</v>
      </c>
      <c r="F17">
        <v>0.113</v>
      </c>
      <c r="G17">
        <v>1.5326</v>
      </c>
      <c r="H17">
        <v>0.68</v>
      </c>
      <c r="I17">
        <v>0.18540000000000001</v>
      </c>
      <c r="J17">
        <v>0.3508</v>
      </c>
      <c r="K17">
        <v>0.1222</v>
      </c>
      <c r="L17">
        <v>8.2900000000000001E-2</v>
      </c>
      <c r="M17">
        <f t="shared" si="0"/>
        <v>-0.1162</v>
      </c>
      <c r="N17">
        <v>27</v>
      </c>
      <c r="O17">
        <f t="shared" si="1"/>
        <v>0.66875712656784492</v>
      </c>
    </row>
    <row r="18" spans="2:15" x14ac:dyDescent="0.35">
      <c r="B18" t="s">
        <v>25</v>
      </c>
      <c r="C18">
        <v>0.46879999999999999</v>
      </c>
      <c r="D18">
        <v>2.64E-2</v>
      </c>
      <c r="E18">
        <v>0.1618</v>
      </c>
      <c r="F18">
        <v>7.9399999999999998E-2</v>
      </c>
      <c r="G18">
        <v>0.4425</v>
      </c>
      <c r="H18">
        <v>0.36409999999999998</v>
      </c>
      <c r="I18">
        <v>0.123</v>
      </c>
      <c r="J18">
        <v>0.1993</v>
      </c>
      <c r="K18">
        <v>6.8400000000000002E-2</v>
      </c>
      <c r="L18">
        <v>4.0300000000000002E-2</v>
      </c>
      <c r="M18">
        <f t="shared" si="0"/>
        <v>-3.7500000000000006E-2</v>
      </c>
      <c r="N18">
        <v>28</v>
      </c>
      <c r="O18">
        <f t="shared" si="1"/>
        <v>0.81184144505770195</v>
      </c>
    </row>
    <row r="19" spans="2:15" x14ac:dyDescent="0.35">
      <c r="B19" t="s">
        <v>26</v>
      </c>
      <c r="C19">
        <v>0.36890000000000001</v>
      </c>
      <c r="D19">
        <v>0.1207</v>
      </c>
      <c r="E19">
        <v>0.20480000000000001</v>
      </c>
      <c r="F19">
        <v>6.2600000000000003E-2</v>
      </c>
      <c r="G19">
        <v>0.23169999999999999</v>
      </c>
      <c r="H19">
        <v>0.32729999999999998</v>
      </c>
      <c r="I19">
        <v>7.2400000000000006E-2</v>
      </c>
      <c r="J19">
        <v>0.1497</v>
      </c>
      <c r="K19">
        <v>6.6199999999999995E-2</v>
      </c>
      <c r="L19">
        <v>5.3800000000000001E-2</v>
      </c>
      <c r="M19">
        <f t="shared" si="0"/>
        <v>5.510000000000001E-2</v>
      </c>
      <c r="N19">
        <v>30</v>
      </c>
      <c r="O19">
        <f t="shared" si="1"/>
        <v>1.3680694722778892</v>
      </c>
    </row>
    <row r="20" spans="2:15" x14ac:dyDescent="0.35">
      <c r="B20" t="s">
        <v>27</v>
      </c>
      <c r="C20">
        <v>6.8599999999999994E-2</v>
      </c>
      <c r="D20">
        <v>5.21E-2</v>
      </c>
      <c r="E20">
        <v>6.0699999999999997E-2</v>
      </c>
      <c r="F20">
        <v>6.0000000000000001E-3</v>
      </c>
      <c r="G20">
        <v>1.5100000000000001E-2</v>
      </c>
      <c r="H20">
        <v>0.151</v>
      </c>
      <c r="I20">
        <v>2.69E-2</v>
      </c>
      <c r="J20">
        <v>7.5600000000000001E-2</v>
      </c>
      <c r="K20">
        <v>2.93E-2</v>
      </c>
      <c r="L20">
        <v>6.2799999999999995E-2</v>
      </c>
      <c r="M20">
        <f t="shared" si="0"/>
        <v>-1.4900000000000004E-2</v>
      </c>
      <c r="N20">
        <v>40</v>
      </c>
      <c r="O20">
        <f t="shared" si="1"/>
        <v>0.80291005291005291</v>
      </c>
    </row>
    <row r="21" spans="2:15" x14ac:dyDescent="0.35">
      <c r="B21" t="s">
        <v>28</v>
      </c>
      <c r="C21">
        <v>0.38919999999999999</v>
      </c>
      <c r="D21">
        <v>8.2100000000000006E-2</v>
      </c>
      <c r="E21">
        <v>0.1444</v>
      </c>
      <c r="F21">
        <v>7.5700000000000003E-2</v>
      </c>
      <c r="G21">
        <v>4.3200000000000002E-2</v>
      </c>
      <c r="H21">
        <v>0.10349999999999999</v>
      </c>
      <c r="I21">
        <v>4.1000000000000002E-2</v>
      </c>
      <c r="J21">
        <v>6.0699999999999997E-2</v>
      </c>
      <c r="K21">
        <v>1.15E-2</v>
      </c>
      <c r="L21">
        <v>5.4600000000000003E-2</v>
      </c>
      <c r="M21">
        <f t="shared" si="0"/>
        <v>8.3699999999999997E-2</v>
      </c>
      <c r="N21">
        <v>38</v>
      </c>
      <c r="O21">
        <f t="shared" si="1"/>
        <v>2.3789126853377267</v>
      </c>
    </row>
    <row r="22" spans="2:15" x14ac:dyDescent="0.35">
      <c r="B22" t="s">
        <v>29</v>
      </c>
      <c r="C22">
        <v>0.36</v>
      </c>
      <c r="D22">
        <v>9.3399999999999997E-2</v>
      </c>
      <c r="E22">
        <v>0.16170000000000001</v>
      </c>
      <c r="F22">
        <v>5.7099999999999998E-2</v>
      </c>
      <c r="G22">
        <v>2.6499999999999999E-2</v>
      </c>
      <c r="H22">
        <v>0.1014</v>
      </c>
      <c r="I22">
        <v>4.07E-2</v>
      </c>
      <c r="J22">
        <v>5.8099999999999999E-2</v>
      </c>
      <c r="K22">
        <v>2.1700000000000001E-2</v>
      </c>
      <c r="L22">
        <v>4.1399999999999999E-2</v>
      </c>
      <c r="M22">
        <f t="shared" si="0"/>
        <v>0.10360000000000001</v>
      </c>
      <c r="N22">
        <v>39</v>
      </c>
      <c r="O22">
        <f t="shared" si="1"/>
        <v>2.7831325301204823</v>
      </c>
    </row>
    <row r="23" spans="2:15" x14ac:dyDescent="0.35">
      <c r="B23" t="s">
        <v>30</v>
      </c>
      <c r="C23">
        <v>0.27510000000000001</v>
      </c>
      <c r="D23">
        <v>0.21890000000000001</v>
      </c>
      <c r="E23">
        <v>0.2417</v>
      </c>
      <c r="F23">
        <v>1.7600000000000001E-2</v>
      </c>
      <c r="G23">
        <v>1.2999999999999999E-3</v>
      </c>
      <c r="H23">
        <v>0.14499999999999999</v>
      </c>
      <c r="I23">
        <v>6.4699999999999994E-2</v>
      </c>
      <c r="J23">
        <v>0.104</v>
      </c>
      <c r="K23">
        <v>2.1499999999999998E-2</v>
      </c>
      <c r="L23">
        <v>4.8399999999999999E-2</v>
      </c>
      <c r="M23">
        <f t="shared" si="0"/>
        <v>0.13769999999999999</v>
      </c>
      <c r="N23">
        <v>52</v>
      </c>
      <c r="O23">
        <f t="shared" si="1"/>
        <v>2.3240384615384615</v>
      </c>
    </row>
    <row r="24" spans="2:15" x14ac:dyDescent="0.35">
      <c r="B24" t="s">
        <v>31</v>
      </c>
      <c r="C24">
        <v>0.41639999999999999</v>
      </c>
      <c r="D24">
        <v>0.15809999999999999</v>
      </c>
      <c r="E24">
        <v>0.2422</v>
      </c>
      <c r="F24">
        <v>7.0300000000000001E-2</v>
      </c>
      <c r="G24">
        <v>4.1099999999999998E-2</v>
      </c>
      <c r="H24">
        <v>0.29099999999999998</v>
      </c>
      <c r="I24">
        <v>0.1278</v>
      </c>
      <c r="J24">
        <v>0.1925</v>
      </c>
      <c r="K24">
        <v>3.7999999999999999E-2</v>
      </c>
      <c r="L24">
        <v>3.9399999999999998E-2</v>
      </c>
      <c r="M24">
        <f t="shared" si="0"/>
        <v>4.9699999999999994E-2</v>
      </c>
      <c r="N24">
        <v>53</v>
      </c>
      <c r="O24">
        <f t="shared" si="1"/>
        <v>1.2581818181818181</v>
      </c>
    </row>
    <row r="25" spans="2:15" x14ac:dyDescent="0.35">
      <c r="B25" t="s">
        <v>32</v>
      </c>
      <c r="C25">
        <v>0.39179999999999998</v>
      </c>
      <c r="D25">
        <v>0.14480000000000001</v>
      </c>
      <c r="E25">
        <v>0.24560000000000001</v>
      </c>
      <c r="F25">
        <v>4.9099999999999998E-2</v>
      </c>
      <c r="G25">
        <v>2.01E-2</v>
      </c>
      <c r="H25">
        <v>0.52070000000000005</v>
      </c>
      <c r="I25">
        <v>8.4599999999999995E-2</v>
      </c>
      <c r="J25">
        <v>0.22739999999999999</v>
      </c>
      <c r="K25">
        <v>0.1099</v>
      </c>
      <c r="L25">
        <v>5.5100000000000003E-2</v>
      </c>
      <c r="M25">
        <f t="shared" si="0"/>
        <v>1.8200000000000022E-2</v>
      </c>
      <c r="N25">
        <v>54</v>
      </c>
      <c r="O25">
        <f t="shared" si="1"/>
        <v>1.0800351802990327</v>
      </c>
    </row>
    <row r="26" spans="2:15" x14ac:dyDescent="0.35">
      <c r="B26" t="s">
        <v>33</v>
      </c>
      <c r="C26">
        <v>0.51570000000000005</v>
      </c>
      <c r="D26">
        <v>0.12429999999999999</v>
      </c>
      <c r="E26">
        <v>0.27389999999999998</v>
      </c>
      <c r="F26">
        <v>0.1125</v>
      </c>
      <c r="G26">
        <v>5.9499999999999997E-2</v>
      </c>
      <c r="H26">
        <v>0.2077</v>
      </c>
      <c r="I26">
        <v>6.3200000000000006E-2</v>
      </c>
      <c r="J26">
        <v>0.1085</v>
      </c>
      <c r="K26">
        <v>3.8100000000000002E-2</v>
      </c>
      <c r="L26">
        <v>3.3099999999999997E-2</v>
      </c>
      <c r="M26">
        <f t="shared" si="0"/>
        <v>0.16539999999999999</v>
      </c>
      <c r="N26">
        <v>47</v>
      </c>
      <c r="O26">
        <f t="shared" si="1"/>
        <v>2.5244239631336405</v>
      </c>
    </row>
    <row r="27" spans="2:15" x14ac:dyDescent="0.35">
      <c r="B27" t="s">
        <v>34</v>
      </c>
      <c r="C27">
        <v>0.88680000000000003</v>
      </c>
      <c r="D27">
        <v>0.14019999999999999</v>
      </c>
      <c r="E27">
        <v>0.2412</v>
      </c>
      <c r="F27">
        <v>8.9200000000000002E-2</v>
      </c>
      <c r="G27">
        <v>4.1300000000000003E-2</v>
      </c>
      <c r="H27">
        <v>0.54469999999999996</v>
      </c>
      <c r="I27">
        <v>0.16930000000000001</v>
      </c>
      <c r="J27">
        <v>0.30570000000000003</v>
      </c>
      <c r="K27">
        <v>8.1100000000000005E-2</v>
      </c>
      <c r="L27">
        <v>3.8300000000000001E-2</v>
      </c>
      <c r="M27">
        <f t="shared" si="0"/>
        <v>-6.450000000000003E-2</v>
      </c>
      <c r="N27">
        <v>46</v>
      </c>
      <c r="O27">
        <f t="shared" si="1"/>
        <v>0.78900883218842</v>
      </c>
    </row>
    <row r="28" spans="2:15" x14ac:dyDescent="0.35">
      <c r="B28" t="s">
        <v>35</v>
      </c>
      <c r="C28">
        <v>0.47439999999999999</v>
      </c>
      <c r="D28">
        <v>9.0200000000000002E-2</v>
      </c>
      <c r="E28">
        <v>0.18529999999999999</v>
      </c>
      <c r="F28">
        <v>7.7200000000000005E-2</v>
      </c>
      <c r="G28">
        <v>4.4400000000000002E-2</v>
      </c>
      <c r="H28">
        <v>0.3014</v>
      </c>
      <c r="I28">
        <v>8.9899999999999994E-2</v>
      </c>
      <c r="J28">
        <v>0.1472</v>
      </c>
      <c r="K28">
        <v>6.3299999999999995E-2</v>
      </c>
      <c r="L28">
        <v>2.9499999999999998E-2</v>
      </c>
      <c r="M28">
        <f t="shared" si="0"/>
        <v>3.8099999999999995E-2</v>
      </c>
      <c r="N28">
        <v>45</v>
      </c>
      <c r="O28">
        <f t="shared" si="1"/>
        <v>1.2588315217391304</v>
      </c>
    </row>
    <row r="29" spans="2:15" x14ac:dyDescent="0.35">
      <c r="B29" t="s">
        <v>36</v>
      </c>
      <c r="C29">
        <v>1.0408999999999999</v>
      </c>
      <c r="D29">
        <v>2.4799999999999999E-2</v>
      </c>
      <c r="E29">
        <v>0.31709999999999999</v>
      </c>
      <c r="F29">
        <v>0.20569999999999999</v>
      </c>
      <c r="G29">
        <v>0.92610000000000003</v>
      </c>
      <c r="H29">
        <v>0.32700000000000001</v>
      </c>
      <c r="I29">
        <v>0.19320000000000001</v>
      </c>
      <c r="J29">
        <v>0.26190000000000002</v>
      </c>
      <c r="K29">
        <v>4.3299999999999998E-2</v>
      </c>
      <c r="L29">
        <v>1.66E-2</v>
      </c>
      <c r="M29">
        <f t="shared" si="0"/>
        <v>5.5199999999999971E-2</v>
      </c>
      <c r="N29">
        <v>37</v>
      </c>
      <c r="O29">
        <f t="shared" si="1"/>
        <v>1.2107674684994272</v>
      </c>
    </row>
    <row r="30" spans="2:15" x14ac:dyDescent="0.35">
      <c r="B30" t="s">
        <v>37</v>
      </c>
      <c r="C30">
        <v>0.62390000000000001</v>
      </c>
      <c r="D30">
        <v>0.17299999999999999</v>
      </c>
      <c r="E30">
        <v>0.26850000000000002</v>
      </c>
      <c r="F30">
        <v>6.9699999999999998E-2</v>
      </c>
      <c r="G30">
        <v>0.15379999999999999</v>
      </c>
      <c r="H30">
        <v>0.3538</v>
      </c>
      <c r="I30">
        <v>8.2699999999999996E-2</v>
      </c>
      <c r="J30">
        <v>0.18609999999999999</v>
      </c>
      <c r="K30">
        <v>6.1400000000000003E-2</v>
      </c>
      <c r="L30">
        <v>4.4200000000000003E-2</v>
      </c>
      <c r="M30">
        <f>E30-J30</f>
        <v>8.2400000000000029E-2</v>
      </c>
      <c r="N30">
        <v>39</v>
      </c>
      <c r="O30">
        <f>E30/J30</f>
        <v>1.4427727028479314</v>
      </c>
    </row>
    <row r="31" spans="2:15" x14ac:dyDescent="0.35">
      <c r="B31" t="s">
        <v>38</v>
      </c>
      <c r="C31">
        <v>0.76880000000000004</v>
      </c>
      <c r="D31">
        <v>4.9599999999999998E-2</v>
      </c>
      <c r="E31">
        <v>0.22170000000000001</v>
      </c>
      <c r="F31">
        <v>0.14410000000000001</v>
      </c>
      <c r="G31">
        <v>0.54039999999999999</v>
      </c>
      <c r="H31">
        <v>0.64900000000000002</v>
      </c>
      <c r="I31">
        <v>0.16300000000000001</v>
      </c>
      <c r="J31">
        <v>0.33700000000000002</v>
      </c>
      <c r="K31">
        <v>0.1255</v>
      </c>
      <c r="L31">
        <v>6.3899999999999998E-2</v>
      </c>
      <c r="M31">
        <f>E31-J31</f>
        <v>-0.11530000000000001</v>
      </c>
      <c r="N31">
        <v>38</v>
      </c>
      <c r="O31">
        <f>E31/J31</f>
        <v>0.65786350148367956</v>
      </c>
    </row>
    <row r="32" spans="2:15" x14ac:dyDescent="0.35">
      <c r="B32" t="s">
        <v>39</v>
      </c>
      <c r="C32">
        <v>1.6816</v>
      </c>
      <c r="D32">
        <v>0.28089999999999998</v>
      </c>
      <c r="E32">
        <v>0.79239999999999999</v>
      </c>
      <c r="F32">
        <v>0.28349999999999997</v>
      </c>
      <c r="G32">
        <v>0.38579999999999998</v>
      </c>
      <c r="H32">
        <v>2.1652999999999998</v>
      </c>
      <c r="I32">
        <v>0.35020000000000001</v>
      </c>
      <c r="J32">
        <v>0.59970000000000001</v>
      </c>
      <c r="K32">
        <v>0.41499999999999998</v>
      </c>
      <c r="L32">
        <v>1.7999999999999999E-2</v>
      </c>
      <c r="M32">
        <f t="shared" si="0"/>
        <v>0.19269999999999998</v>
      </c>
      <c r="N32">
        <v>46</v>
      </c>
      <c r="O32">
        <f t="shared" si="1"/>
        <v>1.3213273303318325</v>
      </c>
    </row>
    <row r="33" spans="2:15" x14ac:dyDescent="0.35">
      <c r="B33" t="s">
        <v>40</v>
      </c>
      <c r="C33">
        <v>4.2316000000000003</v>
      </c>
      <c r="D33">
        <v>0.24540000000000001</v>
      </c>
      <c r="E33">
        <v>0.75839999999999996</v>
      </c>
      <c r="F33">
        <v>0.30509999999999998</v>
      </c>
      <c r="G33">
        <v>0.85260000000000002</v>
      </c>
      <c r="H33">
        <v>0.46300000000000002</v>
      </c>
      <c r="I33">
        <v>0.14349999999999999</v>
      </c>
      <c r="J33">
        <v>0.25259999999999999</v>
      </c>
      <c r="K33">
        <v>7.3499999999999996E-2</v>
      </c>
      <c r="L33">
        <v>3.3799999999999997E-2</v>
      </c>
      <c r="M33">
        <f t="shared" si="0"/>
        <v>0.50580000000000003</v>
      </c>
      <c r="N33">
        <v>47</v>
      </c>
      <c r="O33">
        <f t="shared" si="1"/>
        <v>3.0023752969121138</v>
      </c>
    </row>
    <row r="34" spans="2:15" x14ac:dyDescent="0.35">
      <c r="B34" t="s">
        <v>41</v>
      </c>
      <c r="C34">
        <v>9.6782000000000004</v>
      </c>
      <c r="D34">
        <v>0.54610000000000003</v>
      </c>
      <c r="E34">
        <v>4.2587999999999999</v>
      </c>
      <c r="F34">
        <v>2.2418</v>
      </c>
      <c r="G34">
        <v>0.4451</v>
      </c>
      <c r="H34">
        <v>5.6430999999999996</v>
      </c>
      <c r="I34">
        <v>2.1844000000000001</v>
      </c>
      <c r="J34">
        <v>3.3172999999999999</v>
      </c>
      <c r="K34">
        <v>0.85140000000000005</v>
      </c>
      <c r="L34">
        <v>0.219</v>
      </c>
      <c r="M34">
        <f t="shared" si="0"/>
        <v>0.9415</v>
      </c>
      <c r="N34">
        <v>48</v>
      </c>
      <c r="O34">
        <f t="shared" si="1"/>
        <v>1.2838151508757121</v>
      </c>
    </row>
    <row r="35" spans="2:15" x14ac:dyDescent="0.35">
      <c r="B35" t="s">
        <v>42</v>
      </c>
      <c r="C35">
        <v>0.58279999999999998</v>
      </c>
      <c r="D35">
        <v>6.3E-2</v>
      </c>
      <c r="E35">
        <v>0.23430000000000001</v>
      </c>
      <c r="F35">
        <v>0.12770000000000001</v>
      </c>
      <c r="G35">
        <v>0.2054</v>
      </c>
      <c r="H35">
        <v>0.53029999999999999</v>
      </c>
      <c r="I35">
        <v>0.1313</v>
      </c>
      <c r="J35">
        <v>0.23039999999999999</v>
      </c>
      <c r="K35">
        <v>9.1300000000000006E-2</v>
      </c>
      <c r="L35">
        <v>2.7E-2</v>
      </c>
      <c r="M35">
        <f t="shared" si="0"/>
        <v>3.9000000000000146E-3</v>
      </c>
      <c r="N35">
        <v>34</v>
      </c>
      <c r="O35">
        <f t="shared" si="1"/>
        <v>1.0169270833333335</v>
      </c>
    </row>
    <row r="36" spans="2:15" x14ac:dyDescent="0.35">
      <c r="B36" t="s">
        <v>43</v>
      </c>
      <c r="C36">
        <v>0.88190000000000002</v>
      </c>
      <c r="D36">
        <v>2.76E-2</v>
      </c>
      <c r="E36">
        <v>0.27760000000000001</v>
      </c>
      <c r="F36">
        <v>0.157</v>
      </c>
      <c r="G36">
        <v>1.1727000000000001</v>
      </c>
      <c r="H36">
        <v>0.2802</v>
      </c>
      <c r="I36">
        <v>0.12859999999999999</v>
      </c>
      <c r="J36">
        <v>0.184</v>
      </c>
      <c r="K36">
        <v>3.8899999999999997E-2</v>
      </c>
      <c r="L36">
        <v>3.2500000000000001E-2</v>
      </c>
      <c r="M36">
        <f t="shared" si="0"/>
        <v>9.3600000000000017E-2</v>
      </c>
      <c r="N36">
        <v>35</v>
      </c>
      <c r="O36">
        <f t="shared" si="1"/>
        <v>1.5086956521739132</v>
      </c>
    </row>
  </sheetData>
  <mergeCells count="2">
    <mergeCell ref="H2:L2"/>
    <mergeCell ref="C2:G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AF9D22-1FC0-E944-8F8A-C737030A1C44}">
  <dimension ref="B1:X35"/>
  <sheetViews>
    <sheetView workbookViewId="0">
      <selection activeCell="E40" sqref="E40"/>
    </sheetView>
  </sheetViews>
  <sheetFormatPr baseColWidth="10" defaultColWidth="11" defaultRowHeight="15.5" x14ac:dyDescent="0.35"/>
  <cols>
    <col min="2" max="2" width="18" bestFit="1" customWidth="1"/>
  </cols>
  <sheetData>
    <row r="1" spans="2:24" x14ac:dyDescent="0.35">
      <c r="C1" s="26" t="s">
        <v>0</v>
      </c>
      <c r="D1" s="27"/>
      <c r="E1" s="27"/>
      <c r="F1" s="27"/>
      <c r="G1" s="28"/>
      <c r="H1" s="26" t="s">
        <v>47</v>
      </c>
      <c r="I1" s="27"/>
      <c r="J1" s="27"/>
      <c r="K1" s="27"/>
      <c r="L1" s="28"/>
      <c r="M1" s="26" t="s">
        <v>48</v>
      </c>
      <c r="N1" s="27"/>
      <c r="O1" s="27"/>
      <c r="P1" s="27"/>
      <c r="Q1" s="28"/>
      <c r="R1" s="26" t="s">
        <v>1</v>
      </c>
      <c r="S1" s="27"/>
      <c r="T1" s="27"/>
      <c r="U1" s="27"/>
      <c r="V1" s="28"/>
    </row>
    <row r="2" spans="2:24" ht="16" thickBot="1" x14ac:dyDescent="0.4">
      <c r="B2" t="s">
        <v>2</v>
      </c>
      <c r="C2" s="1" t="s">
        <v>44</v>
      </c>
      <c r="D2" s="2" t="s">
        <v>45</v>
      </c>
      <c r="E2" s="2" t="s">
        <v>46</v>
      </c>
      <c r="F2" s="2" t="s">
        <v>4</v>
      </c>
      <c r="G2" s="3" t="s">
        <v>3</v>
      </c>
      <c r="H2" s="1" t="s">
        <v>44</v>
      </c>
      <c r="I2" s="2" t="s">
        <v>45</v>
      </c>
      <c r="J2" s="2" t="s">
        <v>46</v>
      </c>
      <c r="K2" s="2" t="s">
        <v>4</v>
      </c>
      <c r="L2" s="3" t="s">
        <v>3</v>
      </c>
      <c r="M2" s="1" t="s">
        <v>44</v>
      </c>
      <c r="N2" s="2" t="s">
        <v>45</v>
      </c>
      <c r="O2" s="2" t="s">
        <v>46</v>
      </c>
      <c r="P2" s="2" t="s">
        <v>4</v>
      </c>
      <c r="Q2" s="3" t="s">
        <v>3</v>
      </c>
      <c r="R2" s="1" t="s">
        <v>44</v>
      </c>
      <c r="S2" s="2" t="s">
        <v>45</v>
      </c>
      <c r="T2" s="2" t="s">
        <v>46</v>
      </c>
      <c r="U2" s="2" t="s">
        <v>4</v>
      </c>
      <c r="V2" s="3" t="s">
        <v>3</v>
      </c>
      <c r="X2" t="s">
        <v>10</v>
      </c>
    </row>
    <row r="3" spans="2:24" s="5" customFormat="1" x14ac:dyDescent="0.35">
      <c r="B3" s="4" t="s">
        <v>11</v>
      </c>
      <c r="C3" s="5" t="s">
        <v>72</v>
      </c>
      <c r="D3" s="5" t="s">
        <v>73</v>
      </c>
      <c r="E3" s="5" t="s">
        <v>74</v>
      </c>
      <c r="F3" s="5" t="s">
        <v>75</v>
      </c>
      <c r="G3" s="5" t="s">
        <v>76</v>
      </c>
      <c r="H3" s="6" t="s">
        <v>83</v>
      </c>
      <c r="I3" s="5" t="s">
        <v>84</v>
      </c>
      <c r="J3" s="5" t="s">
        <v>85</v>
      </c>
      <c r="K3" s="5" t="s">
        <v>86</v>
      </c>
      <c r="L3" s="4" t="s">
        <v>76</v>
      </c>
      <c r="M3" s="6" t="s">
        <v>88</v>
      </c>
      <c r="N3" s="5" t="s">
        <v>89</v>
      </c>
      <c r="O3" s="5" t="s">
        <v>90</v>
      </c>
      <c r="P3" s="5" t="s">
        <v>91</v>
      </c>
      <c r="Q3" s="4" t="s">
        <v>76</v>
      </c>
      <c r="R3" s="6" t="s">
        <v>77</v>
      </c>
      <c r="S3" s="5" t="s">
        <v>78</v>
      </c>
      <c r="T3" s="5" t="s">
        <v>79</v>
      </c>
      <c r="U3" s="5" t="s">
        <v>80</v>
      </c>
      <c r="V3" s="4" t="s">
        <v>81</v>
      </c>
      <c r="X3" s="5" t="e">
        <f>C3/R3</f>
        <v>#VALUE!</v>
      </c>
    </row>
    <row r="4" spans="2:24" x14ac:dyDescent="0.35">
      <c r="B4" s="7" t="s">
        <v>12</v>
      </c>
      <c r="C4">
        <v>0.27179999999999999</v>
      </c>
      <c r="D4">
        <v>0.1106</v>
      </c>
      <c r="E4">
        <v>1.0665</v>
      </c>
      <c r="H4" s="8"/>
      <c r="L4" s="7"/>
      <c r="M4" s="8"/>
      <c r="Q4" s="7"/>
      <c r="R4" s="8">
        <v>0.25790000000000002</v>
      </c>
      <c r="S4">
        <v>4.99E-2</v>
      </c>
      <c r="T4">
        <v>0.1152</v>
      </c>
      <c r="V4" s="7"/>
      <c r="X4">
        <f t="shared" ref="X4:X35" si="0">C4/R4</f>
        <v>1.0538968592477704</v>
      </c>
    </row>
    <row r="5" spans="2:24" s="5" customFormat="1" x14ac:dyDescent="0.35">
      <c r="B5" s="4" t="s">
        <v>13</v>
      </c>
      <c r="C5" s="5">
        <v>0.26369999999999999</v>
      </c>
      <c r="D5" s="5">
        <v>7.2099999999999997E-2</v>
      </c>
      <c r="E5" s="5">
        <v>0.41670000000000001</v>
      </c>
      <c r="F5" s="5">
        <v>0.14460000000000001</v>
      </c>
      <c r="G5" s="5">
        <v>0.52449999999999997</v>
      </c>
      <c r="H5" s="6"/>
      <c r="L5" s="4"/>
      <c r="M5" s="6"/>
      <c r="Q5" s="4"/>
      <c r="R5" s="6">
        <v>0.1779</v>
      </c>
      <c r="S5" s="5">
        <v>0.11650000000000001</v>
      </c>
      <c r="T5" s="5">
        <v>7.6200000000000004E-2</v>
      </c>
      <c r="U5" s="5">
        <v>0.10050000000000001</v>
      </c>
      <c r="V5" s="4">
        <v>0.7944</v>
      </c>
      <c r="X5" s="5">
        <f t="shared" si="0"/>
        <v>1.4822934232715008</v>
      </c>
    </row>
    <row r="6" spans="2:24" x14ac:dyDescent="0.35">
      <c r="B6" s="7" t="s">
        <v>14</v>
      </c>
      <c r="C6">
        <v>0.21240000000000001</v>
      </c>
      <c r="D6">
        <v>3.4200000000000001E-2</v>
      </c>
      <c r="E6">
        <v>3.32E-2</v>
      </c>
      <c r="F6">
        <v>0.13070000000000001</v>
      </c>
      <c r="G6">
        <v>0.27239999999999998</v>
      </c>
      <c r="H6" s="8"/>
      <c r="L6" s="7"/>
      <c r="M6" s="8"/>
      <c r="Q6" s="7"/>
      <c r="R6" s="8">
        <v>0.1026</v>
      </c>
      <c r="S6">
        <v>2.4299999999999999E-2</v>
      </c>
      <c r="T6">
        <v>3.7900000000000003E-2</v>
      </c>
      <c r="U6">
        <v>6.3299999999999995E-2</v>
      </c>
      <c r="V6" s="7">
        <v>0.15959999999999999</v>
      </c>
      <c r="X6">
        <f t="shared" si="0"/>
        <v>2.0701754385964914</v>
      </c>
    </row>
    <row r="7" spans="2:24" s="5" customFormat="1" ht="17.149999999999999" customHeight="1" x14ac:dyDescent="0.35">
      <c r="B7" s="4" t="s">
        <v>15</v>
      </c>
      <c r="C7" s="5">
        <v>0.23530000000000001</v>
      </c>
      <c r="D7" s="5">
        <v>0.1038</v>
      </c>
      <c r="E7" s="5">
        <v>0.2336</v>
      </c>
      <c r="F7" s="5">
        <v>4.58E-2</v>
      </c>
      <c r="G7" s="5">
        <v>0.47510000000000002</v>
      </c>
      <c r="H7" s="6"/>
      <c r="L7" s="4"/>
      <c r="M7" s="6"/>
      <c r="Q7" s="4"/>
      <c r="R7" s="6">
        <v>0.1138</v>
      </c>
      <c r="S7" s="5">
        <v>2.3699999999999999E-2</v>
      </c>
      <c r="T7" s="5">
        <v>6.5299999999999997E-2</v>
      </c>
      <c r="U7" s="5">
        <v>7.5999999999999998E-2</v>
      </c>
      <c r="V7" s="4">
        <v>0.19109999999999999</v>
      </c>
      <c r="X7" s="5">
        <f t="shared" si="0"/>
        <v>2.0676625659050969</v>
      </c>
    </row>
    <row r="8" spans="2:24" x14ac:dyDescent="0.35">
      <c r="B8" s="7" t="s">
        <v>16</v>
      </c>
      <c r="C8">
        <v>3.5700000000000003E-2</v>
      </c>
      <c r="D8">
        <v>7.8100000000000003E-2</v>
      </c>
      <c r="E8">
        <v>0.34639999999999999</v>
      </c>
      <c r="F8">
        <v>9.1999999999999998E-3</v>
      </c>
      <c r="G8">
        <v>0.67090000000000005</v>
      </c>
      <c r="H8" s="8"/>
      <c r="L8" s="7"/>
      <c r="M8" s="8"/>
      <c r="Q8" s="7"/>
      <c r="R8" s="8">
        <v>5.7000000000000002E-3</v>
      </c>
      <c r="S8">
        <v>1.6000000000000001E-3</v>
      </c>
      <c r="T8">
        <v>2.86E-2</v>
      </c>
      <c r="U8">
        <v>3.8E-3</v>
      </c>
      <c r="V8" s="7">
        <v>9.1999999999999998E-3</v>
      </c>
      <c r="W8" t="s">
        <v>50</v>
      </c>
      <c r="X8">
        <f t="shared" si="0"/>
        <v>6.2631578947368425</v>
      </c>
    </row>
    <row r="9" spans="2:24" s="5" customFormat="1" x14ac:dyDescent="0.35">
      <c r="B9" s="4" t="s">
        <v>17</v>
      </c>
      <c r="C9" s="5">
        <v>0.17549999999999999</v>
      </c>
      <c r="D9" s="5">
        <v>2.4299999999999999E-2</v>
      </c>
      <c r="E9" s="5">
        <v>3.1399999999999997E-2</v>
      </c>
      <c r="F9" s="5">
        <v>0.12770000000000001</v>
      </c>
      <c r="G9" s="5">
        <v>0.22739999999999999</v>
      </c>
      <c r="H9" s="6"/>
      <c r="L9" s="4"/>
      <c r="M9" s="6"/>
      <c r="Q9" s="4"/>
      <c r="R9" s="6">
        <v>0.1115</v>
      </c>
      <c r="S9" s="5">
        <v>3.0800000000000001E-2</v>
      </c>
      <c r="T9" s="5">
        <v>3.5999999999999997E-2</v>
      </c>
      <c r="U9" s="5">
        <v>6.88E-2</v>
      </c>
      <c r="V9" s="4">
        <v>0.191</v>
      </c>
      <c r="X9" s="5">
        <f t="shared" si="0"/>
        <v>1.5739910313901344</v>
      </c>
    </row>
    <row r="10" spans="2:24" x14ac:dyDescent="0.35">
      <c r="B10" s="7" t="s">
        <v>18</v>
      </c>
      <c r="C10">
        <v>0.1671</v>
      </c>
      <c r="D10">
        <v>2.4E-2</v>
      </c>
      <c r="E10">
        <v>4.6600000000000003E-2</v>
      </c>
      <c r="F10">
        <v>0.12620000000000001</v>
      </c>
      <c r="G10">
        <v>0.22739999999999999</v>
      </c>
      <c r="H10" s="8"/>
      <c r="L10" s="7"/>
      <c r="M10" s="8"/>
      <c r="Q10" s="7"/>
      <c r="R10" s="8">
        <v>0.1115</v>
      </c>
      <c r="S10">
        <v>3.0800000000000001E-2</v>
      </c>
      <c r="T10">
        <v>3.5999999999999997E-2</v>
      </c>
      <c r="U10">
        <v>6.88E-2</v>
      </c>
      <c r="V10" s="7">
        <v>0.191</v>
      </c>
      <c r="X10">
        <f t="shared" si="0"/>
        <v>1.4986547085201793</v>
      </c>
    </row>
    <row r="11" spans="2:24" s="5" customFormat="1" x14ac:dyDescent="0.35">
      <c r="B11" s="4" t="s">
        <v>19</v>
      </c>
      <c r="C11" s="5">
        <v>0.15060000000000001</v>
      </c>
      <c r="D11" s="5">
        <v>5.3800000000000001E-2</v>
      </c>
      <c r="E11" s="5">
        <v>1.12E-2</v>
      </c>
      <c r="F11" s="5">
        <v>9.1399999999999995E-2</v>
      </c>
      <c r="G11" s="5">
        <v>0.25729999999999997</v>
      </c>
      <c r="H11" s="6"/>
      <c r="L11" s="4"/>
      <c r="M11" s="6"/>
      <c r="Q11" s="4"/>
      <c r="R11" s="6">
        <v>0.16750000000000001</v>
      </c>
      <c r="S11" s="5">
        <v>3.3599999999999998E-2</v>
      </c>
      <c r="T11" s="5">
        <v>3.9E-2</v>
      </c>
      <c r="U11" s="5">
        <v>0.1082</v>
      </c>
      <c r="V11" s="4">
        <v>0.2591</v>
      </c>
      <c r="X11" s="5">
        <f t="shared" si="0"/>
        <v>0.89910447761194034</v>
      </c>
    </row>
    <row r="12" spans="2:24" x14ac:dyDescent="0.35">
      <c r="B12" s="7" t="s">
        <v>20</v>
      </c>
      <c r="C12">
        <v>0.18279999999999999</v>
      </c>
      <c r="D12">
        <v>3.1E-2</v>
      </c>
      <c r="E12">
        <v>5.5100000000000003E-2</v>
      </c>
      <c r="F12">
        <v>0.10100000000000001</v>
      </c>
      <c r="G12">
        <v>0.2414</v>
      </c>
      <c r="H12" s="8"/>
      <c r="L12" s="7"/>
      <c r="M12" s="8"/>
      <c r="Q12" s="7"/>
      <c r="R12" s="8">
        <v>8.0500000000000002E-2</v>
      </c>
      <c r="S12">
        <v>2.24E-2</v>
      </c>
      <c r="T12">
        <v>2.9100000000000001E-2</v>
      </c>
      <c r="U12">
        <v>4.8099999999999997E-2</v>
      </c>
      <c r="V12" s="7">
        <v>0.14219999999999999</v>
      </c>
      <c r="X12">
        <f t="shared" si="0"/>
        <v>2.2708074534161491</v>
      </c>
    </row>
    <row r="13" spans="2:24" s="5" customFormat="1" x14ac:dyDescent="0.35">
      <c r="B13" s="4" t="s">
        <v>21</v>
      </c>
      <c r="C13" s="5">
        <v>0.17710000000000001</v>
      </c>
      <c r="D13" s="5">
        <v>8.1600000000000006E-2</v>
      </c>
      <c r="E13" s="5">
        <v>1.4998</v>
      </c>
      <c r="F13" s="5">
        <v>4.3099999999999999E-2</v>
      </c>
      <c r="G13" s="5">
        <v>0.54330000000000001</v>
      </c>
      <c r="H13" s="6"/>
      <c r="L13" s="4"/>
      <c r="M13" s="6"/>
      <c r="Q13" s="4"/>
      <c r="R13" s="6">
        <v>0.30859999999999999</v>
      </c>
      <c r="S13" s="5">
        <v>9.2999999999999999E-2</v>
      </c>
      <c r="T13" s="5">
        <v>2.92E-2</v>
      </c>
      <c r="U13" s="5">
        <v>0.1573</v>
      </c>
      <c r="V13" s="4">
        <v>0.52180000000000004</v>
      </c>
      <c r="X13" s="5">
        <f t="shared" si="0"/>
        <v>0.57388204795852238</v>
      </c>
    </row>
    <row r="14" spans="2:24" x14ac:dyDescent="0.35">
      <c r="B14" s="7" t="s">
        <v>22</v>
      </c>
      <c r="C14">
        <v>0.13270000000000001</v>
      </c>
      <c r="D14">
        <v>3.7400000000000003E-2</v>
      </c>
      <c r="E14">
        <v>0.1754</v>
      </c>
      <c r="F14">
        <v>4.7199999999999999E-2</v>
      </c>
      <c r="G14">
        <v>0.20499999999999999</v>
      </c>
      <c r="H14" s="8"/>
      <c r="L14" s="7"/>
      <c r="M14" s="8"/>
      <c r="Q14" s="7"/>
      <c r="R14" s="8">
        <v>5.6099999999999997E-2</v>
      </c>
      <c r="S14">
        <v>6.1999999999999998E-3</v>
      </c>
      <c r="T14">
        <v>4.3799999999999999E-2</v>
      </c>
      <c r="U14">
        <v>4.5699999999999998E-2</v>
      </c>
      <c r="V14" s="7">
        <v>7.4300000000000005E-2</v>
      </c>
      <c r="X14">
        <f t="shared" si="0"/>
        <v>2.3654188948306598</v>
      </c>
    </row>
    <row r="15" spans="2:24" s="5" customFormat="1" x14ac:dyDescent="0.35">
      <c r="B15" s="4" t="s">
        <v>23</v>
      </c>
      <c r="C15" s="5">
        <v>0.26040000000000002</v>
      </c>
      <c r="D15" s="5">
        <v>0.1099</v>
      </c>
      <c r="E15" s="5">
        <v>0.20330000000000001</v>
      </c>
      <c r="F15" s="5">
        <v>0.14249999999999999</v>
      </c>
      <c r="G15" s="5">
        <v>0.81530000000000002</v>
      </c>
      <c r="H15" s="6"/>
      <c r="L15" s="4"/>
      <c r="M15" s="6"/>
      <c r="Q15" s="4"/>
      <c r="R15" s="6">
        <v>0.13930000000000001</v>
      </c>
      <c r="S15" s="5">
        <v>2.4199999999999999E-2</v>
      </c>
      <c r="T15" s="5">
        <v>2.6599999999999999E-2</v>
      </c>
      <c r="U15" s="5">
        <v>0.1075</v>
      </c>
      <c r="V15" s="4">
        <v>0.18379999999999999</v>
      </c>
      <c r="X15" s="5">
        <f t="shared" si="0"/>
        <v>1.8693467336683418</v>
      </c>
    </row>
    <row r="16" spans="2:24" x14ac:dyDescent="0.35">
      <c r="B16" s="7" t="s">
        <v>24</v>
      </c>
      <c r="C16">
        <v>0.2346</v>
      </c>
      <c r="D16">
        <v>0.113</v>
      </c>
      <c r="E16">
        <v>1.5326</v>
      </c>
      <c r="F16">
        <v>9.01E-2</v>
      </c>
      <c r="G16">
        <v>0.82579999999999998</v>
      </c>
      <c r="H16" s="8"/>
      <c r="L16" s="7"/>
      <c r="M16" s="8"/>
      <c r="Q16" s="7"/>
      <c r="R16" s="8">
        <v>0.3508</v>
      </c>
      <c r="S16">
        <v>0.1222</v>
      </c>
      <c r="T16">
        <v>8.2900000000000001E-2</v>
      </c>
      <c r="U16">
        <v>0.18540000000000001</v>
      </c>
      <c r="V16" s="7">
        <v>0.68</v>
      </c>
      <c r="X16">
        <f t="shared" si="0"/>
        <v>0.66875712656784492</v>
      </c>
    </row>
    <row r="17" spans="2:24" s="5" customFormat="1" x14ac:dyDescent="0.35">
      <c r="B17" s="4" t="s">
        <v>25</v>
      </c>
      <c r="C17" s="5">
        <v>0.1618</v>
      </c>
      <c r="D17" s="5">
        <v>7.9399999999999998E-2</v>
      </c>
      <c r="E17" s="5">
        <v>0.4425</v>
      </c>
      <c r="F17" s="5">
        <v>2.64E-2</v>
      </c>
      <c r="G17" s="5">
        <v>0.46879999999999999</v>
      </c>
      <c r="H17" s="6"/>
      <c r="L17" s="4"/>
      <c r="M17" s="6"/>
      <c r="Q17" s="4"/>
      <c r="R17" s="6">
        <v>0.1993</v>
      </c>
      <c r="S17" s="5">
        <v>6.8400000000000002E-2</v>
      </c>
      <c r="T17" s="5">
        <v>4.0300000000000002E-2</v>
      </c>
      <c r="U17" s="5">
        <v>0.123</v>
      </c>
      <c r="V17" s="4">
        <v>0.36409999999999998</v>
      </c>
      <c r="X17" s="5">
        <f t="shared" si="0"/>
        <v>0.81184144505770195</v>
      </c>
    </row>
    <row r="18" spans="2:24" x14ac:dyDescent="0.35">
      <c r="B18" s="7" t="s">
        <v>26</v>
      </c>
      <c r="C18">
        <v>0.20480000000000001</v>
      </c>
      <c r="D18">
        <v>6.2600000000000003E-2</v>
      </c>
      <c r="E18">
        <v>0.23169999999999999</v>
      </c>
      <c r="F18">
        <v>0.1207</v>
      </c>
      <c r="G18">
        <v>0.36890000000000001</v>
      </c>
      <c r="H18" s="8"/>
      <c r="L18" s="7"/>
      <c r="M18" s="8"/>
      <c r="Q18" s="7"/>
      <c r="R18" s="8">
        <v>0.1497</v>
      </c>
      <c r="S18">
        <v>6.6199999999999995E-2</v>
      </c>
      <c r="T18">
        <v>5.3800000000000001E-2</v>
      </c>
      <c r="U18">
        <v>7.2400000000000006E-2</v>
      </c>
      <c r="V18" s="7">
        <v>0.32729999999999998</v>
      </c>
      <c r="X18">
        <f t="shared" si="0"/>
        <v>1.3680694722778892</v>
      </c>
    </row>
    <row r="19" spans="2:24" s="5" customFormat="1" x14ac:dyDescent="0.35">
      <c r="B19" s="4" t="s">
        <v>27</v>
      </c>
      <c r="C19" s="5">
        <v>6.0699999999999997E-2</v>
      </c>
      <c r="D19" s="5">
        <v>6.0000000000000001E-3</v>
      </c>
      <c r="E19" s="5">
        <v>1.5100000000000001E-2</v>
      </c>
      <c r="F19" s="5">
        <v>5.21E-2</v>
      </c>
      <c r="G19" s="5">
        <v>6.8599999999999994E-2</v>
      </c>
      <c r="H19" s="6"/>
      <c r="L19" s="4"/>
      <c r="M19" s="6"/>
      <c r="Q19" s="4"/>
      <c r="R19" s="6">
        <v>7.5600000000000001E-2</v>
      </c>
      <c r="S19" s="5">
        <v>2.93E-2</v>
      </c>
      <c r="T19" s="5">
        <v>6.2799999999999995E-2</v>
      </c>
      <c r="U19" s="5">
        <v>2.69E-2</v>
      </c>
      <c r="V19" s="4">
        <v>0.151</v>
      </c>
      <c r="X19" s="5">
        <f t="shared" si="0"/>
        <v>0.80291005291005291</v>
      </c>
    </row>
    <row r="20" spans="2:24" x14ac:dyDescent="0.35">
      <c r="B20" s="7" t="s">
        <v>28</v>
      </c>
      <c r="C20">
        <v>0.1444</v>
      </c>
      <c r="D20">
        <v>7.5700000000000003E-2</v>
      </c>
      <c r="E20">
        <v>4.3200000000000002E-2</v>
      </c>
      <c r="F20">
        <v>8.2100000000000006E-2</v>
      </c>
      <c r="G20">
        <v>0.38919999999999999</v>
      </c>
      <c r="H20" s="8"/>
      <c r="L20" s="7"/>
      <c r="M20" s="8"/>
      <c r="Q20" s="7"/>
      <c r="R20" s="8">
        <v>6.0699999999999997E-2</v>
      </c>
      <c r="S20">
        <v>1.15E-2</v>
      </c>
      <c r="T20">
        <v>5.4600000000000003E-2</v>
      </c>
      <c r="U20">
        <v>4.1000000000000002E-2</v>
      </c>
      <c r="V20" s="7">
        <v>0.10349999999999999</v>
      </c>
      <c r="X20">
        <f t="shared" si="0"/>
        <v>2.3789126853377267</v>
      </c>
    </row>
    <row r="21" spans="2:24" s="5" customFormat="1" x14ac:dyDescent="0.35">
      <c r="B21" s="4" t="s">
        <v>29</v>
      </c>
      <c r="C21" s="5">
        <v>0.16170000000000001</v>
      </c>
      <c r="D21" s="5">
        <v>5.7099999999999998E-2</v>
      </c>
      <c r="E21" s="5">
        <v>2.6499999999999999E-2</v>
      </c>
      <c r="F21" s="5">
        <v>9.3399999999999997E-2</v>
      </c>
      <c r="G21" s="5">
        <v>0.36</v>
      </c>
      <c r="H21" s="6"/>
      <c r="L21" s="4"/>
      <c r="M21" s="6"/>
      <c r="Q21" s="4"/>
      <c r="R21" s="6">
        <v>5.8099999999999999E-2</v>
      </c>
      <c r="S21" s="5">
        <v>2.1700000000000001E-2</v>
      </c>
      <c r="T21" s="5">
        <v>4.1399999999999999E-2</v>
      </c>
      <c r="U21" s="5">
        <v>4.07E-2</v>
      </c>
      <c r="V21" s="4">
        <v>0.1014</v>
      </c>
      <c r="X21" s="5">
        <f t="shared" si="0"/>
        <v>2.7831325301204823</v>
      </c>
    </row>
    <row r="22" spans="2:24" x14ac:dyDescent="0.35">
      <c r="B22" s="7" t="s">
        <v>30</v>
      </c>
      <c r="C22">
        <v>0.2417</v>
      </c>
      <c r="D22">
        <v>1.7600000000000001E-2</v>
      </c>
      <c r="E22">
        <v>1.2999999999999999E-3</v>
      </c>
      <c r="F22">
        <v>0.21890000000000001</v>
      </c>
      <c r="G22">
        <v>0.27510000000000001</v>
      </c>
      <c r="H22" s="8"/>
      <c r="L22" s="7"/>
      <c r="M22" s="8"/>
      <c r="Q22" s="7"/>
      <c r="R22" s="8">
        <v>0.104</v>
      </c>
      <c r="S22">
        <v>2.1499999999999998E-2</v>
      </c>
      <c r="T22">
        <v>4.8399999999999999E-2</v>
      </c>
      <c r="U22">
        <v>6.4699999999999994E-2</v>
      </c>
      <c r="V22" s="7">
        <v>0.14499999999999999</v>
      </c>
      <c r="X22">
        <f t="shared" si="0"/>
        <v>2.3240384615384615</v>
      </c>
    </row>
    <row r="23" spans="2:24" s="5" customFormat="1" x14ac:dyDescent="0.35">
      <c r="B23" s="4" t="s">
        <v>31</v>
      </c>
      <c r="C23" s="5">
        <v>0.2422</v>
      </c>
      <c r="D23" s="5">
        <v>7.0300000000000001E-2</v>
      </c>
      <c r="E23" s="5">
        <v>4.1099999999999998E-2</v>
      </c>
      <c r="F23" s="5">
        <v>0.15809999999999999</v>
      </c>
      <c r="G23" s="5">
        <v>0.41639999999999999</v>
      </c>
      <c r="H23" s="6"/>
      <c r="L23" s="4"/>
      <c r="M23" s="6"/>
      <c r="Q23" s="4"/>
      <c r="R23" s="6">
        <v>0.1925</v>
      </c>
      <c r="S23" s="5">
        <v>3.7999999999999999E-2</v>
      </c>
      <c r="T23" s="5">
        <v>3.9399999999999998E-2</v>
      </c>
      <c r="U23" s="5">
        <v>0.1278</v>
      </c>
      <c r="V23" s="4">
        <v>0.29099999999999998</v>
      </c>
      <c r="X23" s="5">
        <f t="shared" si="0"/>
        <v>1.2581818181818181</v>
      </c>
    </row>
    <row r="24" spans="2:24" x14ac:dyDescent="0.35">
      <c r="B24" s="7" t="s">
        <v>32</v>
      </c>
      <c r="C24">
        <v>0.24560000000000001</v>
      </c>
      <c r="D24">
        <v>4.9099999999999998E-2</v>
      </c>
      <c r="E24">
        <v>2.01E-2</v>
      </c>
      <c r="F24">
        <v>0.14480000000000001</v>
      </c>
      <c r="G24">
        <v>0.39179999999999998</v>
      </c>
      <c r="H24" s="8"/>
      <c r="L24" s="7"/>
      <c r="M24" s="8"/>
      <c r="Q24" s="7"/>
      <c r="R24" s="8">
        <v>0.22739999999999999</v>
      </c>
      <c r="S24">
        <v>0.1099</v>
      </c>
      <c r="T24">
        <v>5.5100000000000003E-2</v>
      </c>
      <c r="U24">
        <v>8.4599999999999995E-2</v>
      </c>
      <c r="V24" s="7">
        <v>0.52070000000000005</v>
      </c>
      <c r="X24">
        <f t="shared" si="0"/>
        <v>1.0800351802990327</v>
      </c>
    </row>
    <row r="25" spans="2:24" s="5" customFormat="1" x14ac:dyDescent="0.35">
      <c r="B25" s="4" t="s">
        <v>33</v>
      </c>
      <c r="C25" s="5">
        <v>0.27389999999999998</v>
      </c>
      <c r="D25" s="5">
        <v>0.1125</v>
      </c>
      <c r="E25" s="5">
        <v>5.9499999999999997E-2</v>
      </c>
      <c r="F25" s="5">
        <v>0.12429999999999999</v>
      </c>
      <c r="G25" s="5">
        <v>0.51570000000000005</v>
      </c>
      <c r="H25" s="6"/>
      <c r="L25" s="4"/>
      <c r="M25" s="6"/>
      <c r="Q25" s="4"/>
      <c r="R25" s="6">
        <v>0.1085</v>
      </c>
      <c r="S25" s="5">
        <v>3.8100000000000002E-2</v>
      </c>
      <c r="T25" s="5">
        <v>3.3099999999999997E-2</v>
      </c>
      <c r="U25" s="5">
        <v>6.3200000000000006E-2</v>
      </c>
      <c r="V25" s="4">
        <v>0.2077</v>
      </c>
      <c r="X25" s="5">
        <f t="shared" si="0"/>
        <v>2.5244239631336405</v>
      </c>
    </row>
    <row r="26" spans="2:24" x14ac:dyDescent="0.35">
      <c r="B26" s="7" t="s">
        <v>34</v>
      </c>
      <c r="C26">
        <v>0.2412</v>
      </c>
      <c r="D26">
        <v>8.9200000000000002E-2</v>
      </c>
      <c r="E26">
        <v>4.1300000000000003E-2</v>
      </c>
      <c r="F26">
        <v>0.14019999999999999</v>
      </c>
      <c r="G26">
        <v>0.88680000000000003</v>
      </c>
      <c r="H26" s="8"/>
      <c r="L26" s="7"/>
      <c r="M26" s="8"/>
      <c r="Q26" s="7"/>
      <c r="R26" s="8">
        <v>0.30570000000000003</v>
      </c>
      <c r="S26">
        <v>8.1100000000000005E-2</v>
      </c>
      <c r="T26">
        <v>3.8300000000000001E-2</v>
      </c>
      <c r="U26">
        <v>0.16930000000000001</v>
      </c>
      <c r="V26" s="7">
        <v>0.54469999999999996</v>
      </c>
      <c r="X26">
        <f t="shared" si="0"/>
        <v>0.78900883218842</v>
      </c>
    </row>
    <row r="27" spans="2:24" s="5" customFormat="1" x14ac:dyDescent="0.35">
      <c r="B27" s="4" t="s">
        <v>35</v>
      </c>
      <c r="C27" s="5">
        <v>0.18529999999999999</v>
      </c>
      <c r="D27" s="5">
        <v>7.7200000000000005E-2</v>
      </c>
      <c r="E27" s="5">
        <v>4.4400000000000002E-2</v>
      </c>
      <c r="F27" s="5">
        <v>9.0200000000000002E-2</v>
      </c>
      <c r="G27" s="5">
        <v>0.47439999999999999</v>
      </c>
      <c r="H27" s="6"/>
      <c r="L27" s="4"/>
      <c r="M27" s="6"/>
      <c r="Q27" s="4"/>
      <c r="R27" s="6">
        <v>0.1472</v>
      </c>
      <c r="S27" s="5">
        <v>6.3299999999999995E-2</v>
      </c>
      <c r="T27" s="5">
        <v>2.9499999999999998E-2</v>
      </c>
      <c r="U27" s="5">
        <v>8.9899999999999994E-2</v>
      </c>
      <c r="V27" s="4">
        <v>0.3014</v>
      </c>
      <c r="X27" s="5">
        <f t="shared" si="0"/>
        <v>1.2588315217391304</v>
      </c>
    </row>
    <row r="28" spans="2:24" x14ac:dyDescent="0.35">
      <c r="B28" s="7" t="s">
        <v>36</v>
      </c>
      <c r="C28">
        <v>0.31709999999999999</v>
      </c>
      <c r="D28">
        <v>0.20569999999999999</v>
      </c>
      <c r="E28">
        <v>0.92610000000000003</v>
      </c>
      <c r="F28">
        <v>2.4799999999999999E-2</v>
      </c>
      <c r="G28" s="7">
        <v>1.0408999999999999</v>
      </c>
      <c r="H28" s="8">
        <v>0.86450000000000005</v>
      </c>
      <c r="I28">
        <v>6.6000000000000003E-2</v>
      </c>
      <c r="J28">
        <v>1.72E-2</v>
      </c>
      <c r="K28">
        <v>0.78690000000000004</v>
      </c>
      <c r="L28" s="7">
        <v>1.0408999999999999</v>
      </c>
      <c r="M28" s="8">
        <v>0.66859999999999997</v>
      </c>
      <c r="N28">
        <v>0.1076</v>
      </c>
      <c r="O28">
        <v>0.1187</v>
      </c>
      <c r="P28">
        <v>0.53410000000000002</v>
      </c>
      <c r="Q28" s="7">
        <v>1.0408999999999999</v>
      </c>
      <c r="R28" s="8">
        <v>0.26190000000000002</v>
      </c>
      <c r="S28">
        <v>4.3299999999999998E-2</v>
      </c>
      <c r="T28">
        <v>1.66E-2</v>
      </c>
      <c r="U28">
        <v>0.19320000000000001</v>
      </c>
      <c r="V28" s="7">
        <v>0.32700000000000001</v>
      </c>
      <c r="X28">
        <f t="shared" si="0"/>
        <v>1.2107674684994272</v>
      </c>
    </row>
    <row r="29" spans="2:24" s="5" customFormat="1" x14ac:dyDescent="0.35">
      <c r="B29" s="4" t="s">
        <v>37</v>
      </c>
      <c r="C29" s="5">
        <v>0.26850000000000002</v>
      </c>
      <c r="D29" s="5">
        <v>6.9699999999999998E-2</v>
      </c>
      <c r="E29" s="5">
        <v>0.15379999999999999</v>
      </c>
      <c r="F29" s="5">
        <v>0.17299999999999999</v>
      </c>
      <c r="G29" s="4">
        <v>0.62390000000000001</v>
      </c>
      <c r="H29" s="6">
        <v>0.56259999999999999</v>
      </c>
      <c r="I29" s="5">
        <v>3.3000000000000002E-2</v>
      </c>
      <c r="J29" s="5">
        <v>1.6999999999999999E-3</v>
      </c>
      <c r="K29" s="5">
        <v>0.51139999999999997</v>
      </c>
      <c r="L29" s="4">
        <v>0.62390000000000001</v>
      </c>
      <c r="M29" s="6">
        <v>0.49049999999999999</v>
      </c>
      <c r="N29" s="5">
        <v>6.4000000000000001E-2</v>
      </c>
      <c r="O29" s="5">
        <v>4.4000000000000003E-3</v>
      </c>
      <c r="P29" s="5">
        <v>0.40610000000000002</v>
      </c>
      <c r="Q29" s="4">
        <v>0.62390000000000001</v>
      </c>
      <c r="R29" s="6">
        <v>0.18609999999999999</v>
      </c>
      <c r="S29" s="5">
        <v>6.1400000000000003E-2</v>
      </c>
      <c r="T29" s="5">
        <v>4.4200000000000003E-2</v>
      </c>
      <c r="U29" s="5">
        <v>8.2699999999999996E-2</v>
      </c>
      <c r="V29" s="4">
        <v>0.3538</v>
      </c>
      <c r="X29" s="5">
        <f t="shared" si="0"/>
        <v>1.4427727028479314</v>
      </c>
    </row>
    <row r="30" spans="2:24" x14ac:dyDescent="0.35">
      <c r="B30" s="7" t="s">
        <v>38</v>
      </c>
      <c r="C30">
        <v>0.22170000000000001</v>
      </c>
      <c r="D30">
        <v>0.14410000000000001</v>
      </c>
      <c r="E30">
        <v>0.54039999999999999</v>
      </c>
      <c r="F30">
        <v>4.9599999999999998E-2</v>
      </c>
      <c r="G30" s="7">
        <v>0.76880000000000004</v>
      </c>
      <c r="H30" s="8">
        <v>0.65939999999999999</v>
      </c>
      <c r="I30">
        <v>4.7899999999999998E-2</v>
      </c>
      <c r="J30">
        <v>9.7999999999999997E-3</v>
      </c>
      <c r="K30">
        <v>0.5917</v>
      </c>
      <c r="L30" s="7">
        <v>0.76880000000000004</v>
      </c>
      <c r="M30" s="8">
        <v>0.49969999999999998</v>
      </c>
      <c r="N30">
        <v>7.8299999999999995E-2</v>
      </c>
      <c r="O30">
        <v>6.9500000000000006E-2</v>
      </c>
      <c r="P30">
        <v>0.41089999999999999</v>
      </c>
      <c r="Q30" s="7">
        <v>0.76880000000000004</v>
      </c>
      <c r="R30" s="8">
        <v>0.33700000000000002</v>
      </c>
      <c r="S30">
        <v>0.1255</v>
      </c>
      <c r="T30">
        <v>6.3899999999999998E-2</v>
      </c>
      <c r="U30">
        <v>0.16300000000000001</v>
      </c>
      <c r="V30" s="7">
        <v>0.64900000000000002</v>
      </c>
      <c r="X30">
        <f t="shared" si="0"/>
        <v>0.65786350148367956</v>
      </c>
    </row>
    <row r="31" spans="2:24" s="5" customFormat="1" x14ac:dyDescent="0.35">
      <c r="B31" s="5" t="s">
        <v>39</v>
      </c>
      <c r="C31" s="6">
        <v>0.79239999999999999</v>
      </c>
      <c r="D31" s="5">
        <v>0.28349999999999997</v>
      </c>
      <c r="E31" s="5">
        <v>0.38579999999999998</v>
      </c>
      <c r="F31" s="5">
        <v>0.28089999999999998</v>
      </c>
      <c r="G31" s="4">
        <v>1.6816</v>
      </c>
      <c r="H31" s="6">
        <v>1.3764000000000001</v>
      </c>
      <c r="I31" s="5">
        <v>2.86E-2</v>
      </c>
      <c r="J31" s="5">
        <v>7.7000000000000002E-3</v>
      </c>
      <c r="K31" s="5">
        <v>1.3313999999999999</v>
      </c>
      <c r="L31" s="4">
        <v>1.4302999999999999</v>
      </c>
      <c r="M31" s="6">
        <v>1.1514</v>
      </c>
      <c r="N31" s="5">
        <v>0.1193</v>
      </c>
      <c r="O31" s="5">
        <v>0.10440000000000001</v>
      </c>
      <c r="P31" s="5">
        <v>0.98299999999999998</v>
      </c>
      <c r="Q31" s="4">
        <v>1.6816</v>
      </c>
      <c r="R31" s="6">
        <v>0.59970000000000001</v>
      </c>
      <c r="S31" s="5">
        <v>0.41499999999999998</v>
      </c>
      <c r="T31" s="5">
        <v>1.7999999999999999E-2</v>
      </c>
      <c r="U31" s="5">
        <v>0.35020000000000001</v>
      </c>
      <c r="V31" s="4">
        <v>2.1652999999999998</v>
      </c>
      <c r="X31" s="5">
        <f t="shared" si="0"/>
        <v>1.3213273303318325</v>
      </c>
    </row>
    <row r="32" spans="2:24" x14ac:dyDescent="0.35">
      <c r="B32" t="s">
        <v>40</v>
      </c>
      <c r="C32" s="8">
        <v>0.75839999999999996</v>
      </c>
      <c r="D32">
        <v>0.30509999999999998</v>
      </c>
      <c r="E32">
        <v>0.85260000000000002</v>
      </c>
      <c r="F32">
        <v>0.24540000000000001</v>
      </c>
      <c r="G32" s="7">
        <v>4.2316000000000003</v>
      </c>
      <c r="H32" s="8">
        <v>4.0324999999999998</v>
      </c>
      <c r="I32">
        <v>0.23219999999999999</v>
      </c>
      <c r="J32" s="9">
        <v>7.1641000000000001E-4</v>
      </c>
      <c r="K32">
        <v>3.5278999999999998</v>
      </c>
      <c r="L32" s="7">
        <v>4.2316000000000003</v>
      </c>
      <c r="M32" s="8">
        <v>3.2136999999999998</v>
      </c>
      <c r="N32">
        <v>0.66620000000000001</v>
      </c>
      <c r="O32">
        <v>2E-3</v>
      </c>
      <c r="P32">
        <v>2.3149000000000002</v>
      </c>
      <c r="Q32" s="7">
        <v>4.2316000000000003</v>
      </c>
      <c r="R32" s="8">
        <v>0.25259999999999999</v>
      </c>
      <c r="S32">
        <v>7.3499999999999996E-2</v>
      </c>
      <c r="T32">
        <v>3.3799999999999997E-2</v>
      </c>
      <c r="U32">
        <v>0.14349999999999999</v>
      </c>
      <c r="V32" s="7">
        <v>0.46300000000000002</v>
      </c>
      <c r="X32">
        <f t="shared" si="0"/>
        <v>3.0023752969121138</v>
      </c>
    </row>
    <row r="33" spans="2:24" s="5" customFormat="1" x14ac:dyDescent="0.35">
      <c r="B33" s="5" t="s">
        <v>41</v>
      </c>
      <c r="C33" s="6">
        <v>4.2587999999999999</v>
      </c>
      <c r="D33" s="5">
        <v>2.2418</v>
      </c>
      <c r="E33" s="5">
        <v>0.4451</v>
      </c>
      <c r="F33" s="5">
        <v>0.54610000000000003</v>
      </c>
      <c r="G33" s="4">
        <v>9.6782000000000004</v>
      </c>
      <c r="H33" s="6">
        <v>8.1456</v>
      </c>
      <c r="I33" s="5">
        <v>0.53820000000000001</v>
      </c>
      <c r="J33" s="5">
        <v>3.78E-2</v>
      </c>
      <c r="K33" s="5">
        <v>7.4028</v>
      </c>
      <c r="L33" s="4">
        <v>9.6782000000000004</v>
      </c>
      <c r="M33" s="6">
        <v>6.6</v>
      </c>
      <c r="N33" s="5">
        <v>1.0539000000000001</v>
      </c>
      <c r="O33" s="5">
        <v>0.16120000000000001</v>
      </c>
      <c r="P33" s="5">
        <v>5.1273</v>
      </c>
      <c r="Q33" s="4">
        <v>9.6782000000000004</v>
      </c>
      <c r="R33" s="6">
        <v>3.3172999999999999</v>
      </c>
      <c r="S33" s="5">
        <v>0.85140000000000005</v>
      </c>
      <c r="T33" s="5">
        <v>2.1899999999999999E-2</v>
      </c>
      <c r="U33" s="5">
        <v>2.1844000000000001</v>
      </c>
      <c r="V33" s="4">
        <v>5.6430999999999996</v>
      </c>
      <c r="W33" s="5" t="s">
        <v>49</v>
      </c>
      <c r="X33" s="5">
        <f t="shared" si="0"/>
        <v>1.2838151508757121</v>
      </c>
    </row>
    <row r="34" spans="2:24" x14ac:dyDescent="0.35">
      <c r="B34" t="s">
        <v>42</v>
      </c>
      <c r="C34" s="8">
        <v>0.23430000000000001</v>
      </c>
      <c r="D34">
        <v>0.12770000000000001</v>
      </c>
      <c r="E34">
        <v>0.2054</v>
      </c>
      <c r="F34">
        <v>6.3E-2</v>
      </c>
      <c r="G34" s="7">
        <v>0.58279999999999998</v>
      </c>
      <c r="H34" s="8">
        <v>0.5141</v>
      </c>
      <c r="I34">
        <v>3.5099999999999999E-2</v>
      </c>
      <c r="J34">
        <v>1.4200000000000001E-2</v>
      </c>
      <c r="K34">
        <v>0.45679999999999998</v>
      </c>
      <c r="L34" s="7">
        <v>0.58279999999999998</v>
      </c>
      <c r="M34" s="8">
        <v>0.42459999999999998</v>
      </c>
      <c r="N34">
        <v>7.51E-2</v>
      </c>
      <c r="O34">
        <v>4.02E-2</v>
      </c>
      <c r="P34">
        <v>0.32550000000000001</v>
      </c>
      <c r="Q34" s="7">
        <v>0.58279999999999998</v>
      </c>
      <c r="R34" s="8">
        <v>0.23039999999999999</v>
      </c>
      <c r="S34">
        <v>9.1300000000000006E-2</v>
      </c>
      <c r="T34">
        <v>2.7E-2</v>
      </c>
      <c r="U34">
        <v>0.1313</v>
      </c>
      <c r="V34" s="7">
        <v>0.53029999999999999</v>
      </c>
      <c r="X34">
        <f t="shared" si="0"/>
        <v>1.0169270833333335</v>
      </c>
    </row>
    <row r="35" spans="2:24" s="5" customFormat="1" x14ac:dyDescent="0.35">
      <c r="B35" s="5" t="s">
        <v>43</v>
      </c>
      <c r="C35" s="6">
        <v>0.27760000000000001</v>
      </c>
      <c r="D35" s="5">
        <v>0.157</v>
      </c>
      <c r="E35" s="5">
        <v>1.1727000000000001</v>
      </c>
      <c r="F35" s="5">
        <v>2.76E-2</v>
      </c>
      <c r="G35" s="4">
        <v>0.88190000000000002</v>
      </c>
      <c r="H35" s="6">
        <v>0.72409999999999997</v>
      </c>
      <c r="I35" s="5">
        <v>4.6800000000000001E-2</v>
      </c>
      <c r="J35" s="5">
        <v>1.06E-2</v>
      </c>
      <c r="K35" s="5">
        <v>0.66600000000000004</v>
      </c>
      <c r="L35" s="4">
        <v>0.84050000000000002</v>
      </c>
      <c r="M35" s="6">
        <v>0.57220000000000004</v>
      </c>
      <c r="N35" s="5">
        <v>8.4699999999999998E-2</v>
      </c>
      <c r="O35" s="5">
        <v>0.16800000000000001</v>
      </c>
      <c r="P35" s="5">
        <v>0.44550000000000001</v>
      </c>
      <c r="Q35" s="4">
        <v>0.88190000000000002</v>
      </c>
      <c r="R35" s="6">
        <v>0.184</v>
      </c>
      <c r="S35" s="5">
        <v>3.8899999999999997E-2</v>
      </c>
      <c r="T35" s="5">
        <v>3.2500000000000001E-2</v>
      </c>
      <c r="U35" s="5">
        <v>0.12859999999999999</v>
      </c>
      <c r="V35" s="4">
        <v>0.2802</v>
      </c>
      <c r="X35" s="5">
        <f t="shared" si="0"/>
        <v>1.5086956521739132</v>
      </c>
    </row>
  </sheetData>
  <mergeCells count="4">
    <mergeCell ref="C1:G1"/>
    <mergeCell ref="H1:L1"/>
    <mergeCell ref="M1:Q1"/>
    <mergeCell ref="R1:V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BF76BB-A713-E042-9641-2A00F017182A}">
  <dimension ref="A3:AH63"/>
  <sheetViews>
    <sheetView tabSelected="1" topLeftCell="G1" zoomScale="80" zoomScaleNormal="80" workbookViewId="0">
      <selection activeCell="L27" sqref="L27"/>
    </sheetView>
  </sheetViews>
  <sheetFormatPr baseColWidth="10" defaultColWidth="11" defaultRowHeight="15.5" x14ac:dyDescent="0.35"/>
  <cols>
    <col min="2" max="3" width="10.83203125" customWidth="1"/>
    <col min="4" max="23" width="11.08203125" bestFit="1" customWidth="1"/>
    <col min="24" max="24" width="11.83203125" bestFit="1" customWidth="1"/>
    <col min="25" max="26" width="12" bestFit="1" customWidth="1"/>
    <col min="31" max="31" width="12.83203125" bestFit="1" customWidth="1"/>
    <col min="32" max="32" width="12" bestFit="1" customWidth="1"/>
  </cols>
  <sheetData>
    <row r="3" spans="1:32" x14ac:dyDescent="0.35">
      <c r="D3" s="25" t="s">
        <v>126</v>
      </c>
      <c r="E3" s="25"/>
      <c r="F3" s="25"/>
      <c r="G3" s="25"/>
      <c r="H3" s="25"/>
      <c r="I3" s="25" t="s">
        <v>82</v>
      </c>
      <c r="J3" s="25"/>
      <c r="K3" s="25"/>
      <c r="L3" s="25"/>
      <c r="M3" s="25"/>
      <c r="N3" s="25" t="s">
        <v>87</v>
      </c>
      <c r="O3" s="25"/>
      <c r="P3" s="25"/>
      <c r="Q3" s="25"/>
      <c r="R3" s="25"/>
      <c r="S3" s="25" t="s">
        <v>127</v>
      </c>
      <c r="T3" s="25"/>
      <c r="U3" s="25"/>
      <c r="V3" s="25"/>
      <c r="W3" s="25"/>
    </row>
    <row r="4" spans="1:32" ht="16" thickBot="1" x14ac:dyDescent="0.4">
      <c r="B4" t="s">
        <v>92</v>
      </c>
      <c r="C4" s="7" t="s">
        <v>2</v>
      </c>
      <c r="D4" s="2" t="s">
        <v>44</v>
      </c>
      <c r="E4" s="2" t="s">
        <v>45</v>
      </c>
      <c r="F4" s="2" t="s">
        <v>46</v>
      </c>
      <c r="G4" s="2" t="s">
        <v>4</v>
      </c>
      <c r="H4" s="3" t="s">
        <v>3</v>
      </c>
      <c r="I4" s="1" t="s">
        <v>44</v>
      </c>
      <c r="J4" s="2" t="s">
        <v>45</v>
      </c>
      <c r="K4" s="2" t="s">
        <v>46</v>
      </c>
      <c r="L4" s="2" t="s">
        <v>4</v>
      </c>
      <c r="M4" s="3" t="s">
        <v>3</v>
      </c>
      <c r="N4" s="1" t="s">
        <v>44</v>
      </c>
      <c r="O4" s="2" t="s">
        <v>45</v>
      </c>
      <c r="P4" s="2" t="s">
        <v>46</v>
      </c>
      <c r="Q4" s="2" t="s">
        <v>4</v>
      </c>
      <c r="R4" s="3" t="s">
        <v>3</v>
      </c>
      <c r="S4" s="1" t="s">
        <v>44</v>
      </c>
      <c r="T4" s="2" t="s">
        <v>45</v>
      </c>
      <c r="U4" s="2" t="s">
        <v>46</v>
      </c>
      <c r="V4" s="2" t="s">
        <v>4</v>
      </c>
      <c r="W4" s="3" t="s">
        <v>3</v>
      </c>
      <c r="X4" t="s">
        <v>141</v>
      </c>
      <c r="Y4" t="s">
        <v>142</v>
      </c>
      <c r="Z4" t="s">
        <v>143</v>
      </c>
      <c r="AB4" t="s">
        <v>355</v>
      </c>
      <c r="AC4" t="s">
        <v>356</v>
      </c>
      <c r="AE4" t="s">
        <v>357</v>
      </c>
      <c r="AF4" t="s">
        <v>358</v>
      </c>
    </row>
    <row r="5" spans="1:32" x14ac:dyDescent="0.35">
      <c r="B5" s="5" t="s">
        <v>11</v>
      </c>
      <c r="C5" s="5" t="s">
        <v>93</v>
      </c>
      <c r="D5" s="16">
        <v>0.3029</v>
      </c>
      <c r="E5" s="16">
        <v>0.19400000000000001</v>
      </c>
      <c r="F5" s="16">
        <v>0.65980000000000005</v>
      </c>
      <c r="G5" s="16">
        <v>0.12920000000000001</v>
      </c>
      <c r="H5" s="16">
        <v>2.9093</v>
      </c>
      <c r="I5" s="16">
        <v>2.6484999999999999</v>
      </c>
      <c r="J5" s="16">
        <v>0.2369</v>
      </c>
      <c r="K5" s="16">
        <v>5.2685000000000004E-4</v>
      </c>
      <c r="L5" s="16">
        <v>2.3359999999999999</v>
      </c>
      <c r="M5" s="16">
        <v>2.9093</v>
      </c>
      <c r="N5" s="16">
        <v>2.1659000000000002</v>
      </c>
      <c r="O5" s="16">
        <v>0.45800000000000002</v>
      </c>
      <c r="P5" s="16">
        <v>1.1999999999999999E-3</v>
      </c>
      <c r="Q5" s="16">
        <v>1.613</v>
      </c>
      <c r="R5" s="16">
        <v>2.9093</v>
      </c>
      <c r="S5" s="16">
        <v>0.3085</v>
      </c>
      <c r="T5" s="16">
        <v>9.2700000000000005E-2</v>
      </c>
      <c r="U5" s="16">
        <v>1.54E-2</v>
      </c>
      <c r="V5" s="16">
        <v>0.22370000000000001</v>
      </c>
      <c r="W5" s="16">
        <v>0.44890000000000002</v>
      </c>
      <c r="X5" s="5">
        <f>D5/S5</f>
        <v>0.98184764991896278</v>
      </c>
      <c r="Y5">
        <f>I5/S5</f>
        <v>8.5850891410048611</v>
      </c>
      <c r="Z5">
        <f>N5/S5</f>
        <v>7.0207455429497578</v>
      </c>
      <c r="AB5" s="15">
        <f>K5/F5</f>
        <v>7.984995453167626E-4</v>
      </c>
      <c r="AC5" s="15">
        <f>P5/F5</f>
        <v>1.8187329493785994E-3</v>
      </c>
      <c r="AD5" s="16"/>
      <c r="AE5" s="12">
        <f>F5/K5</f>
        <v>1252.3488659011105</v>
      </c>
      <c r="AF5" s="12">
        <f>F5/P5</f>
        <v>549.83333333333337</v>
      </c>
    </row>
    <row r="6" spans="1:32" x14ac:dyDescent="0.35">
      <c r="B6" t="s">
        <v>12</v>
      </c>
      <c r="C6" t="s">
        <v>94</v>
      </c>
      <c r="D6" s="17">
        <v>0.28960000000000002</v>
      </c>
      <c r="E6" s="16">
        <v>8.7900000000000006E-2</v>
      </c>
      <c r="F6" s="16">
        <v>0.80400000000000005</v>
      </c>
      <c r="G6" s="16">
        <v>0.14949999999999999</v>
      </c>
      <c r="H6" s="18">
        <v>0.59940000000000004</v>
      </c>
      <c r="I6" s="17">
        <v>0.52949999999999997</v>
      </c>
      <c r="J6" s="16">
        <v>2.8299999999999999E-2</v>
      </c>
      <c r="K6" s="16">
        <v>1.7600000000000001E-2</v>
      </c>
      <c r="L6" s="16">
        <v>0.4874</v>
      </c>
      <c r="M6" s="18">
        <v>0.59940000000000004</v>
      </c>
      <c r="N6" s="16">
        <v>0.44850000000000001</v>
      </c>
      <c r="O6" s="16">
        <v>5.3600000000000002E-2</v>
      </c>
      <c r="P6" s="16">
        <v>7.5999999999999998E-2</v>
      </c>
      <c r="Q6" s="16">
        <v>0.37469999999999998</v>
      </c>
      <c r="R6" s="16">
        <v>0.59940000000000004</v>
      </c>
      <c r="S6" s="17">
        <v>0.1555</v>
      </c>
      <c r="T6" s="16">
        <v>4.1599999999999998E-2</v>
      </c>
      <c r="U6" s="16">
        <v>2.5999999999999999E-2</v>
      </c>
      <c r="V6" s="16">
        <v>0.1231</v>
      </c>
      <c r="W6" s="18">
        <v>0.24540000000000001</v>
      </c>
      <c r="X6" s="5">
        <f t="shared" ref="X6:X46" si="0">D6/S6</f>
        <v>1.8623794212218652</v>
      </c>
      <c r="Y6">
        <f t="shared" ref="Y6:Y46" si="1">I6/S6</f>
        <v>3.405144694533762</v>
      </c>
      <c r="Z6">
        <f t="shared" ref="Z6:Z46" si="2">N6/S6</f>
        <v>2.884244372990354</v>
      </c>
      <c r="AB6" s="15">
        <f t="shared" ref="AB6:AB46" si="3">K6/F6</f>
        <v>2.1890547263681594E-2</v>
      </c>
      <c r="AC6" s="15">
        <f t="shared" ref="AC6:AC46" si="4">P6/F6</f>
        <v>9.4527363184079588E-2</v>
      </c>
      <c r="AD6" s="16"/>
      <c r="AE6" s="12">
        <f t="shared" ref="AE6:AE46" si="5">F6/K6</f>
        <v>45.68181818181818</v>
      </c>
      <c r="AF6" s="12">
        <f t="shared" ref="AF6:AF46" si="6">F6/P6</f>
        <v>10.578947368421053</v>
      </c>
    </row>
    <row r="7" spans="1:32" x14ac:dyDescent="0.35">
      <c r="B7" s="5" t="s">
        <v>13</v>
      </c>
      <c r="C7" s="5" t="s">
        <v>95</v>
      </c>
      <c r="D7" s="19">
        <v>0.33279999999999998</v>
      </c>
      <c r="E7" s="20">
        <v>0.13539999999999999</v>
      </c>
      <c r="F7" s="20">
        <v>1.0665</v>
      </c>
      <c r="G7" s="20">
        <v>7.6799999999999993E-2</v>
      </c>
      <c r="H7" s="21">
        <v>1.6831</v>
      </c>
      <c r="I7" s="19">
        <v>1.5077</v>
      </c>
      <c r="J7" s="20">
        <v>0.1754</v>
      </c>
      <c r="K7" s="20">
        <v>2.2091E-4</v>
      </c>
      <c r="L7" s="20">
        <v>1.3323</v>
      </c>
      <c r="M7" s="21">
        <v>1.6831</v>
      </c>
      <c r="N7" s="20">
        <v>0.9012</v>
      </c>
      <c r="O7" s="20">
        <v>1.3299999999999999E-2</v>
      </c>
      <c r="P7" s="20">
        <v>1.6999999999999999E-3</v>
      </c>
      <c r="Q7" s="20">
        <v>0.88</v>
      </c>
      <c r="R7" s="20">
        <v>0.92659999999999998</v>
      </c>
      <c r="S7" s="19">
        <v>0.31580000000000003</v>
      </c>
      <c r="T7" s="20">
        <v>6.1199999999999997E-2</v>
      </c>
      <c r="U7" s="20">
        <v>0.1152</v>
      </c>
      <c r="V7" s="20">
        <v>0.2303</v>
      </c>
      <c r="W7" s="21">
        <v>0.58660000000000001</v>
      </c>
      <c r="X7" s="5">
        <f t="shared" si="0"/>
        <v>1.0538315389487016</v>
      </c>
      <c r="Y7">
        <f t="shared" si="1"/>
        <v>4.7742241925269155</v>
      </c>
      <c r="Z7">
        <f t="shared" si="2"/>
        <v>2.8537048765041164</v>
      </c>
      <c r="AB7" s="15">
        <f t="shared" si="3"/>
        <v>2.0713548992030005E-4</v>
      </c>
      <c r="AC7" s="15">
        <f t="shared" si="4"/>
        <v>1.5939990623534926E-3</v>
      </c>
      <c r="AD7" s="16"/>
      <c r="AE7" s="12">
        <f t="shared" si="5"/>
        <v>4827.7579104612742</v>
      </c>
      <c r="AF7" s="12">
        <f t="shared" si="6"/>
        <v>627.35294117647061</v>
      </c>
    </row>
    <row r="8" spans="1:32" x14ac:dyDescent="0.35">
      <c r="B8" t="s">
        <v>14</v>
      </c>
      <c r="C8" t="s">
        <v>96</v>
      </c>
      <c r="D8" s="17">
        <v>0.19900000000000001</v>
      </c>
      <c r="E8" s="16">
        <v>3.27E-2</v>
      </c>
      <c r="F8" s="16">
        <v>8.8300000000000003E-2</v>
      </c>
      <c r="G8" s="16">
        <v>0.1013</v>
      </c>
      <c r="H8" s="18">
        <v>0.2732</v>
      </c>
      <c r="I8" s="17">
        <v>0.24329999999999999</v>
      </c>
      <c r="J8" s="16">
        <v>9.9000000000000008E-3</v>
      </c>
      <c r="K8" s="16">
        <v>1.0500000000000001E-2</v>
      </c>
      <c r="L8" s="16">
        <v>0.2303</v>
      </c>
      <c r="M8" s="18">
        <v>0.27250000000000002</v>
      </c>
      <c r="N8" s="16">
        <v>0.21920000000000001</v>
      </c>
      <c r="O8" s="16">
        <v>2.1399999999999999E-2</v>
      </c>
      <c r="P8" s="16">
        <v>5.4899999999999997E-2</v>
      </c>
      <c r="Q8" s="16">
        <v>0.18729999999999999</v>
      </c>
      <c r="R8" s="16">
        <v>0.2732</v>
      </c>
      <c r="S8" s="17">
        <v>9.7699999999999995E-2</v>
      </c>
      <c r="T8" s="16">
        <v>2.4799999999999999E-2</v>
      </c>
      <c r="U8" s="16">
        <v>3.8300000000000001E-2</v>
      </c>
      <c r="V8" s="16">
        <v>6.3399999999999998E-2</v>
      </c>
      <c r="W8" s="18">
        <v>0.15959999999999999</v>
      </c>
      <c r="X8" s="5">
        <f t="shared" si="0"/>
        <v>2.0368474923234392</v>
      </c>
      <c r="Y8">
        <f t="shared" si="1"/>
        <v>2.4902763561924259</v>
      </c>
      <c r="Z8">
        <f t="shared" si="2"/>
        <v>2.2436028659160696</v>
      </c>
      <c r="AB8" s="15">
        <f t="shared" si="3"/>
        <v>0.11891279728199321</v>
      </c>
      <c r="AC8" s="15">
        <f t="shared" si="4"/>
        <v>0.6217440543601358</v>
      </c>
      <c r="AD8" s="16"/>
      <c r="AE8" s="12">
        <f t="shared" si="5"/>
        <v>8.4095238095238098</v>
      </c>
      <c r="AF8" s="12">
        <f t="shared" si="6"/>
        <v>1.6083788706739528</v>
      </c>
    </row>
    <row r="9" spans="1:32" x14ac:dyDescent="0.35">
      <c r="A9" t="s">
        <v>423</v>
      </c>
      <c r="B9" s="5" t="s">
        <v>15</v>
      </c>
      <c r="C9" s="5" t="s">
        <v>97</v>
      </c>
      <c r="D9" s="19">
        <v>1.9199999999999998E-2</v>
      </c>
      <c r="E9" s="20">
        <v>4.19E-2</v>
      </c>
      <c r="F9" s="20">
        <v>0.34639999999999999</v>
      </c>
      <c r="G9" s="20">
        <v>4.8999999999999998E-3</v>
      </c>
      <c r="H9" s="21">
        <v>0.36009999999999998</v>
      </c>
      <c r="I9" s="19">
        <v>0.28050000000000003</v>
      </c>
      <c r="J9" s="20">
        <v>4.7000000000000002E-3</v>
      </c>
      <c r="K9" s="20">
        <v>6.6288000000000002E-4</v>
      </c>
      <c r="L9" s="20">
        <v>0.2727</v>
      </c>
      <c r="M9" s="21">
        <v>0.28660000000000002</v>
      </c>
      <c r="N9" s="20">
        <v>0.2402</v>
      </c>
      <c r="O9" s="20">
        <v>4.2299999999999997E-2</v>
      </c>
      <c r="P9" s="20">
        <v>3.5999999999999999E-3</v>
      </c>
      <c r="Q9" s="20">
        <v>0.18260000000000001</v>
      </c>
      <c r="R9" s="20">
        <v>0.36009999999999998</v>
      </c>
      <c r="S9" s="19">
        <v>2.8999999999999998E-3</v>
      </c>
      <c r="T9" s="20">
        <v>8.6689000000000004E-4</v>
      </c>
      <c r="U9" s="20">
        <v>3.27E-2</v>
      </c>
      <c r="V9" s="20">
        <v>2E-3</v>
      </c>
      <c r="W9" s="21">
        <v>4.8999999999999998E-3</v>
      </c>
      <c r="X9" s="5">
        <f t="shared" si="0"/>
        <v>6.6206896551724137</v>
      </c>
      <c r="Y9">
        <f t="shared" si="1"/>
        <v>96.724137931034505</v>
      </c>
      <c r="Z9">
        <f t="shared" si="2"/>
        <v>82.827586206896555</v>
      </c>
      <c r="AB9" s="15">
        <f t="shared" si="3"/>
        <v>1.9136258660508085E-3</v>
      </c>
      <c r="AC9" s="15">
        <f t="shared" si="4"/>
        <v>1.0392609699769054E-2</v>
      </c>
      <c r="AD9" s="16"/>
      <c r="AE9" s="12">
        <f t="shared" si="5"/>
        <v>522.56818730388602</v>
      </c>
      <c r="AF9" s="12">
        <f t="shared" si="6"/>
        <v>96.222222222222214</v>
      </c>
    </row>
    <row r="10" spans="1:32" x14ac:dyDescent="0.35">
      <c r="B10" t="s">
        <v>16</v>
      </c>
      <c r="C10" t="s">
        <v>98</v>
      </c>
      <c r="D10" s="17">
        <v>0.22109999999999999</v>
      </c>
      <c r="E10" s="16">
        <v>9.7500000000000003E-2</v>
      </c>
      <c r="F10" s="16">
        <v>0.2336</v>
      </c>
      <c r="G10" s="16">
        <v>4.2900000000000001E-2</v>
      </c>
      <c r="H10" s="18">
        <v>0.44669999999999999</v>
      </c>
      <c r="I10" s="17">
        <v>0.39029999999999998</v>
      </c>
      <c r="J10" s="16">
        <v>2.87E-2</v>
      </c>
      <c r="K10" s="16">
        <v>2.92E-2</v>
      </c>
      <c r="L10" s="16">
        <v>0.34649999999999997</v>
      </c>
      <c r="M10" s="18">
        <v>0.44669999999999999</v>
      </c>
      <c r="N10" s="16">
        <v>0.32040000000000002</v>
      </c>
      <c r="O10" s="16">
        <v>5.6500000000000002E-2</v>
      </c>
      <c r="P10" s="16">
        <v>8.8800000000000004E-2</v>
      </c>
      <c r="Q10" s="16">
        <v>0.2452</v>
      </c>
      <c r="R10" s="16">
        <v>0.44669999999999999</v>
      </c>
      <c r="S10" s="17">
        <v>0.1069</v>
      </c>
      <c r="T10" s="16">
        <v>2.23E-2</v>
      </c>
      <c r="U10" s="16">
        <v>6.5299999999999997E-2</v>
      </c>
      <c r="V10" s="16">
        <v>7.1499999999999994E-2</v>
      </c>
      <c r="W10" s="18">
        <v>0.1794</v>
      </c>
      <c r="X10" s="5">
        <f t="shared" si="0"/>
        <v>2.0682881197380731</v>
      </c>
      <c r="Y10">
        <f t="shared" si="1"/>
        <v>3.6510757717492983</v>
      </c>
      <c r="Z10">
        <f t="shared" si="2"/>
        <v>2.9971936389148741</v>
      </c>
      <c r="AB10" s="15">
        <f t="shared" si="3"/>
        <v>0.125</v>
      </c>
      <c r="AC10" s="15">
        <f t="shared" si="4"/>
        <v>0.38013698630136988</v>
      </c>
      <c r="AD10" s="16"/>
      <c r="AE10" s="12">
        <f t="shared" si="5"/>
        <v>8</v>
      </c>
      <c r="AF10" s="12">
        <f t="shared" si="6"/>
        <v>2.6306306306306304</v>
      </c>
    </row>
    <row r="11" spans="1:32" x14ac:dyDescent="0.35">
      <c r="B11" s="5" t="s">
        <v>17</v>
      </c>
      <c r="C11" s="5" t="s">
        <v>99</v>
      </c>
      <c r="D11" s="19">
        <v>0.23949999999999999</v>
      </c>
      <c r="E11" s="20">
        <v>3.44E-2</v>
      </c>
      <c r="F11" s="20">
        <v>4.6600000000000003E-2</v>
      </c>
      <c r="G11" s="20">
        <v>0.18099999999999999</v>
      </c>
      <c r="H11" s="21">
        <v>0.32600000000000001</v>
      </c>
      <c r="I11" s="19">
        <v>0.30769999999999997</v>
      </c>
      <c r="J11" s="20">
        <v>1.0699999999999999E-2</v>
      </c>
      <c r="K11" s="20">
        <v>5.1000000000000004E-3</v>
      </c>
      <c r="L11" s="20">
        <v>0.29110000000000003</v>
      </c>
      <c r="M11" s="21">
        <v>0.32600000000000001</v>
      </c>
      <c r="N11" s="20">
        <v>0.28320000000000001</v>
      </c>
      <c r="O11" s="20">
        <v>2.12E-2</v>
      </c>
      <c r="P11" s="20">
        <v>1.38E-2</v>
      </c>
      <c r="Q11" s="20">
        <v>0.254</v>
      </c>
      <c r="R11" s="20">
        <v>0.32600000000000001</v>
      </c>
      <c r="S11" s="19">
        <v>0.15989999999999999</v>
      </c>
      <c r="T11" s="20">
        <v>4.4200000000000003E-2</v>
      </c>
      <c r="U11" s="20">
        <v>3.5999999999999997E-2</v>
      </c>
      <c r="V11" s="20">
        <v>9.8400000000000001E-2</v>
      </c>
      <c r="W11" s="21">
        <v>0.2742</v>
      </c>
      <c r="X11" s="5">
        <f t="shared" si="0"/>
        <v>1.4978111319574734</v>
      </c>
      <c r="Y11">
        <f t="shared" si="1"/>
        <v>1.9243277048155096</v>
      </c>
      <c r="Z11">
        <f t="shared" si="2"/>
        <v>1.7711069418386494</v>
      </c>
      <c r="AB11" s="15">
        <f t="shared" si="3"/>
        <v>0.10944206008583691</v>
      </c>
      <c r="AC11" s="15">
        <f t="shared" si="4"/>
        <v>0.29613733905579398</v>
      </c>
      <c r="AD11" s="16"/>
      <c r="AE11" s="12">
        <f t="shared" si="5"/>
        <v>9.1372549019607838</v>
      </c>
      <c r="AF11" s="12">
        <f t="shared" si="6"/>
        <v>3.3768115942028989</v>
      </c>
    </row>
    <row r="12" spans="1:32" x14ac:dyDescent="0.35">
      <c r="B12" t="s">
        <v>18</v>
      </c>
      <c r="C12" t="s">
        <v>99</v>
      </c>
      <c r="D12" s="17"/>
      <c r="E12" s="16"/>
      <c r="F12" s="16"/>
      <c r="G12" s="16"/>
      <c r="H12" s="18"/>
      <c r="I12" s="17"/>
      <c r="J12" s="16"/>
      <c r="K12" s="16"/>
      <c r="L12" s="16"/>
      <c r="M12" s="18"/>
      <c r="N12" s="16"/>
      <c r="O12" s="16"/>
      <c r="P12" s="16"/>
      <c r="Q12" s="16"/>
      <c r="R12" s="16"/>
      <c r="S12" s="17"/>
      <c r="T12" s="16"/>
      <c r="U12" s="16"/>
      <c r="V12" s="16"/>
      <c r="W12" s="18"/>
      <c r="X12" s="5" t="e">
        <f t="shared" si="0"/>
        <v>#DIV/0!</v>
      </c>
      <c r="Y12" t="e">
        <f t="shared" si="1"/>
        <v>#DIV/0!</v>
      </c>
      <c r="Z12" t="e">
        <f t="shared" si="2"/>
        <v>#DIV/0!</v>
      </c>
      <c r="AB12" s="15" t="e">
        <f t="shared" si="3"/>
        <v>#DIV/0!</v>
      </c>
      <c r="AC12" s="15" t="e">
        <f t="shared" si="4"/>
        <v>#DIV/0!</v>
      </c>
      <c r="AD12" s="16"/>
      <c r="AE12" s="12" t="e">
        <f t="shared" si="5"/>
        <v>#DIV/0!</v>
      </c>
      <c r="AF12" s="12" t="e">
        <f t="shared" si="6"/>
        <v>#DIV/0!</v>
      </c>
    </row>
    <row r="13" spans="1:32" x14ac:dyDescent="0.35">
      <c r="B13" s="5" t="s">
        <v>19</v>
      </c>
      <c r="C13" s="5" t="s">
        <v>100</v>
      </c>
      <c r="D13" s="19">
        <v>0.2447</v>
      </c>
      <c r="E13" s="20">
        <v>4.1500000000000002E-2</v>
      </c>
      <c r="F13" s="20">
        <v>5.5100000000000003E-2</v>
      </c>
      <c r="G13" s="20">
        <v>0.1346</v>
      </c>
      <c r="H13" s="21">
        <v>0.3226</v>
      </c>
      <c r="I13" s="19">
        <v>0.29020000000000001</v>
      </c>
      <c r="J13" s="20">
        <v>1.2E-2</v>
      </c>
      <c r="K13" s="20">
        <v>1.0800000000000001E-2</v>
      </c>
      <c r="L13" s="20">
        <v>0.27679999999999999</v>
      </c>
      <c r="M13" s="21">
        <v>0.3226</v>
      </c>
      <c r="N13" s="20">
        <v>0.26140000000000002</v>
      </c>
      <c r="O13" s="20">
        <v>2.1299999999999999E-2</v>
      </c>
      <c r="P13" s="20">
        <v>4.02E-2</v>
      </c>
      <c r="Q13" s="20">
        <v>0.22939999999999999</v>
      </c>
      <c r="R13" s="20">
        <v>0.3226</v>
      </c>
      <c r="S13" s="19">
        <v>0.10780000000000001</v>
      </c>
      <c r="T13" s="20">
        <v>3.0099999999999998E-2</v>
      </c>
      <c r="U13" s="20">
        <v>2.9100000000000001E-2</v>
      </c>
      <c r="V13" s="20">
        <v>6.4199999999999993E-2</v>
      </c>
      <c r="W13" s="21">
        <v>0.18959999999999999</v>
      </c>
      <c r="X13" s="5">
        <f t="shared" si="0"/>
        <v>2.2699443413729128</v>
      </c>
      <c r="Y13">
        <f t="shared" si="1"/>
        <v>2.6920222634508346</v>
      </c>
      <c r="Z13">
        <f t="shared" si="2"/>
        <v>2.424860853432282</v>
      </c>
      <c r="AB13" s="15">
        <f t="shared" si="3"/>
        <v>0.19600725952813067</v>
      </c>
      <c r="AC13" s="15">
        <f t="shared" si="4"/>
        <v>0.72958257713248631</v>
      </c>
      <c r="AD13" s="16"/>
      <c r="AE13" s="12">
        <f t="shared" si="5"/>
        <v>5.1018518518518521</v>
      </c>
      <c r="AF13" s="12">
        <f t="shared" si="6"/>
        <v>1.3706467661691544</v>
      </c>
    </row>
    <row r="14" spans="1:32" x14ac:dyDescent="0.35">
      <c r="B14" t="s">
        <v>20</v>
      </c>
      <c r="C14" t="s">
        <v>101</v>
      </c>
      <c r="D14" s="17">
        <v>0.22409999999999999</v>
      </c>
      <c r="E14" s="16">
        <v>8.0100000000000005E-2</v>
      </c>
      <c r="F14" s="16">
        <v>1.12E-2</v>
      </c>
      <c r="G14" s="16">
        <v>0.13689999999999999</v>
      </c>
      <c r="H14" s="18">
        <v>0.38440000000000002</v>
      </c>
      <c r="I14" s="17">
        <v>0.3659</v>
      </c>
      <c r="J14" s="16">
        <v>1.32E-2</v>
      </c>
      <c r="K14" s="16">
        <v>6.6273000000000005E-4</v>
      </c>
      <c r="L14" s="16">
        <v>0.34749999999999998</v>
      </c>
      <c r="M14" s="18">
        <v>0.38440000000000002</v>
      </c>
      <c r="N14" s="16">
        <v>0.32079999999999997</v>
      </c>
      <c r="O14" s="16">
        <v>4.07E-2</v>
      </c>
      <c r="P14" s="16">
        <v>1.5E-3</v>
      </c>
      <c r="Q14" s="16">
        <v>0.26329999999999998</v>
      </c>
      <c r="R14" s="16">
        <v>0.38440000000000002</v>
      </c>
      <c r="S14" s="17">
        <v>0.2492</v>
      </c>
      <c r="T14" s="16">
        <v>5.0099999999999999E-2</v>
      </c>
      <c r="U14" s="16">
        <v>3.9E-2</v>
      </c>
      <c r="V14" s="16">
        <v>0.16320000000000001</v>
      </c>
      <c r="W14" s="18">
        <v>0.38440000000000002</v>
      </c>
      <c r="X14" s="5">
        <f t="shared" si="0"/>
        <v>0.8992776886035313</v>
      </c>
      <c r="Y14">
        <f t="shared" si="1"/>
        <v>1.468298555377207</v>
      </c>
      <c r="Z14">
        <f t="shared" si="2"/>
        <v>1.2873194221508828</v>
      </c>
      <c r="AB14" s="15">
        <f t="shared" si="3"/>
        <v>5.9172321428571435E-2</v>
      </c>
      <c r="AC14" s="15">
        <f t="shared" si="4"/>
        <v>0.13392857142857142</v>
      </c>
      <c r="AD14" s="16"/>
      <c r="AE14" s="12">
        <f t="shared" si="5"/>
        <v>16.899793279314348</v>
      </c>
      <c r="AF14" s="12">
        <f t="shared" si="6"/>
        <v>7.4666666666666668</v>
      </c>
    </row>
    <row r="15" spans="1:32" x14ac:dyDescent="0.35">
      <c r="B15" s="5" t="s">
        <v>21</v>
      </c>
      <c r="C15" s="5" t="s">
        <v>102</v>
      </c>
      <c r="D15" s="19">
        <v>0.22800000000000001</v>
      </c>
      <c r="E15" s="20">
        <v>0.1051</v>
      </c>
      <c r="F15" s="20">
        <v>1.4998</v>
      </c>
      <c r="G15" s="20">
        <v>5.7099999999999998E-2</v>
      </c>
      <c r="H15" s="21">
        <v>0.6986</v>
      </c>
      <c r="I15" s="19">
        <v>0.59019999999999995</v>
      </c>
      <c r="J15" s="20">
        <v>3.4000000000000002E-2</v>
      </c>
      <c r="K15" s="20">
        <v>1.55E-2</v>
      </c>
      <c r="L15" s="20">
        <v>0.54069999999999996</v>
      </c>
      <c r="M15" s="21">
        <v>0.67169999999999996</v>
      </c>
      <c r="N15" s="20">
        <v>0.46360000000000001</v>
      </c>
      <c r="O15" s="20">
        <v>6.4899999999999999E-2</v>
      </c>
      <c r="P15" s="20">
        <v>6.9199999999999998E-2</v>
      </c>
      <c r="Q15" s="20">
        <v>0.3795</v>
      </c>
      <c r="R15" s="20">
        <v>0.63470000000000004</v>
      </c>
      <c r="S15" s="19">
        <v>0.39729999999999999</v>
      </c>
      <c r="T15" s="20">
        <v>0.1198</v>
      </c>
      <c r="U15" s="20">
        <v>2.92E-2</v>
      </c>
      <c r="V15" s="20">
        <v>0.20150000000000001</v>
      </c>
      <c r="W15" s="21">
        <v>0.67169999999999996</v>
      </c>
      <c r="X15" s="5">
        <f t="shared" si="0"/>
        <v>0.57387364711804689</v>
      </c>
      <c r="Y15">
        <f t="shared" si="1"/>
        <v>1.4855273093380317</v>
      </c>
      <c r="Z15">
        <f t="shared" si="2"/>
        <v>1.1668764158066953</v>
      </c>
      <c r="AB15" s="15">
        <f t="shared" si="3"/>
        <v>1.0334711294839311E-2</v>
      </c>
      <c r="AC15" s="15">
        <f t="shared" si="4"/>
        <v>4.6139485264701956E-2</v>
      </c>
      <c r="AD15" s="16"/>
      <c r="AE15" s="12">
        <f t="shared" si="5"/>
        <v>96.761290322580649</v>
      </c>
      <c r="AF15" s="12">
        <f t="shared" si="6"/>
        <v>21.673410404624278</v>
      </c>
    </row>
    <row r="16" spans="1:32" x14ac:dyDescent="0.35">
      <c r="B16" t="s">
        <v>22</v>
      </c>
      <c r="C16" t="s">
        <v>103</v>
      </c>
      <c r="D16" s="17">
        <v>0.27300000000000002</v>
      </c>
      <c r="E16" s="16">
        <v>0.1366</v>
      </c>
      <c r="F16" s="16">
        <v>0.21429999999999999</v>
      </c>
      <c r="G16" s="16">
        <v>0.13900000000000001</v>
      </c>
      <c r="H16" s="18">
        <v>1.0385</v>
      </c>
      <c r="I16" s="17">
        <v>0.91059999999999997</v>
      </c>
      <c r="J16" s="16">
        <v>6.6400000000000001E-2</v>
      </c>
      <c r="K16" s="16">
        <v>2.5000000000000001E-3</v>
      </c>
      <c r="L16" s="16">
        <v>0.81850000000000001</v>
      </c>
      <c r="M16" s="18">
        <v>1.0385</v>
      </c>
      <c r="N16" s="16">
        <v>0.74739999999999995</v>
      </c>
      <c r="O16" s="16">
        <v>0.12809999999999999</v>
      </c>
      <c r="P16" s="16">
        <v>8.3999999999999995E-3</v>
      </c>
      <c r="Q16" s="16">
        <v>0.5907</v>
      </c>
      <c r="R16" s="16">
        <v>1.0385</v>
      </c>
      <c r="S16" s="17">
        <v>0.13619999999999999</v>
      </c>
      <c r="T16" s="16">
        <v>2.3699999999999999E-2</v>
      </c>
      <c r="U16" s="16">
        <v>2.6599999999999999E-2</v>
      </c>
      <c r="V16" s="16">
        <v>0.1042</v>
      </c>
      <c r="W16" s="18">
        <v>0.18149999999999999</v>
      </c>
      <c r="X16" s="5">
        <f t="shared" si="0"/>
        <v>2.0044052863436126</v>
      </c>
      <c r="Y16">
        <f t="shared" si="1"/>
        <v>6.6857562408223208</v>
      </c>
      <c r="Z16">
        <f t="shared" si="2"/>
        <v>5.4875183553597653</v>
      </c>
      <c r="AB16" s="15">
        <f t="shared" si="3"/>
        <v>1.1665888940737284E-2</v>
      </c>
      <c r="AC16" s="15">
        <f t="shared" si="4"/>
        <v>3.9197386840877271E-2</v>
      </c>
      <c r="AD16" s="16"/>
      <c r="AE16" s="12">
        <f t="shared" si="5"/>
        <v>85.72</v>
      </c>
      <c r="AF16" s="12">
        <f t="shared" si="6"/>
        <v>25.511904761904763</v>
      </c>
    </row>
    <row r="17" spans="2:32" x14ac:dyDescent="0.35">
      <c r="B17" s="5" t="s">
        <v>23</v>
      </c>
      <c r="C17" s="5" t="s">
        <v>104</v>
      </c>
      <c r="D17" s="19">
        <v>0.2165</v>
      </c>
      <c r="E17" s="20">
        <v>6.0999999999999999E-2</v>
      </c>
      <c r="F17" s="20">
        <v>0.1754</v>
      </c>
      <c r="G17" s="20">
        <v>7.7299999999999994E-2</v>
      </c>
      <c r="H17" s="21">
        <v>0.33379999999999999</v>
      </c>
      <c r="I17" s="19">
        <v>0.29310000000000003</v>
      </c>
      <c r="J17" s="20">
        <v>1.5900000000000001E-2</v>
      </c>
      <c r="K17" s="20">
        <v>3.0700000000000002E-2</v>
      </c>
      <c r="L17" s="20">
        <v>0.27039999999999997</v>
      </c>
      <c r="M17" s="21">
        <v>0.33379999999999999</v>
      </c>
      <c r="N17" s="20">
        <v>0.25119999999999998</v>
      </c>
      <c r="O17" s="20">
        <v>3.1300000000000001E-2</v>
      </c>
      <c r="P17" s="20">
        <v>0.10979999999999999</v>
      </c>
      <c r="Q17" s="20">
        <v>0.20549999999999999</v>
      </c>
      <c r="R17" s="20">
        <v>0.33379999999999999</v>
      </c>
      <c r="S17" s="19">
        <v>9.1600000000000001E-2</v>
      </c>
      <c r="T17" s="20">
        <v>1.01E-2</v>
      </c>
      <c r="U17" s="20">
        <v>4.3799999999999999E-2</v>
      </c>
      <c r="V17" s="20">
        <v>7.4200000000000002E-2</v>
      </c>
      <c r="W17" s="21">
        <v>0.1221</v>
      </c>
      <c r="X17" s="5">
        <f t="shared" si="0"/>
        <v>2.3635371179039302</v>
      </c>
      <c r="Y17">
        <f t="shared" si="1"/>
        <v>3.1997816593886466</v>
      </c>
      <c r="Z17">
        <f t="shared" si="2"/>
        <v>2.7423580786026198</v>
      </c>
      <c r="AB17" s="15">
        <f t="shared" si="3"/>
        <v>0.17502850627137972</v>
      </c>
      <c r="AC17" s="15">
        <f t="shared" si="4"/>
        <v>0.62599771949828964</v>
      </c>
      <c r="AD17" s="16"/>
      <c r="AE17" s="12">
        <f t="shared" si="5"/>
        <v>5.7133550488599347</v>
      </c>
      <c r="AF17" s="12">
        <f t="shared" si="6"/>
        <v>1.5974499089253189</v>
      </c>
    </row>
    <row r="18" spans="2:32" x14ac:dyDescent="0.35">
      <c r="B18" t="s">
        <v>24</v>
      </c>
      <c r="C18" t="s">
        <v>105</v>
      </c>
      <c r="D18" s="17">
        <v>0.2782</v>
      </c>
      <c r="E18" s="16">
        <v>0.13400000000000001</v>
      </c>
      <c r="F18" s="16">
        <v>1.5326</v>
      </c>
      <c r="G18" s="16">
        <v>0.1071</v>
      </c>
      <c r="H18" s="18">
        <v>0.98009999999999997</v>
      </c>
      <c r="I18" s="17">
        <v>0.8488</v>
      </c>
      <c r="J18" s="16">
        <v>5.7599999999999998E-2</v>
      </c>
      <c r="K18" s="16">
        <v>2.0400000000000001E-2</v>
      </c>
      <c r="L18" s="16">
        <v>0.76180000000000003</v>
      </c>
      <c r="M18" s="18">
        <v>0.98009999999999997</v>
      </c>
      <c r="N18" s="16">
        <v>0.71</v>
      </c>
      <c r="O18" s="16">
        <v>0.11509999999999999</v>
      </c>
      <c r="P18" s="16">
        <v>6.1899999999999997E-2</v>
      </c>
      <c r="Q18" s="16">
        <v>0.54359999999999997</v>
      </c>
      <c r="R18" s="16">
        <v>0.98009999999999997</v>
      </c>
      <c r="S18" s="17">
        <v>0.41599999999999998</v>
      </c>
      <c r="T18" s="16">
        <v>0.1449</v>
      </c>
      <c r="U18" s="16">
        <v>8.2900000000000001E-2</v>
      </c>
      <c r="V18" s="16">
        <v>0.21820000000000001</v>
      </c>
      <c r="W18" s="18">
        <v>0.81120000000000003</v>
      </c>
      <c r="X18" s="5">
        <f t="shared" si="0"/>
        <v>0.66875000000000007</v>
      </c>
      <c r="Y18">
        <f t="shared" si="1"/>
        <v>2.0403846153846157</v>
      </c>
      <c r="Z18">
        <f t="shared" si="2"/>
        <v>1.7067307692307692</v>
      </c>
      <c r="AB18" s="15">
        <f t="shared" si="3"/>
        <v>1.3310713819652879E-2</v>
      </c>
      <c r="AC18" s="15">
        <f t="shared" si="4"/>
        <v>4.0388881639044756E-2</v>
      </c>
      <c r="AD18" s="16"/>
      <c r="AE18" s="12">
        <f t="shared" si="5"/>
        <v>75.127450980392155</v>
      </c>
      <c r="AF18" s="12">
        <f t="shared" si="6"/>
        <v>24.759289176090469</v>
      </c>
    </row>
    <row r="19" spans="2:32" x14ac:dyDescent="0.35">
      <c r="B19" s="5" t="s">
        <v>25</v>
      </c>
      <c r="C19" s="5" t="s">
        <v>106</v>
      </c>
      <c r="D19" s="19">
        <v>0.1875</v>
      </c>
      <c r="E19" s="20">
        <v>5.7299999999999997E-2</v>
      </c>
      <c r="F19" s="20">
        <v>0.23169999999999999</v>
      </c>
      <c r="G19" s="20">
        <v>0.1108</v>
      </c>
      <c r="H19" s="21">
        <v>0.33679999999999999</v>
      </c>
      <c r="I19" s="19">
        <v>0.30359999999999998</v>
      </c>
      <c r="J19" s="20">
        <v>1.4999999999999999E-2</v>
      </c>
      <c r="K19" s="20">
        <v>2.0400000000000001E-2</v>
      </c>
      <c r="L19" s="20">
        <v>0.28029999999999999</v>
      </c>
      <c r="M19" s="21">
        <v>0.33679999999999999</v>
      </c>
      <c r="N19" s="20">
        <v>0.26960000000000001</v>
      </c>
      <c r="O19" s="20">
        <v>3.1E-2</v>
      </c>
      <c r="P19" s="20">
        <v>5.3199999999999997E-2</v>
      </c>
      <c r="Q19" s="20">
        <v>0.2238</v>
      </c>
      <c r="R19" s="20">
        <v>0.33679999999999999</v>
      </c>
      <c r="S19" s="19">
        <v>0.1371</v>
      </c>
      <c r="T19" s="20">
        <v>6.0600000000000001E-2</v>
      </c>
      <c r="U19" s="20">
        <v>5.3800000000000001E-2</v>
      </c>
      <c r="V19" s="20">
        <v>6.7400000000000002E-2</v>
      </c>
      <c r="W19" s="21">
        <v>0.2999</v>
      </c>
      <c r="X19" s="5">
        <f t="shared" si="0"/>
        <v>1.3676148796498906</v>
      </c>
      <c r="Y19">
        <f t="shared" si="1"/>
        <v>2.2144420131291027</v>
      </c>
      <c r="Z19">
        <f t="shared" si="2"/>
        <v>1.9664478482859227</v>
      </c>
      <c r="AB19" s="15">
        <f t="shared" si="3"/>
        <v>8.8044885627967209E-2</v>
      </c>
      <c r="AC19" s="15">
        <f t="shared" si="4"/>
        <v>0.22960725075528701</v>
      </c>
      <c r="AD19" s="16"/>
      <c r="AE19" s="12">
        <f t="shared" si="5"/>
        <v>11.3578431372549</v>
      </c>
      <c r="AF19" s="12">
        <f t="shared" si="6"/>
        <v>4.3552631578947372</v>
      </c>
    </row>
    <row r="20" spans="2:32" x14ac:dyDescent="0.35">
      <c r="B20" t="s">
        <v>26</v>
      </c>
      <c r="C20" t="s">
        <v>107</v>
      </c>
      <c r="D20" s="17">
        <v>0.25919999999999999</v>
      </c>
      <c r="E20" s="16">
        <v>0.1208</v>
      </c>
      <c r="F20" s="16">
        <v>0.85960000000000003</v>
      </c>
      <c r="G20" s="16">
        <v>4.36E-2</v>
      </c>
      <c r="H20" s="18">
        <v>0.80779999999999996</v>
      </c>
      <c r="I20" s="17">
        <v>0.68899999999999995</v>
      </c>
      <c r="J20" s="16">
        <v>5.4899999999999997E-2</v>
      </c>
      <c r="K20" s="16">
        <v>4.8999999999999998E-3</v>
      </c>
      <c r="L20" s="16">
        <v>0.61770000000000003</v>
      </c>
      <c r="M20" s="18">
        <v>0.80779999999999996</v>
      </c>
      <c r="N20" s="16">
        <v>0.49940000000000001</v>
      </c>
      <c r="O20" s="16">
        <v>6.54E-2</v>
      </c>
      <c r="P20" s="16">
        <v>3.1800000000000002E-2</v>
      </c>
      <c r="Q20" s="16">
        <v>0.42770000000000002</v>
      </c>
      <c r="R20" s="16">
        <v>0.73650000000000004</v>
      </c>
      <c r="S20" s="17">
        <v>0.31380000000000002</v>
      </c>
      <c r="T20" s="16">
        <v>0.10780000000000001</v>
      </c>
      <c r="U20" s="16">
        <v>4.0300000000000002E-2</v>
      </c>
      <c r="V20" s="16">
        <v>0.19400000000000001</v>
      </c>
      <c r="W20" s="18">
        <v>0.57420000000000004</v>
      </c>
      <c r="X20" s="5">
        <f t="shared" si="0"/>
        <v>0.82600382409177808</v>
      </c>
      <c r="Y20">
        <f t="shared" si="1"/>
        <v>2.1956660293180366</v>
      </c>
      <c r="Z20">
        <f t="shared" si="2"/>
        <v>1.5914595283620139</v>
      </c>
      <c r="AB20" s="15">
        <f t="shared" si="3"/>
        <v>5.7003257328990227E-3</v>
      </c>
      <c r="AC20" s="15">
        <f t="shared" si="4"/>
        <v>3.6993950674732434E-2</v>
      </c>
      <c r="AD20" s="16"/>
      <c r="AE20" s="12">
        <f t="shared" si="5"/>
        <v>175.42857142857144</v>
      </c>
      <c r="AF20" s="12">
        <f t="shared" si="6"/>
        <v>27.031446540880502</v>
      </c>
    </row>
    <row r="21" spans="2:32" x14ac:dyDescent="0.35">
      <c r="B21" s="5" t="s">
        <v>27</v>
      </c>
      <c r="C21" s="5" t="s">
        <v>108</v>
      </c>
      <c r="D21" s="19">
        <v>7.8100000000000003E-2</v>
      </c>
      <c r="E21" s="20">
        <v>7.7000000000000002E-3</v>
      </c>
      <c r="F21" s="20">
        <v>1.5100000000000001E-2</v>
      </c>
      <c r="G21" s="20">
        <v>6.6299999999999998E-2</v>
      </c>
      <c r="H21" s="21">
        <v>8.9099999999999999E-2</v>
      </c>
      <c r="I21" s="19">
        <v>8.6300000000000002E-2</v>
      </c>
      <c r="J21" s="20">
        <v>1.1999999999999999E-3</v>
      </c>
      <c r="K21" s="20">
        <v>1.1999999999999999E-3</v>
      </c>
      <c r="L21" s="20">
        <v>8.5300000000000001E-2</v>
      </c>
      <c r="M21" s="21">
        <v>8.9099999999999999E-2</v>
      </c>
      <c r="N21" s="20">
        <v>8.14E-2</v>
      </c>
      <c r="O21" s="20">
        <v>3.3E-3</v>
      </c>
      <c r="P21" s="20">
        <v>8.9999999999999993E-3</v>
      </c>
      <c r="Q21" s="20">
        <v>7.7700000000000005E-2</v>
      </c>
      <c r="R21" s="20">
        <v>8.9099999999999999E-2</v>
      </c>
      <c r="S21" s="19">
        <v>9.74E-2</v>
      </c>
      <c r="T21" s="20">
        <v>3.7699999999999997E-2</v>
      </c>
      <c r="U21" s="20">
        <v>6.2799999999999995E-2</v>
      </c>
      <c r="V21" s="20">
        <v>3.4099999999999998E-2</v>
      </c>
      <c r="W21" s="21">
        <v>0.19520000000000001</v>
      </c>
      <c r="X21" s="5">
        <f>D21/S21</f>
        <v>0.80184804928131415</v>
      </c>
      <c r="Y21">
        <f t="shared" si="1"/>
        <v>0.88603696098562634</v>
      </c>
      <c r="Z21">
        <f t="shared" si="2"/>
        <v>0.83572895277207393</v>
      </c>
      <c r="AB21" s="15">
        <f t="shared" si="3"/>
        <v>7.9470198675496678E-2</v>
      </c>
      <c r="AC21" s="15">
        <f t="shared" si="4"/>
        <v>0.5960264900662251</v>
      </c>
      <c r="AD21" s="16"/>
      <c r="AE21" s="12">
        <f t="shared" si="5"/>
        <v>12.583333333333336</v>
      </c>
      <c r="AF21" s="12">
        <f t="shared" si="6"/>
        <v>1.677777777777778</v>
      </c>
    </row>
    <row r="22" spans="2:32" x14ac:dyDescent="0.35">
      <c r="B22" t="s">
        <v>28</v>
      </c>
      <c r="C22" t="s">
        <v>109</v>
      </c>
      <c r="D22" s="17">
        <v>0.18909999999999999</v>
      </c>
      <c r="E22" s="16">
        <v>6.6799999999999998E-2</v>
      </c>
      <c r="F22" s="16">
        <v>2.6499999999999999E-2</v>
      </c>
      <c r="G22" s="16">
        <v>0.11020000000000001</v>
      </c>
      <c r="H22" s="18">
        <v>0.4199</v>
      </c>
      <c r="I22" s="17">
        <v>0.38800000000000001</v>
      </c>
      <c r="J22" s="16">
        <v>1.89E-2</v>
      </c>
      <c r="K22" s="16">
        <v>7.7610999999999999E-4</v>
      </c>
      <c r="L22" s="16">
        <v>0.36330000000000001</v>
      </c>
      <c r="M22" s="18">
        <v>0.4199</v>
      </c>
      <c r="N22" s="16">
        <v>0.33379999999999999</v>
      </c>
      <c r="O22" s="16">
        <v>4.5499999999999999E-2</v>
      </c>
      <c r="P22" s="16">
        <v>2.2000000000000001E-3</v>
      </c>
      <c r="Q22" s="16">
        <v>0.26800000000000002</v>
      </c>
      <c r="R22" s="16">
        <v>0.4199</v>
      </c>
      <c r="S22" s="17">
        <v>6.7900000000000002E-2</v>
      </c>
      <c r="T22" s="16">
        <v>1.4999999999999999E-2</v>
      </c>
      <c r="U22" s="16">
        <v>4.1399999999999999E-2</v>
      </c>
      <c r="V22" s="16">
        <v>4.7600000000000003E-2</v>
      </c>
      <c r="W22" s="18">
        <v>0.1191</v>
      </c>
      <c r="X22" s="5">
        <f t="shared" si="0"/>
        <v>2.7849779086892488</v>
      </c>
      <c r="Y22">
        <f t="shared" si="1"/>
        <v>5.7142857142857144</v>
      </c>
      <c r="Z22">
        <f t="shared" si="2"/>
        <v>4.9160530191458021</v>
      </c>
      <c r="AB22" s="15">
        <f t="shared" si="3"/>
        <v>2.9287169811320755E-2</v>
      </c>
      <c r="AC22" s="15">
        <f t="shared" si="4"/>
        <v>8.3018867924528311E-2</v>
      </c>
      <c r="AD22" s="16"/>
      <c r="AE22" s="12">
        <f t="shared" si="5"/>
        <v>34.144644444730773</v>
      </c>
      <c r="AF22" s="12">
        <f t="shared" si="6"/>
        <v>12.045454545454545</v>
      </c>
    </row>
    <row r="23" spans="2:32" x14ac:dyDescent="0.35">
      <c r="B23" s="5" t="s">
        <v>29</v>
      </c>
      <c r="C23" s="5" t="s">
        <v>110</v>
      </c>
      <c r="D23" s="19">
        <v>0.2079</v>
      </c>
      <c r="E23" s="20">
        <v>0.109</v>
      </c>
      <c r="F23" s="20">
        <v>4.3200000000000002E-2</v>
      </c>
      <c r="G23" s="20">
        <v>0.1193</v>
      </c>
      <c r="H23" s="21">
        <v>0.55979999999999996</v>
      </c>
      <c r="I23" s="19">
        <v>0.50119999999999998</v>
      </c>
      <c r="J23" s="20">
        <v>3.6200000000000003E-2</v>
      </c>
      <c r="K23" s="20">
        <v>7.7610999999999999E-4</v>
      </c>
      <c r="L23" s="20">
        <v>0.45129999999999998</v>
      </c>
      <c r="M23" s="21">
        <v>0.55979999999999996</v>
      </c>
      <c r="N23" s="20">
        <v>0.40770000000000001</v>
      </c>
      <c r="O23" s="20">
        <v>5.4300000000000001E-2</v>
      </c>
      <c r="P23" s="20">
        <v>4.3E-3</v>
      </c>
      <c r="Q23" s="20">
        <v>0.34060000000000001</v>
      </c>
      <c r="R23" s="20">
        <v>0.55979999999999996</v>
      </c>
      <c r="S23" s="19">
        <v>8.7400000000000005E-2</v>
      </c>
      <c r="T23" s="20">
        <v>1.66E-2</v>
      </c>
      <c r="U23" s="20">
        <v>5.4600000000000003E-2</v>
      </c>
      <c r="V23" s="20">
        <v>5.8599999999999999E-2</v>
      </c>
      <c r="W23" s="21">
        <v>0.1497</v>
      </c>
      <c r="X23" s="5">
        <f t="shared" si="0"/>
        <v>2.3787185354691074</v>
      </c>
      <c r="Y23">
        <f t="shared" si="1"/>
        <v>5.7345537757437066</v>
      </c>
      <c r="Z23">
        <f t="shared" si="2"/>
        <v>4.6647597254004571</v>
      </c>
      <c r="AB23" s="15">
        <f t="shared" si="3"/>
        <v>1.7965509259259257E-2</v>
      </c>
      <c r="AC23" s="15">
        <f t="shared" si="4"/>
        <v>9.9537037037037035E-2</v>
      </c>
      <c r="AD23" s="16"/>
      <c r="AE23" s="12">
        <f t="shared" si="5"/>
        <v>55.662212830655449</v>
      </c>
      <c r="AF23" s="12">
        <f t="shared" si="6"/>
        <v>10.046511627906977</v>
      </c>
    </row>
    <row r="24" spans="2:32" x14ac:dyDescent="0.35">
      <c r="B24" t="s">
        <v>30</v>
      </c>
      <c r="C24" t="s">
        <v>111</v>
      </c>
      <c r="D24" s="17">
        <v>0.30499999999999999</v>
      </c>
      <c r="E24" s="16">
        <v>7.0599999999999996E-2</v>
      </c>
      <c r="F24" s="16">
        <v>6.8999999999999999E-3</v>
      </c>
      <c r="G24" s="16">
        <v>0.20549999999999999</v>
      </c>
      <c r="H24" s="18">
        <v>0.44479999999999997</v>
      </c>
      <c r="I24" s="17">
        <v>0.41810000000000003</v>
      </c>
      <c r="J24" s="16">
        <v>1.7000000000000001E-2</v>
      </c>
      <c r="K24" s="16">
        <v>7.7760999999999998E-4</v>
      </c>
      <c r="L24" s="16">
        <v>0.3957</v>
      </c>
      <c r="M24" s="18">
        <v>0.44479999999999997</v>
      </c>
      <c r="N24" s="16">
        <v>0.37080000000000002</v>
      </c>
      <c r="O24" s="16">
        <v>3.4299999999999997E-2</v>
      </c>
      <c r="P24" s="16">
        <v>2.8999999999999998E-3</v>
      </c>
      <c r="Q24" s="16">
        <v>0.32519999999999999</v>
      </c>
      <c r="R24" s="16">
        <v>0.44479999999999997</v>
      </c>
      <c r="S24" s="17">
        <v>0.1444</v>
      </c>
      <c r="T24" s="16">
        <v>2.9899999999999999E-2</v>
      </c>
      <c r="U24" s="16">
        <v>4.8399999999999999E-2</v>
      </c>
      <c r="V24" s="16">
        <v>8.8999999999999996E-2</v>
      </c>
      <c r="W24" s="18">
        <v>0.20250000000000001</v>
      </c>
      <c r="X24" s="5">
        <f t="shared" si="0"/>
        <v>2.1121883656509697</v>
      </c>
      <c r="Y24">
        <f t="shared" si="1"/>
        <v>2.8954293628808867</v>
      </c>
      <c r="Z24">
        <f t="shared" si="2"/>
        <v>2.5678670360110805</v>
      </c>
      <c r="AB24" s="15">
        <f t="shared" si="3"/>
        <v>0.11269710144927536</v>
      </c>
      <c r="AC24" s="15">
        <f t="shared" si="4"/>
        <v>0.42028985507246375</v>
      </c>
      <c r="AD24" s="16"/>
      <c r="AE24" s="12">
        <f t="shared" si="5"/>
        <v>8.8733426782062992</v>
      </c>
      <c r="AF24" s="12">
        <f t="shared" si="6"/>
        <v>2.3793103448275863</v>
      </c>
    </row>
    <row r="25" spans="2:32" x14ac:dyDescent="0.35">
      <c r="B25" s="5" t="s">
        <v>31</v>
      </c>
      <c r="C25" s="5" t="s">
        <v>112</v>
      </c>
      <c r="D25" s="19">
        <v>0.4803</v>
      </c>
      <c r="E25" s="20">
        <v>0.23130000000000001</v>
      </c>
      <c r="F25" s="20">
        <v>0.10349999999999999</v>
      </c>
      <c r="G25" s="20">
        <v>0.18090000000000001</v>
      </c>
      <c r="H25" s="21">
        <v>1.1023000000000001</v>
      </c>
      <c r="I25" s="19">
        <v>0.97599999999999998</v>
      </c>
      <c r="J25" s="20">
        <v>6.2600000000000003E-2</v>
      </c>
      <c r="K25" s="20">
        <v>3.8E-3</v>
      </c>
      <c r="L25" s="20">
        <v>0.87619999999999998</v>
      </c>
      <c r="M25" s="21">
        <v>1.0740000000000001</v>
      </c>
      <c r="N25" s="20">
        <v>0.82120000000000004</v>
      </c>
      <c r="O25" s="20">
        <v>0.13039999999999999</v>
      </c>
      <c r="P25" s="20">
        <v>1.0699999999999999E-2</v>
      </c>
      <c r="Q25" s="20">
        <v>0.64439999999999997</v>
      </c>
      <c r="R25" s="20">
        <v>1.0740000000000001</v>
      </c>
      <c r="S25" s="19">
        <v>0.32319999999999999</v>
      </c>
      <c r="T25" s="20">
        <v>0.15620000000000001</v>
      </c>
      <c r="U25" s="20">
        <v>5.5100000000000003E-2</v>
      </c>
      <c r="V25" s="20">
        <v>0.1187</v>
      </c>
      <c r="W25" s="21">
        <v>0.74050000000000005</v>
      </c>
      <c r="X25" s="5">
        <f t="shared" si="0"/>
        <v>1.4860767326732673</v>
      </c>
      <c r="Y25">
        <f t="shared" si="1"/>
        <v>3.0198019801980198</v>
      </c>
      <c r="Z25">
        <f t="shared" si="2"/>
        <v>2.5408415841584162</v>
      </c>
      <c r="AB25" s="15">
        <f t="shared" si="3"/>
        <v>3.6714975845410627E-2</v>
      </c>
      <c r="AC25" s="15">
        <f t="shared" si="4"/>
        <v>0.10338164251207729</v>
      </c>
      <c r="AD25" s="16"/>
      <c r="AE25" s="12">
        <f t="shared" si="5"/>
        <v>27.236842105263158</v>
      </c>
      <c r="AF25" s="12">
        <f t="shared" si="6"/>
        <v>9.6728971962616814</v>
      </c>
    </row>
    <row r="26" spans="2:32" x14ac:dyDescent="0.35">
      <c r="B26" t="s">
        <v>32</v>
      </c>
      <c r="C26" t="s">
        <v>113</v>
      </c>
      <c r="D26" s="17">
        <v>0.31759999999999999</v>
      </c>
      <c r="E26" s="16">
        <v>8.9300000000000004E-2</v>
      </c>
      <c r="F26" s="16">
        <v>5.5E-2</v>
      </c>
      <c r="G26" s="16">
        <v>0.1711</v>
      </c>
      <c r="H26" s="18">
        <v>0.57520000000000004</v>
      </c>
      <c r="I26" s="17">
        <v>0.51329999999999998</v>
      </c>
      <c r="J26" s="16">
        <v>2.7099999999999999E-2</v>
      </c>
      <c r="K26" s="16">
        <v>3.8999999999999998E-3</v>
      </c>
      <c r="L26" s="16">
        <v>0.47539999999999999</v>
      </c>
      <c r="M26" s="18">
        <v>0.57520000000000004</v>
      </c>
      <c r="N26" s="16">
        <v>0.4501</v>
      </c>
      <c r="O26" s="16">
        <v>5.4199999999999998E-2</v>
      </c>
      <c r="P26" s="16">
        <v>1.1299999999999999E-2</v>
      </c>
      <c r="Q26" s="16">
        <v>0.37319999999999998</v>
      </c>
      <c r="R26" s="16">
        <v>0.57520000000000004</v>
      </c>
      <c r="S26" s="17">
        <v>0.26619999999999999</v>
      </c>
      <c r="T26" s="16">
        <v>5.2600000000000001E-2</v>
      </c>
      <c r="U26" s="16">
        <v>3.9399999999999998E-2</v>
      </c>
      <c r="V26" s="16">
        <v>0.1759</v>
      </c>
      <c r="W26" s="18">
        <v>0.4017</v>
      </c>
      <c r="X26" s="5">
        <f t="shared" si="0"/>
        <v>1.1930879038317055</v>
      </c>
      <c r="Y26">
        <f t="shared" si="1"/>
        <v>1.9282494365138994</v>
      </c>
      <c r="Z26">
        <f t="shared" si="2"/>
        <v>1.6908339594290007</v>
      </c>
      <c r="AB26" s="15">
        <f t="shared" si="3"/>
        <v>7.0909090909090908E-2</v>
      </c>
      <c r="AC26" s="15">
        <f t="shared" si="4"/>
        <v>0.20545454545454545</v>
      </c>
      <c r="AD26" s="16"/>
      <c r="AE26" s="12">
        <f t="shared" si="5"/>
        <v>14.102564102564104</v>
      </c>
      <c r="AF26" s="12">
        <f t="shared" si="6"/>
        <v>4.8672566371681416</v>
      </c>
    </row>
    <row r="27" spans="2:32" x14ac:dyDescent="0.35">
      <c r="B27" s="5" t="s">
        <v>33</v>
      </c>
      <c r="C27" s="5" t="s">
        <v>114</v>
      </c>
      <c r="D27" s="19">
        <v>0.372</v>
      </c>
      <c r="E27" s="20">
        <v>0.1575</v>
      </c>
      <c r="F27" s="20">
        <v>6.9699999999999998E-2</v>
      </c>
      <c r="G27" s="20">
        <v>0.16839999999999999</v>
      </c>
      <c r="H27" s="21">
        <v>0.69240000000000002</v>
      </c>
      <c r="I27" s="19">
        <v>0.60570000000000002</v>
      </c>
      <c r="J27" s="20">
        <v>3.4700000000000002E-2</v>
      </c>
      <c r="K27" s="20">
        <v>7.4000000000000003E-3</v>
      </c>
      <c r="L27" s="20">
        <v>0.56140000000000001</v>
      </c>
      <c r="M27" s="21">
        <v>0.69240000000000002</v>
      </c>
      <c r="N27" s="20">
        <v>0.52839999999999998</v>
      </c>
      <c r="O27" s="20">
        <v>7.17E-2</v>
      </c>
      <c r="P27" s="20">
        <v>2.7099999999999999E-2</v>
      </c>
      <c r="Q27" s="20">
        <v>0.4304</v>
      </c>
      <c r="R27" s="20">
        <v>0.69240000000000002</v>
      </c>
      <c r="S27" s="19">
        <v>0.14599999999999999</v>
      </c>
      <c r="T27" s="20">
        <v>5.1200000000000002E-2</v>
      </c>
      <c r="U27" s="20">
        <v>3.3099999999999997E-2</v>
      </c>
      <c r="V27" s="20">
        <v>8.4199999999999997E-2</v>
      </c>
      <c r="W27" s="21">
        <v>0.28070000000000001</v>
      </c>
      <c r="X27" s="5">
        <f t="shared" si="0"/>
        <v>2.547945205479452</v>
      </c>
      <c r="Y27">
        <f t="shared" si="1"/>
        <v>4.1486301369863021</v>
      </c>
      <c r="Z27">
        <f t="shared" si="2"/>
        <v>3.6191780821917807</v>
      </c>
      <c r="AB27" s="15">
        <f t="shared" si="3"/>
        <v>0.10616929698708752</v>
      </c>
      <c r="AC27" s="15">
        <f t="shared" si="4"/>
        <v>0.38880918220946914</v>
      </c>
      <c r="AD27" s="16"/>
      <c r="AE27" s="12">
        <f t="shared" si="5"/>
        <v>9.4189189189189175</v>
      </c>
      <c r="AF27" s="12">
        <f t="shared" si="6"/>
        <v>2.5719557195571956</v>
      </c>
    </row>
    <row r="28" spans="2:32" x14ac:dyDescent="0.35">
      <c r="B28" t="s">
        <v>34</v>
      </c>
      <c r="C28" t="s">
        <v>115</v>
      </c>
      <c r="D28" s="17">
        <v>0.2893</v>
      </c>
      <c r="E28" s="16">
        <v>0.12640000000000001</v>
      </c>
      <c r="F28" s="16">
        <v>0.12609999999999999</v>
      </c>
      <c r="G28" s="16">
        <v>0.1293</v>
      </c>
      <c r="H28" s="18">
        <v>0.83420000000000005</v>
      </c>
      <c r="I28" s="17">
        <v>0.70379999999999998</v>
      </c>
      <c r="J28" s="16">
        <v>1.5800000000000002E-2</v>
      </c>
      <c r="K28" s="16">
        <v>1.1000000000000001E-3</v>
      </c>
      <c r="L28" s="16">
        <v>0.67879999999999996</v>
      </c>
      <c r="M28" s="18">
        <v>0.73129999999999995</v>
      </c>
      <c r="N28" s="16">
        <v>0.58489999999999998</v>
      </c>
      <c r="O28" s="16">
        <v>8.4900000000000003E-2</v>
      </c>
      <c r="P28" s="16">
        <v>7.7000000000000002E-3</v>
      </c>
      <c r="Q28" s="16">
        <v>0.48199999999999998</v>
      </c>
      <c r="R28" s="16">
        <v>0.83420000000000005</v>
      </c>
      <c r="S28" s="17">
        <v>0.22090000000000001</v>
      </c>
      <c r="T28" s="16">
        <v>9.4700000000000006E-2</v>
      </c>
      <c r="U28" s="16">
        <v>2.9499999999999998E-2</v>
      </c>
      <c r="V28" s="16">
        <v>0.13439999999999999</v>
      </c>
      <c r="W28" s="18">
        <v>0.45069999999999999</v>
      </c>
      <c r="X28" s="5">
        <f t="shared" si="0"/>
        <v>1.3096423721140786</v>
      </c>
      <c r="Y28">
        <f t="shared" si="1"/>
        <v>3.1860570393843366</v>
      </c>
      <c r="Z28">
        <f t="shared" si="2"/>
        <v>2.6478044363965592</v>
      </c>
      <c r="AB28" s="15">
        <f t="shared" si="3"/>
        <v>8.7232355273592407E-3</v>
      </c>
      <c r="AC28" s="15">
        <f t="shared" si="4"/>
        <v>6.1062648691514676E-2</v>
      </c>
      <c r="AD28" s="16"/>
      <c r="AE28" s="12">
        <f t="shared" si="5"/>
        <v>114.63636363636363</v>
      </c>
      <c r="AF28" s="12">
        <f t="shared" si="6"/>
        <v>16.376623376623375</v>
      </c>
    </row>
    <row r="29" spans="2:32" x14ac:dyDescent="0.35">
      <c r="B29" s="5" t="s">
        <v>35</v>
      </c>
      <c r="C29" s="5" t="s">
        <v>116</v>
      </c>
      <c r="D29" s="19">
        <v>0.28749999999999998</v>
      </c>
      <c r="E29" s="20">
        <v>0.1205</v>
      </c>
      <c r="F29" s="20">
        <v>4.1500000000000002E-2</v>
      </c>
      <c r="G29" s="20">
        <v>0.1694</v>
      </c>
      <c r="H29" s="21">
        <v>1.0687</v>
      </c>
      <c r="I29" s="19">
        <v>0.98199999999999998</v>
      </c>
      <c r="J29" s="20">
        <v>8.6699999999999999E-2</v>
      </c>
      <c r="K29" s="20">
        <v>2.2186999999999999E-4</v>
      </c>
      <c r="L29" s="20">
        <v>0.8952</v>
      </c>
      <c r="M29" s="21">
        <v>1.0687</v>
      </c>
      <c r="N29" s="20">
        <v>0.81759999999999999</v>
      </c>
      <c r="O29" s="20">
        <v>0.13070000000000001</v>
      </c>
      <c r="P29" s="20">
        <v>8.8749E-4</v>
      </c>
      <c r="Q29" s="20">
        <v>0.65329999999999999</v>
      </c>
      <c r="R29" s="20">
        <v>1.0687</v>
      </c>
      <c r="S29" s="19">
        <v>0.3664</v>
      </c>
      <c r="T29" s="20">
        <v>0.11550000000000001</v>
      </c>
      <c r="U29" s="20">
        <v>3.8600000000000002E-2</v>
      </c>
      <c r="V29" s="20">
        <v>0.20569999999999999</v>
      </c>
      <c r="W29" s="21">
        <v>0.65329999999999999</v>
      </c>
      <c r="X29" s="5">
        <f t="shared" si="0"/>
        <v>0.78466157205240172</v>
      </c>
      <c r="Y29">
        <f t="shared" si="1"/>
        <v>2.6801310043668121</v>
      </c>
      <c r="Z29">
        <f t="shared" si="2"/>
        <v>2.2314410480349345</v>
      </c>
      <c r="AB29" s="15">
        <f t="shared" si="3"/>
        <v>5.3462650602409635E-3</v>
      </c>
      <c r="AC29" s="15">
        <f t="shared" si="4"/>
        <v>2.1385301204819275E-2</v>
      </c>
      <c r="AD29" s="16"/>
      <c r="AE29" s="12">
        <f t="shared" si="5"/>
        <v>187.04646865281472</v>
      </c>
      <c r="AF29" s="12">
        <f t="shared" si="6"/>
        <v>46.761090265805812</v>
      </c>
    </row>
    <row r="30" spans="2:32" x14ac:dyDescent="0.35">
      <c r="B30" t="s">
        <v>36</v>
      </c>
      <c r="C30" t="s">
        <v>117</v>
      </c>
      <c r="D30" s="17">
        <v>0.34889999999999999</v>
      </c>
      <c r="E30" s="16">
        <v>0.2014</v>
      </c>
      <c r="F30" s="16">
        <v>0.92610000000000003</v>
      </c>
      <c r="G30" s="16">
        <v>5.2999999999999999E-2</v>
      </c>
      <c r="H30" s="18">
        <v>1.0314000000000001</v>
      </c>
      <c r="I30" s="17">
        <v>0.61060000000000003</v>
      </c>
      <c r="J30" s="16">
        <v>0.12089999999999999</v>
      </c>
      <c r="K30" s="16">
        <v>1.72E-2</v>
      </c>
      <c r="L30" s="16">
        <v>0.34360000000000002</v>
      </c>
      <c r="M30" s="18">
        <v>0.86660000000000004</v>
      </c>
      <c r="N30" s="16">
        <v>0.54</v>
      </c>
      <c r="O30" s="16">
        <v>0.1721</v>
      </c>
      <c r="P30" s="16">
        <v>0.1187</v>
      </c>
      <c r="Q30" s="16">
        <v>0.15939999999999999</v>
      </c>
      <c r="R30" s="16">
        <v>0.97529999999999994</v>
      </c>
      <c r="S30" s="17">
        <v>0.23860000000000001</v>
      </c>
      <c r="T30" s="16">
        <v>1.7014</v>
      </c>
      <c r="U30" s="16">
        <v>1.66E-2</v>
      </c>
      <c r="V30" s="16">
        <v>0.21160000000000001</v>
      </c>
      <c r="W30" s="18">
        <v>0.26729999999999998</v>
      </c>
      <c r="X30" s="5">
        <f t="shared" si="0"/>
        <v>1.4622799664710813</v>
      </c>
      <c r="Y30">
        <f t="shared" si="1"/>
        <v>2.559094719195306</v>
      </c>
      <c r="Z30">
        <f t="shared" si="2"/>
        <v>2.2632020117351215</v>
      </c>
      <c r="AB30" s="15">
        <f t="shared" si="3"/>
        <v>1.8572508368426735E-2</v>
      </c>
      <c r="AC30" s="15">
        <f t="shared" si="4"/>
        <v>0.12817190368210776</v>
      </c>
      <c r="AD30" s="16"/>
      <c r="AE30" s="12">
        <f t="shared" si="5"/>
        <v>53.843023255813954</v>
      </c>
      <c r="AF30" s="12">
        <f t="shared" si="6"/>
        <v>7.8020219039595622</v>
      </c>
    </row>
    <row r="31" spans="2:32" x14ac:dyDescent="0.35">
      <c r="B31" s="5" t="s">
        <v>128</v>
      </c>
      <c r="C31" s="5"/>
      <c r="D31" s="19">
        <v>0.31430000000000002</v>
      </c>
      <c r="E31" s="20">
        <v>0.20680000000000001</v>
      </c>
      <c r="F31" s="20">
        <v>0.92610000000000003</v>
      </c>
      <c r="G31" s="20">
        <v>3.0300000000000001E-2</v>
      </c>
      <c r="H31" s="21">
        <v>1.0397000000000001</v>
      </c>
      <c r="I31" s="19">
        <v>0.67969999999999997</v>
      </c>
      <c r="J31" s="20">
        <v>0.12479999999999999</v>
      </c>
      <c r="K31" s="20">
        <v>1.72E-2</v>
      </c>
      <c r="L31" s="20">
        <v>0.42770000000000002</v>
      </c>
      <c r="M31" s="21">
        <v>1.0251999999999999</v>
      </c>
      <c r="N31" s="20">
        <v>0.58489999999999998</v>
      </c>
      <c r="O31" s="20">
        <v>0.16239999999999999</v>
      </c>
      <c r="P31" s="20">
        <v>0.1187</v>
      </c>
      <c r="Q31" s="20">
        <v>0.21379999999999999</v>
      </c>
      <c r="R31" s="20">
        <v>1.0397000000000001</v>
      </c>
      <c r="S31" s="19">
        <v>0.2606</v>
      </c>
      <c r="T31" s="20">
        <v>4.4299999999999999E-2</v>
      </c>
      <c r="U31" s="20">
        <v>1.66E-2</v>
      </c>
      <c r="V31" s="20">
        <v>0.1956</v>
      </c>
      <c r="W31" s="21">
        <v>0.32750000000000001</v>
      </c>
      <c r="X31" s="5">
        <f t="shared" si="0"/>
        <v>1.206062931696086</v>
      </c>
      <c r="Y31">
        <f t="shared" si="1"/>
        <v>2.6082118188795089</v>
      </c>
      <c r="Z31">
        <f t="shared" si="2"/>
        <v>2.2444359171143513</v>
      </c>
      <c r="AB31" s="15">
        <f t="shared" si="3"/>
        <v>1.8572508368426735E-2</v>
      </c>
      <c r="AC31" s="15">
        <f t="shared" si="4"/>
        <v>0.12817190368210776</v>
      </c>
      <c r="AD31" s="16"/>
      <c r="AE31" s="12">
        <f t="shared" si="5"/>
        <v>53.843023255813954</v>
      </c>
      <c r="AF31" s="12">
        <f t="shared" si="6"/>
        <v>7.8020219039595622</v>
      </c>
    </row>
    <row r="32" spans="2:32" x14ac:dyDescent="0.35">
      <c r="B32" t="s">
        <v>37</v>
      </c>
      <c r="C32" t="s">
        <v>118</v>
      </c>
      <c r="D32" s="17">
        <v>0.29530000000000001</v>
      </c>
      <c r="E32" s="16">
        <v>7.2700000000000001E-2</v>
      </c>
      <c r="F32" s="16">
        <v>0.15379999999999999</v>
      </c>
      <c r="G32" s="16">
        <v>0.17580000000000001</v>
      </c>
      <c r="H32" s="18">
        <v>0.64749999999999996</v>
      </c>
      <c r="I32" s="17">
        <v>0.31590000000000001</v>
      </c>
      <c r="J32" s="16">
        <v>3.8600000000000002E-2</v>
      </c>
      <c r="K32" s="16">
        <v>1.6999999999999999E-3</v>
      </c>
      <c r="L32" s="16">
        <v>0.25679999999999997</v>
      </c>
      <c r="M32" s="18">
        <v>0.3921</v>
      </c>
      <c r="N32" s="16">
        <v>0.28210000000000002</v>
      </c>
      <c r="O32" s="16">
        <v>4.41E-2</v>
      </c>
      <c r="P32" s="16">
        <v>4.4000000000000003E-3</v>
      </c>
      <c r="Q32" s="16">
        <v>0.20699999999999999</v>
      </c>
      <c r="R32" s="16">
        <v>0.3921</v>
      </c>
      <c r="S32" s="17">
        <v>0.161</v>
      </c>
      <c r="T32" s="16">
        <v>6.88E-2</v>
      </c>
      <c r="U32" s="16">
        <v>4.4200000000000003E-2</v>
      </c>
      <c r="V32" s="16">
        <v>5.8299999999999998E-2</v>
      </c>
      <c r="W32" s="18">
        <v>0.39829999999999999</v>
      </c>
      <c r="X32" s="5">
        <f t="shared" si="0"/>
        <v>1.8341614906832298</v>
      </c>
      <c r="Y32">
        <f t="shared" si="1"/>
        <v>1.9621118012422361</v>
      </c>
      <c r="Z32">
        <f t="shared" si="2"/>
        <v>1.7521739130434784</v>
      </c>
      <c r="AB32" s="15">
        <f t="shared" si="3"/>
        <v>1.1053315994798439E-2</v>
      </c>
      <c r="AC32" s="15">
        <f t="shared" si="4"/>
        <v>2.8608582574772435E-2</v>
      </c>
      <c r="AD32" s="16"/>
      <c r="AE32" s="12">
        <f t="shared" si="5"/>
        <v>90.470588235294116</v>
      </c>
      <c r="AF32" s="12">
        <f t="shared" si="6"/>
        <v>34.954545454545453</v>
      </c>
    </row>
    <row r="33" spans="2:34" x14ac:dyDescent="0.35">
      <c r="B33" s="5" t="s">
        <v>129</v>
      </c>
      <c r="C33" s="5"/>
      <c r="D33" s="19"/>
      <c r="E33" s="20"/>
      <c r="F33" s="20"/>
      <c r="G33" s="20"/>
      <c r="H33" s="21"/>
      <c r="I33" s="19"/>
      <c r="J33" s="20"/>
      <c r="K33" s="20"/>
      <c r="L33" s="20"/>
      <c r="M33" s="21"/>
      <c r="N33" s="20"/>
      <c r="O33" s="20"/>
      <c r="P33" s="20"/>
      <c r="Q33" s="20"/>
      <c r="R33" s="20"/>
      <c r="S33" s="19"/>
      <c r="T33" s="20"/>
      <c r="U33" s="20"/>
      <c r="V33" s="20"/>
      <c r="W33" s="21"/>
      <c r="X33" s="5" t="e">
        <f t="shared" si="0"/>
        <v>#DIV/0!</v>
      </c>
      <c r="Y33" t="e">
        <f t="shared" si="1"/>
        <v>#DIV/0!</v>
      </c>
      <c r="Z33" t="e">
        <f t="shared" si="2"/>
        <v>#DIV/0!</v>
      </c>
      <c r="AB33" s="15" t="e">
        <f t="shared" si="3"/>
        <v>#DIV/0!</v>
      </c>
      <c r="AC33" s="15" t="e">
        <f t="shared" si="4"/>
        <v>#DIV/0!</v>
      </c>
      <c r="AD33" s="16"/>
      <c r="AE33" s="12" t="e">
        <f t="shared" si="5"/>
        <v>#DIV/0!</v>
      </c>
      <c r="AF33" s="12" t="e">
        <f t="shared" si="6"/>
        <v>#DIV/0!</v>
      </c>
    </row>
    <row r="34" spans="2:34" x14ac:dyDescent="0.35">
      <c r="B34" t="s">
        <v>38</v>
      </c>
      <c r="C34" t="s">
        <v>119</v>
      </c>
      <c r="D34" s="17">
        <v>0.21190000000000001</v>
      </c>
      <c r="E34" s="16">
        <v>0.13689999999999999</v>
      </c>
      <c r="F34" s="16">
        <v>0.54039999999999999</v>
      </c>
      <c r="G34" s="16">
        <v>5.2600000000000001E-2</v>
      </c>
      <c r="H34" s="18">
        <v>0.72589999999999999</v>
      </c>
      <c r="I34" s="17">
        <v>0.61799999999999999</v>
      </c>
      <c r="J34" s="16">
        <v>5.45E-2</v>
      </c>
      <c r="K34" s="16">
        <v>9.7999999999999997E-3</v>
      </c>
      <c r="L34" s="16">
        <v>0.51149999999999995</v>
      </c>
      <c r="M34" s="18">
        <v>0.72589999999999999</v>
      </c>
      <c r="N34" s="16">
        <v>0.47570000000000001</v>
      </c>
      <c r="O34" s="16">
        <v>7.4800000000000005E-2</v>
      </c>
      <c r="P34" s="16">
        <v>6.9500000000000006E-2</v>
      </c>
      <c r="Q34" s="16">
        <v>0.35399999999999998</v>
      </c>
      <c r="R34" s="16">
        <v>0.72589999999999999</v>
      </c>
      <c r="S34" s="17">
        <v>0.31569999999999998</v>
      </c>
      <c r="T34" s="16">
        <v>0.1159</v>
      </c>
      <c r="U34" s="16">
        <v>6.3899999999999998E-2</v>
      </c>
      <c r="V34" s="16">
        <v>0.153</v>
      </c>
      <c r="W34" s="18">
        <v>0.60489999999999999</v>
      </c>
      <c r="X34" s="5">
        <f t="shared" si="0"/>
        <v>0.67120684193854929</v>
      </c>
      <c r="Y34">
        <f t="shared" si="1"/>
        <v>1.9575546404814699</v>
      </c>
      <c r="Z34">
        <f t="shared" si="2"/>
        <v>1.5068102629078239</v>
      </c>
      <c r="AB34" s="15">
        <f t="shared" si="3"/>
        <v>1.8134715025906734E-2</v>
      </c>
      <c r="AC34" s="15">
        <f t="shared" si="4"/>
        <v>0.12860843819393045</v>
      </c>
      <c r="AD34" s="16"/>
      <c r="AE34" s="12">
        <f t="shared" si="5"/>
        <v>55.142857142857146</v>
      </c>
      <c r="AF34" s="12">
        <f t="shared" si="6"/>
        <v>7.775539568345323</v>
      </c>
    </row>
    <row r="35" spans="2:34" x14ac:dyDescent="0.35">
      <c r="B35" s="5" t="s">
        <v>130</v>
      </c>
      <c r="C35" s="5"/>
      <c r="D35" s="19"/>
      <c r="E35" s="20"/>
      <c r="F35" s="20"/>
      <c r="G35" s="20"/>
      <c r="H35" s="21"/>
      <c r="I35" s="19"/>
      <c r="J35" s="20"/>
      <c r="K35" s="20"/>
      <c r="L35" s="20"/>
      <c r="M35" s="21"/>
      <c r="N35" s="20"/>
      <c r="O35" s="20"/>
      <c r="P35" s="20"/>
      <c r="Q35" s="20"/>
      <c r="R35" s="20"/>
      <c r="S35" s="19"/>
      <c r="T35" s="20"/>
      <c r="U35" s="20"/>
      <c r="V35" s="20"/>
      <c r="W35" s="21"/>
      <c r="X35" s="5" t="e">
        <f t="shared" si="0"/>
        <v>#DIV/0!</v>
      </c>
      <c r="Y35" t="e">
        <f t="shared" si="1"/>
        <v>#DIV/0!</v>
      </c>
      <c r="Z35" t="e">
        <f t="shared" si="2"/>
        <v>#DIV/0!</v>
      </c>
      <c r="AB35" s="15" t="e">
        <f t="shared" si="3"/>
        <v>#DIV/0!</v>
      </c>
      <c r="AC35" s="15" t="e">
        <f t="shared" si="4"/>
        <v>#DIV/0!</v>
      </c>
      <c r="AD35" s="16"/>
      <c r="AE35" s="12" t="e">
        <f t="shared" si="5"/>
        <v>#DIV/0!</v>
      </c>
      <c r="AF35" s="12" t="e">
        <f t="shared" si="6"/>
        <v>#DIV/0!</v>
      </c>
    </row>
    <row r="36" spans="2:34" x14ac:dyDescent="0.35">
      <c r="B36" t="s">
        <v>39</v>
      </c>
      <c r="C36" t="s">
        <v>120</v>
      </c>
      <c r="D36" s="17">
        <v>0.78839999999999999</v>
      </c>
      <c r="E36" s="16">
        <v>0.28210000000000002</v>
      </c>
      <c r="F36" s="16">
        <v>0.38579999999999998</v>
      </c>
      <c r="G36" s="16">
        <v>0.27950000000000003</v>
      </c>
      <c r="H36" s="18">
        <v>1.6733</v>
      </c>
      <c r="I36" s="17">
        <v>1.3695999999999999</v>
      </c>
      <c r="J36" s="16">
        <v>2.8500000000000001E-2</v>
      </c>
      <c r="K36" s="16">
        <v>7.7000000000000002E-3</v>
      </c>
      <c r="L36" s="16">
        <v>1.3249</v>
      </c>
      <c r="M36" s="18">
        <v>1.4232</v>
      </c>
      <c r="N36" s="16">
        <v>1.1456999999999999</v>
      </c>
      <c r="O36" s="16">
        <v>0.1187</v>
      </c>
      <c r="P36" s="16">
        <v>0.10440000000000001</v>
      </c>
      <c r="Q36" s="16">
        <v>0.97809999999999997</v>
      </c>
      <c r="R36" s="16">
        <v>1.6733</v>
      </c>
      <c r="S36" s="17">
        <v>0.59670000000000001</v>
      </c>
      <c r="T36" s="16">
        <v>0.41299999999999998</v>
      </c>
      <c r="U36" s="16">
        <v>1.7999999999999999E-2</v>
      </c>
      <c r="V36" s="16">
        <v>0.34849999999999998</v>
      </c>
      <c r="W36" s="18">
        <v>2.1545999999999998</v>
      </c>
      <c r="X36" s="5">
        <f t="shared" si="0"/>
        <v>1.3212669683257918</v>
      </c>
      <c r="Y36">
        <f t="shared" si="1"/>
        <v>2.2952907658790012</v>
      </c>
      <c r="Z36">
        <f t="shared" si="2"/>
        <v>1.9200603318250375</v>
      </c>
      <c r="AB36" s="15">
        <f t="shared" si="3"/>
        <v>1.9958527734577503E-2</v>
      </c>
      <c r="AC36" s="15">
        <f t="shared" si="4"/>
        <v>0.27060653188180406</v>
      </c>
      <c r="AD36" s="16"/>
      <c r="AE36" s="12">
        <f t="shared" si="5"/>
        <v>50.103896103896098</v>
      </c>
      <c r="AF36" s="12">
        <f t="shared" si="6"/>
        <v>3.6954022988505741</v>
      </c>
    </row>
    <row r="37" spans="2:34" x14ac:dyDescent="0.35">
      <c r="B37" s="5" t="s">
        <v>40</v>
      </c>
      <c r="C37" s="5" t="s">
        <v>121</v>
      </c>
      <c r="D37" s="12">
        <v>0.71030000000000004</v>
      </c>
      <c r="E37" s="12">
        <v>0.2261</v>
      </c>
      <c r="F37" s="12">
        <v>0.8498</v>
      </c>
      <c r="G37" s="12">
        <v>0.2316</v>
      </c>
      <c r="H37" s="12">
        <v>2.7839</v>
      </c>
      <c r="I37" s="12">
        <v>2.5836000000000001</v>
      </c>
      <c r="J37" s="12">
        <v>0.2074</v>
      </c>
      <c r="K37" s="12" t="s">
        <v>421</v>
      </c>
      <c r="L37" s="12">
        <v>2.1852</v>
      </c>
      <c r="M37" s="12">
        <v>2.7839</v>
      </c>
      <c r="N37" s="12">
        <v>2.1391</v>
      </c>
      <c r="O37" s="12">
        <v>0.46200000000000002</v>
      </c>
      <c r="P37" s="12">
        <v>2.3E-3</v>
      </c>
      <c r="Q37" s="12">
        <v>1.5470999999999999</v>
      </c>
      <c r="R37" s="12">
        <v>2.7839</v>
      </c>
      <c r="S37" s="12">
        <v>0.2324</v>
      </c>
      <c r="T37" s="12">
        <v>6.93E-2</v>
      </c>
      <c r="U37" s="12">
        <v>0.04</v>
      </c>
      <c r="V37" s="12">
        <v>0.13109999999999999</v>
      </c>
      <c r="W37" s="12">
        <v>0.437</v>
      </c>
      <c r="X37" s="5">
        <f t="shared" si="0"/>
        <v>3.0563683304647165</v>
      </c>
      <c r="Y37">
        <f t="shared" si="1"/>
        <v>11.117039586919105</v>
      </c>
      <c r="Z37">
        <f t="shared" si="2"/>
        <v>9.2043889845094657</v>
      </c>
      <c r="AB37" s="15" t="e">
        <f t="shared" si="3"/>
        <v>#VALUE!</v>
      </c>
      <c r="AC37" s="15">
        <f t="shared" si="4"/>
        <v>2.7065191809837606E-3</v>
      </c>
      <c r="AD37" s="16"/>
      <c r="AE37" s="12" t="e">
        <f t="shared" si="5"/>
        <v>#VALUE!</v>
      </c>
      <c r="AF37" s="12">
        <f t="shared" si="6"/>
        <v>369.47826086956525</v>
      </c>
      <c r="AH37" t="s">
        <v>422</v>
      </c>
    </row>
    <row r="38" spans="2:34" x14ac:dyDescent="0.35">
      <c r="B38" t="s">
        <v>41</v>
      </c>
      <c r="C38" t="s">
        <v>122</v>
      </c>
      <c r="D38" s="17">
        <v>4.2378</v>
      </c>
      <c r="E38" s="16">
        <v>2.2307000000000001</v>
      </c>
      <c r="F38" s="16">
        <v>0.4451</v>
      </c>
      <c r="G38" s="16">
        <v>0.54339999999999999</v>
      </c>
      <c r="H38" s="18">
        <v>9.6304999999999996</v>
      </c>
      <c r="I38" s="17">
        <v>8.1054999999999993</v>
      </c>
      <c r="J38" s="16">
        <v>0.53559999999999997</v>
      </c>
      <c r="K38" s="16">
        <v>3.78E-2</v>
      </c>
      <c r="L38" s="16">
        <v>7.3662000000000001</v>
      </c>
      <c r="M38" s="18">
        <v>9.6304999999999996</v>
      </c>
      <c r="N38" s="16">
        <v>6.5674000000000001</v>
      </c>
      <c r="O38" s="16">
        <v>1.0487</v>
      </c>
      <c r="P38" s="16">
        <v>0.16120000000000001</v>
      </c>
      <c r="Q38" s="16">
        <v>5.1020000000000003</v>
      </c>
      <c r="R38" s="16">
        <v>9.6304999999999996</v>
      </c>
      <c r="S38" s="17">
        <v>3.3008999999999999</v>
      </c>
      <c r="T38" s="16">
        <v>0.84719999999999995</v>
      </c>
      <c r="U38" s="16">
        <v>2.1899999999999999E-2</v>
      </c>
      <c r="V38" s="16">
        <v>2.1736</v>
      </c>
      <c r="W38" s="18">
        <v>5.6151999999999997</v>
      </c>
      <c r="X38" s="5">
        <f t="shared" si="0"/>
        <v>1.2838316822684723</v>
      </c>
      <c r="Y38">
        <f t="shared" si="1"/>
        <v>2.4555424278227149</v>
      </c>
      <c r="Z38">
        <f t="shared" si="2"/>
        <v>1.9895785997758189</v>
      </c>
      <c r="AB38" s="15">
        <f t="shared" si="3"/>
        <v>8.492473601437879E-2</v>
      </c>
      <c r="AC38" s="15">
        <f t="shared" si="4"/>
        <v>0.36216580543698046</v>
      </c>
      <c r="AD38" s="16"/>
      <c r="AE38" s="12">
        <f t="shared" si="5"/>
        <v>11.775132275132275</v>
      </c>
      <c r="AF38" s="12">
        <f t="shared" si="6"/>
        <v>2.7611662531017367</v>
      </c>
    </row>
    <row r="39" spans="2:34" x14ac:dyDescent="0.35">
      <c r="B39" s="5" t="s">
        <v>42</v>
      </c>
      <c r="C39" s="5" t="s">
        <v>123</v>
      </c>
      <c r="D39" s="19">
        <v>0.2339</v>
      </c>
      <c r="E39" s="20">
        <v>0.12740000000000001</v>
      </c>
      <c r="F39" s="20">
        <v>0.2054</v>
      </c>
      <c r="G39" s="20">
        <v>6.2899999999999998E-2</v>
      </c>
      <c r="H39" s="21">
        <v>0.58169999999999999</v>
      </c>
      <c r="I39" s="19">
        <v>0.51319999999999999</v>
      </c>
      <c r="J39" s="20">
        <v>3.5099999999999999E-2</v>
      </c>
      <c r="K39" s="20">
        <v>1.4200000000000001E-2</v>
      </c>
      <c r="L39" s="20">
        <v>0.45590000000000003</v>
      </c>
      <c r="M39" s="21">
        <v>0.58169999999999999</v>
      </c>
      <c r="N39" s="20">
        <v>0.42380000000000001</v>
      </c>
      <c r="O39" s="20">
        <v>7.4999999999999997E-2</v>
      </c>
      <c r="P39" s="20">
        <v>4.02E-2</v>
      </c>
      <c r="Q39" s="20">
        <v>0.32490000000000002</v>
      </c>
      <c r="R39" s="20">
        <v>0.58169999999999999</v>
      </c>
      <c r="S39" s="19">
        <v>0.22989999999999999</v>
      </c>
      <c r="T39" s="20">
        <v>9.11E-2</v>
      </c>
      <c r="U39" s="20">
        <v>2.7E-2</v>
      </c>
      <c r="V39" s="20">
        <v>0.13100000000000001</v>
      </c>
      <c r="W39" s="21">
        <v>0.52929999999999999</v>
      </c>
      <c r="X39" s="5">
        <f t="shared" si="0"/>
        <v>1.0173988690735103</v>
      </c>
      <c r="Y39">
        <f t="shared" si="1"/>
        <v>2.2322749021313615</v>
      </c>
      <c r="Z39">
        <f t="shared" si="2"/>
        <v>1.843410178338408</v>
      </c>
      <c r="AB39" s="15">
        <f t="shared" si="3"/>
        <v>6.91333982473223E-2</v>
      </c>
      <c r="AC39" s="15">
        <f t="shared" si="4"/>
        <v>0.19571567672833495</v>
      </c>
      <c r="AD39" s="16"/>
      <c r="AE39" s="12">
        <f t="shared" si="5"/>
        <v>14.464788732394366</v>
      </c>
      <c r="AF39" s="12">
        <f t="shared" si="6"/>
        <v>5.1094527363184081</v>
      </c>
    </row>
    <row r="40" spans="2:34" x14ac:dyDescent="0.35">
      <c r="B40" t="s">
        <v>43</v>
      </c>
      <c r="C40" t="s">
        <v>124</v>
      </c>
      <c r="D40" s="17">
        <v>0.27760000000000001</v>
      </c>
      <c r="E40" s="16">
        <v>0.157</v>
      </c>
      <c r="F40" s="16">
        <v>1.1727000000000001</v>
      </c>
      <c r="G40" s="16">
        <v>2.76E-2</v>
      </c>
      <c r="H40" s="18">
        <v>0.88190000000000002</v>
      </c>
      <c r="I40" s="17">
        <v>0.72409999999999997</v>
      </c>
      <c r="J40" s="16">
        <v>4.6800000000000001E-2</v>
      </c>
      <c r="K40" s="16">
        <v>1.06E-2</v>
      </c>
      <c r="L40" s="16">
        <v>0.66600000000000004</v>
      </c>
      <c r="M40" s="18">
        <v>0.84050000000000002</v>
      </c>
      <c r="N40" s="16">
        <v>0.57220000000000004</v>
      </c>
      <c r="O40" s="16">
        <v>8.4699999999999998E-2</v>
      </c>
      <c r="P40" s="16">
        <v>0.16800000000000001</v>
      </c>
      <c r="Q40" s="16">
        <v>0.44550000000000001</v>
      </c>
      <c r="R40" s="16">
        <v>0.88190000000000002</v>
      </c>
      <c r="S40" s="17">
        <v>0.184</v>
      </c>
      <c r="T40" s="16">
        <v>3.8899999999999997E-2</v>
      </c>
      <c r="U40" s="16">
        <v>3.2500000000000001E-2</v>
      </c>
      <c r="V40" s="16">
        <v>0.12859999999999999</v>
      </c>
      <c r="W40" s="18">
        <v>0.2802</v>
      </c>
      <c r="X40" s="5">
        <f t="shared" si="0"/>
        <v>1.5086956521739132</v>
      </c>
      <c r="Y40">
        <f t="shared" si="1"/>
        <v>3.9353260869565214</v>
      </c>
      <c r="Z40">
        <f t="shared" si="2"/>
        <v>3.1097826086956526</v>
      </c>
      <c r="AB40" s="15">
        <f t="shared" si="3"/>
        <v>9.0389698985247711E-3</v>
      </c>
      <c r="AC40" s="15">
        <f t="shared" si="4"/>
        <v>0.14325914556152469</v>
      </c>
      <c r="AD40" s="16"/>
      <c r="AE40" s="12">
        <f t="shared" si="5"/>
        <v>110.63207547169812</v>
      </c>
      <c r="AF40" s="12">
        <f t="shared" si="6"/>
        <v>6.9803571428571427</v>
      </c>
    </row>
    <row r="41" spans="2:34" x14ac:dyDescent="0.35">
      <c r="B41" s="5" t="s">
        <v>131</v>
      </c>
      <c r="C41" s="5" t="s">
        <v>137</v>
      </c>
      <c r="D41" s="17">
        <v>0.68400000000000005</v>
      </c>
      <c r="E41" s="16">
        <v>0.19389999999999999</v>
      </c>
      <c r="F41" s="16">
        <v>1.5729</v>
      </c>
      <c r="G41" s="16">
        <v>0.1993</v>
      </c>
      <c r="H41" s="18">
        <v>1.2718</v>
      </c>
      <c r="I41" s="17">
        <v>1.0998000000000001</v>
      </c>
      <c r="J41" s="16">
        <v>6.8000000000000005E-2</v>
      </c>
      <c r="K41" s="16">
        <v>4.41E-2</v>
      </c>
      <c r="L41" s="16">
        <v>1.0041</v>
      </c>
      <c r="M41" s="18">
        <v>1.2718</v>
      </c>
      <c r="N41" s="16">
        <v>0.86350000000000005</v>
      </c>
      <c r="O41" s="16">
        <v>9.6100000000000005E-2</v>
      </c>
      <c r="P41" s="16">
        <v>0.65449999999999997</v>
      </c>
      <c r="Q41" s="16">
        <v>0.73560000000000003</v>
      </c>
      <c r="R41" s="16">
        <v>1.2718</v>
      </c>
      <c r="S41" s="17">
        <v>0.42859999999999998</v>
      </c>
      <c r="T41" s="16">
        <v>6.0999999999999999E-2</v>
      </c>
      <c r="U41" s="16">
        <v>3.2800000000000003E-2</v>
      </c>
      <c r="V41" s="16">
        <v>0.28239999999999998</v>
      </c>
      <c r="W41" s="18">
        <v>0.54820000000000002</v>
      </c>
      <c r="X41" s="5">
        <f t="shared" si="0"/>
        <v>1.5958936070928607</v>
      </c>
      <c r="Y41">
        <f t="shared" si="1"/>
        <v>2.5660289314045732</v>
      </c>
      <c r="Z41">
        <f t="shared" si="2"/>
        <v>2.0146990200653292</v>
      </c>
      <c r="AB41" s="15">
        <f t="shared" si="3"/>
        <v>2.8037383177570093E-2</v>
      </c>
      <c r="AC41" s="15">
        <f t="shared" si="4"/>
        <v>0.41611036938139739</v>
      </c>
      <c r="AD41" s="16"/>
      <c r="AE41" s="12">
        <f t="shared" si="5"/>
        <v>35.666666666666664</v>
      </c>
      <c r="AF41" s="12">
        <f t="shared" si="6"/>
        <v>2.4032085561497327</v>
      </c>
    </row>
    <row r="42" spans="2:34" x14ac:dyDescent="0.35">
      <c r="B42" t="s">
        <v>132</v>
      </c>
      <c r="C42" t="s">
        <v>138</v>
      </c>
      <c r="D42" s="17">
        <v>0.63870000000000005</v>
      </c>
      <c r="E42" s="16">
        <v>0.18079999999999999</v>
      </c>
      <c r="F42" s="16">
        <v>1.4912000000000001</v>
      </c>
      <c r="G42" s="16">
        <v>0.1479</v>
      </c>
      <c r="H42" s="18">
        <v>1.2203999999999999</v>
      </c>
      <c r="I42" s="17">
        <v>1.0343</v>
      </c>
      <c r="J42" s="16">
        <v>5.3600000000000002E-2</v>
      </c>
      <c r="K42" s="16">
        <v>3.3799999999999997E-2</v>
      </c>
      <c r="L42" s="16">
        <v>0.95250000000000001</v>
      </c>
      <c r="M42" s="18">
        <v>1.2203999999999999</v>
      </c>
      <c r="N42" s="16">
        <v>0.81830000000000003</v>
      </c>
      <c r="O42" s="16">
        <v>9.9299999999999999E-2</v>
      </c>
      <c r="P42" s="16">
        <v>0.55789999999999995</v>
      </c>
      <c r="Q42" s="16">
        <v>0.68420000000000003</v>
      </c>
      <c r="R42" s="16">
        <v>1.2203999999999999</v>
      </c>
      <c r="S42" s="17">
        <v>0.59609999999999996</v>
      </c>
      <c r="T42" s="16">
        <v>9.4600000000000004E-2</v>
      </c>
      <c r="U42" s="16">
        <v>2.4799999999999999E-2</v>
      </c>
      <c r="V42" s="16">
        <v>0.37530000000000002</v>
      </c>
      <c r="W42" s="18">
        <v>0.755</v>
      </c>
      <c r="X42" s="5">
        <f t="shared" si="0"/>
        <v>1.0714645193759438</v>
      </c>
      <c r="Y42">
        <f t="shared" si="1"/>
        <v>1.7351115584633452</v>
      </c>
      <c r="Z42">
        <f t="shared" si="2"/>
        <v>1.3727562489515184</v>
      </c>
      <c r="AB42" s="15">
        <f t="shared" si="3"/>
        <v>2.2666309012875533E-2</v>
      </c>
      <c r="AC42" s="15">
        <f t="shared" si="4"/>
        <v>0.37412821888412012</v>
      </c>
      <c r="AD42" s="16"/>
      <c r="AE42" s="12">
        <f t="shared" si="5"/>
        <v>44.118343195266277</v>
      </c>
      <c r="AF42" s="12">
        <f t="shared" si="6"/>
        <v>2.6728804445241088</v>
      </c>
    </row>
    <row r="43" spans="2:34" x14ac:dyDescent="0.35">
      <c r="B43" s="5" t="s">
        <v>133</v>
      </c>
      <c r="C43" s="5" t="s">
        <v>139</v>
      </c>
      <c r="D43" s="17">
        <v>0.66159999999999997</v>
      </c>
      <c r="E43" s="16">
        <v>0.22359999999999999</v>
      </c>
      <c r="F43" s="16">
        <v>0.77259999999999995</v>
      </c>
      <c r="G43" s="16">
        <v>9.3799999999999994E-2</v>
      </c>
      <c r="H43" s="18">
        <v>1.3622000000000001</v>
      </c>
      <c r="I43" s="17">
        <v>1.1369</v>
      </c>
      <c r="J43" s="16">
        <v>7.3800000000000004E-2</v>
      </c>
      <c r="K43" s="16">
        <v>2.8400000000000002E-2</v>
      </c>
      <c r="L43" s="16">
        <v>1.0457000000000001</v>
      </c>
      <c r="M43" s="18">
        <v>1.3622000000000001</v>
      </c>
      <c r="N43" s="16">
        <v>0.88029999999999997</v>
      </c>
      <c r="O43" s="16">
        <v>0.1197</v>
      </c>
      <c r="P43" s="16">
        <v>0.29430000000000001</v>
      </c>
      <c r="Q43" s="16">
        <v>0.72809999999999997</v>
      </c>
      <c r="R43" s="16">
        <v>1.3622000000000001</v>
      </c>
      <c r="S43" s="17">
        <v>0.38030000000000003</v>
      </c>
      <c r="T43" s="16">
        <v>2.69E-2</v>
      </c>
      <c r="U43" s="16">
        <v>2.41E-2</v>
      </c>
      <c r="V43" s="16">
        <v>0.3342</v>
      </c>
      <c r="W43" s="18">
        <v>0.46839999999999998</v>
      </c>
      <c r="X43" s="5">
        <f t="shared" si="0"/>
        <v>1.7396792006310806</v>
      </c>
      <c r="Y43">
        <f t="shared" si="1"/>
        <v>2.989481987904286</v>
      </c>
      <c r="Z43">
        <f t="shared" si="2"/>
        <v>2.3147515119642383</v>
      </c>
      <c r="AB43" s="15">
        <f t="shared" si="3"/>
        <v>3.6758995599275181E-2</v>
      </c>
      <c r="AC43" s="15">
        <f t="shared" si="4"/>
        <v>0.3809215635516438</v>
      </c>
      <c r="AD43" s="16"/>
      <c r="AE43" s="12">
        <f t="shared" si="5"/>
        <v>27.204225352112672</v>
      </c>
      <c r="AF43" s="12">
        <f t="shared" si="6"/>
        <v>2.625212368331634</v>
      </c>
    </row>
    <row r="44" spans="2:34" x14ac:dyDescent="0.35">
      <c r="B44" t="s">
        <v>134</v>
      </c>
      <c r="C44" t="s">
        <v>140</v>
      </c>
      <c r="D44" s="17">
        <v>0.63449999999999995</v>
      </c>
      <c r="E44" s="16">
        <v>0.13689999999999999</v>
      </c>
      <c r="F44" s="16">
        <v>0.35220000000000001</v>
      </c>
      <c r="G44" s="16">
        <v>0.26860000000000001</v>
      </c>
      <c r="H44" s="18">
        <v>0.99150000000000005</v>
      </c>
      <c r="I44" s="17">
        <v>0.86240000000000006</v>
      </c>
      <c r="J44" s="16">
        <v>3.8399999999999997E-2</v>
      </c>
      <c r="K44" s="16">
        <v>3.9899999999999998E-2</v>
      </c>
      <c r="L44" s="16">
        <v>0.81120000000000003</v>
      </c>
      <c r="M44" s="18">
        <v>0.99150000000000005</v>
      </c>
      <c r="N44" s="16">
        <v>0.74250000000000005</v>
      </c>
      <c r="O44" s="16">
        <v>8.1699999999999995E-2</v>
      </c>
      <c r="P44" s="16">
        <v>0.17280000000000001</v>
      </c>
      <c r="Q44" s="16">
        <v>0.63029999999999997</v>
      </c>
      <c r="R44" s="16">
        <v>0.99150000000000005</v>
      </c>
      <c r="S44" s="17">
        <v>0.53120000000000001</v>
      </c>
      <c r="T44" s="16">
        <v>0.13439999999999999</v>
      </c>
      <c r="U44" s="16">
        <v>4.0800000000000003E-2</v>
      </c>
      <c r="V44" s="16">
        <v>0.3659</v>
      </c>
      <c r="W44" s="18">
        <v>0.9234</v>
      </c>
      <c r="X44" s="5">
        <f t="shared" si="0"/>
        <v>1.194465361445783</v>
      </c>
      <c r="Y44">
        <f t="shared" si="1"/>
        <v>1.6234939759036144</v>
      </c>
      <c r="Z44">
        <f t="shared" si="2"/>
        <v>1.3977786144578315</v>
      </c>
      <c r="AB44" s="15">
        <f>K44/F44</f>
        <v>0.11328790459965928</v>
      </c>
      <c r="AC44" s="15">
        <f t="shared" si="4"/>
        <v>0.49063032367972742</v>
      </c>
      <c r="AD44" s="16"/>
      <c r="AE44" s="12">
        <f t="shared" si="5"/>
        <v>8.8270676691729335</v>
      </c>
      <c r="AF44" s="12">
        <f t="shared" si="6"/>
        <v>2.0381944444444442</v>
      </c>
    </row>
    <row r="45" spans="2:34" x14ac:dyDescent="0.35">
      <c r="B45" s="5" t="s">
        <v>135</v>
      </c>
      <c r="C45" s="5" t="s">
        <v>145</v>
      </c>
      <c r="D45" s="17">
        <v>0.36470000000000002</v>
      </c>
      <c r="E45" s="16">
        <v>0.1013</v>
      </c>
      <c r="F45" s="16">
        <v>0.63149999999999995</v>
      </c>
      <c r="G45" s="16">
        <v>0.15970000000000001</v>
      </c>
      <c r="H45" s="18">
        <v>0.64280000000000004</v>
      </c>
      <c r="I45" s="17">
        <v>0.61029999999999995</v>
      </c>
      <c r="J45" s="16">
        <v>1.6199999999999999E-2</v>
      </c>
      <c r="K45" s="16">
        <v>6.0000000000000001E-3</v>
      </c>
      <c r="L45" s="16">
        <v>0.58260000000000001</v>
      </c>
      <c r="M45" s="18">
        <v>0.64280000000000004</v>
      </c>
      <c r="N45" s="16">
        <v>0.46439999999999998</v>
      </c>
      <c r="O45" s="16">
        <v>4.9799999999999997E-2</v>
      </c>
      <c r="P45" s="16">
        <v>0.2349</v>
      </c>
      <c r="Q45" s="16">
        <v>0.40129999999999999</v>
      </c>
      <c r="R45" s="16">
        <v>0.64280000000000004</v>
      </c>
      <c r="S45" s="17">
        <v>0.31890000000000002</v>
      </c>
      <c r="T45" s="16">
        <v>0.1007</v>
      </c>
      <c r="U45" s="16">
        <v>2.1999999999999999E-2</v>
      </c>
      <c r="V45" s="16">
        <v>0.1394</v>
      </c>
      <c r="W45" s="18">
        <v>0.48820000000000002</v>
      </c>
      <c r="X45" s="5">
        <f t="shared" si="0"/>
        <v>1.1436186892442772</v>
      </c>
      <c r="Y45">
        <f t="shared" si="1"/>
        <v>1.9137660708686106</v>
      </c>
      <c r="Z45">
        <f t="shared" si="2"/>
        <v>1.4562558795860769</v>
      </c>
      <c r="AB45" s="15">
        <f t="shared" si="3"/>
        <v>9.5011876484560574E-3</v>
      </c>
      <c r="AC45" s="15">
        <f t="shared" si="4"/>
        <v>0.37197149643705468</v>
      </c>
      <c r="AD45" s="16"/>
      <c r="AE45" s="12">
        <f t="shared" si="5"/>
        <v>105.24999999999999</v>
      </c>
      <c r="AF45" s="12">
        <f t="shared" si="6"/>
        <v>2.6883780332056193</v>
      </c>
    </row>
    <row r="46" spans="2:34" ht="16" thickBot="1" x14ac:dyDescent="0.4">
      <c r="B46" t="s">
        <v>136</v>
      </c>
      <c r="C46" t="s">
        <v>146</v>
      </c>
      <c r="D46" s="22">
        <v>0.57889999999999997</v>
      </c>
      <c r="E46" s="23">
        <v>0.16669999999999999</v>
      </c>
      <c r="F46" s="23">
        <v>0.63980000000000004</v>
      </c>
      <c r="G46" s="23">
        <v>0.1115</v>
      </c>
      <c r="H46" s="24">
        <v>1.0215000000000001</v>
      </c>
      <c r="I46" s="22">
        <v>0.85419999999999996</v>
      </c>
      <c r="J46" s="23">
        <v>4.5699999999999998E-2</v>
      </c>
      <c r="K46" s="23">
        <v>3.2599999999999997E-2</v>
      </c>
      <c r="L46" s="23">
        <v>0.7944</v>
      </c>
      <c r="M46" s="24">
        <v>0.97760000000000002</v>
      </c>
      <c r="N46" s="23">
        <v>0.6673</v>
      </c>
      <c r="O46" s="23">
        <v>9.8500000000000004E-2</v>
      </c>
      <c r="P46" s="23">
        <v>0.40129999999999999</v>
      </c>
      <c r="Q46" s="23">
        <v>0.45229999999999998</v>
      </c>
      <c r="R46" s="23">
        <v>1.0215000000000001</v>
      </c>
      <c r="S46" s="22">
        <v>0.37990000000000002</v>
      </c>
      <c r="T46" s="23">
        <v>0.20130000000000001</v>
      </c>
      <c r="U46" s="23">
        <v>1.7600000000000001E-2</v>
      </c>
      <c r="V46" s="23">
        <v>0.21490000000000001</v>
      </c>
      <c r="W46" s="24">
        <v>0.93200000000000005</v>
      </c>
      <c r="X46" s="5">
        <f t="shared" si="0"/>
        <v>1.5238220584364306</v>
      </c>
      <c r="Y46">
        <f t="shared" si="1"/>
        <v>2.2484864438010002</v>
      </c>
      <c r="Z46">
        <f t="shared" si="2"/>
        <v>1.756514872334825</v>
      </c>
      <c r="AB46" s="12">
        <f t="shared" si="3"/>
        <v>5.0953422944670201E-2</v>
      </c>
      <c r="AC46" s="12">
        <f t="shared" si="4"/>
        <v>0.62722725851828687</v>
      </c>
      <c r="AD46" s="16"/>
      <c r="AE46" s="12">
        <f t="shared" si="5"/>
        <v>19.625766871165649</v>
      </c>
      <c r="AF46" s="12">
        <f t="shared" si="6"/>
        <v>1.5943184649887865</v>
      </c>
    </row>
    <row r="47" spans="2:34" x14ac:dyDescent="0.35">
      <c r="D47" s="8"/>
      <c r="H47" s="7"/>
      <c r="N47" s="8"/>
      <c r="R47" s="7"/>
      <c r="S47" s="8"/>
      <c r="W47" s="7"/>
    </row>
    <row r="48" spans="2:34" x14ac:dyDescent="0.35">
      <c r="D48" t="s">
        <v>51</v>
      </c>
    </row>
    <row r="49" spans="4:24" x14ac:dyDescent="0.35">
      <c r="D49" t="s">
        <v>52</v>
      </c>
    </row>
    <row r="50" spans="4:24" x14ac:dyDescent="0.35">
      <c r="D50" t="s">
        <v>420</v>
      </c>
    </row>
    <row r="51" spans="4:24" x14ac:dyDescent="0.35">
      <c r="D51" t="s">
        <v>188</v>
      </c>
    </row>
    <row r="52" spans="4:24" x14ac:dyDescent="0.35">
      <c r="D52" t="s">
        <v>53</v>
      </c>
    </row>
    <row r="53" spans="4:24" x14ac:dyDescent="0.35">
      <c r="D53" t="s">
        <v>54</v>
      </c>
    </row>
    <row r="54" spans="4:24" x14ac:dyDescent="0.35">
      <c r="D54" t="s">
        <v>55</v>
      </c>
    </row>
    <row r="55" spans="4:24" x14ac:dyDescent="0.35">
      <c r="D55" t="s">
        <v>56</v>
      </c>
      <c r="E55" t="s">
        <v>57</v>
      </c>
      <c r="F55" t="s">
        <v>58</v>
      </c>
      <c r="G55" t="s">
        <v>59</v>
      </c>
      <c r="H55" t="s">
        <v>60</v>
      </c>
      <c r="I55" t="s">
        <v>61</v>
      </c>
      <c r="J55" t="s">
        <v>62</v>
      </c>
      <c r="K55" t="s">
        <v>63</v>
      </c>
      <c r="L55" t="s">
        <v>64</v>
      </c>
      <c r="M55" t="s">
        <v>65</v>
      </c>
      <c r="N55" t="s">
        <v>66</v>
      </c>
      <c r="O55" t="s">
        <v>67</v>
      </c>
      <c r="P55" t="s">
        <v>68</v>
      </c>
      <c r="Q55" t="s">
        <v>69</v>
      </c>
      <c r="R55" t="s">
        <v>70</v>
      </c>
      <c r="S55" t="s">
        <v>71</v>
      </c>
      <c r="X55" t="s">
        <v>389</v>
      </c>
    </row>
    <row r="56" spans="4:24" x14ac:dyDescent="0.35">
      <c r="D56" t="s">
        <v>390</v>
      </c>
      <c r="E56" t="s">
        <v>391</v>
      </c>
      <c r="F56" t="s">
        <v>392</v>
      </c>
      <c r="G56">
        <v>711</v>
      </c>
      <c r="H56" t="s">
        <v>393</v>
      </c>
      <c r="I56" t="s">
        <v>394</v>
      </c>
      <c r="J56" t="s">
        <v>125</v>
      </c>
      <c r="K56" t="s">
        <v>395</v>
      </c>
      <c r="L56" t="s">
        <v>396</v>
      </c>
      <c r="M56" t="s">
        <v>0</v>
      </c>
      <c r="N56" t="s">
        <v>397</v>
      </c>
      <c r="O56" s="12" t="s">
        <v>398</v>
      </c>
      <c r="P56" s="12" t="s">
        <v>399</v>
      </c>
      <c r="Q56" s="12" t="s">
        <v>400</v>
      </c>
      <c r="R56" s="12" t="s">
        <v>401</v>
      </c>
      <c r="S56" s="12">
        <v>2169208</v>
      </c>
    </row>
    <row r="57" spans="4:24" x14ac:dyDescent="0.35">
      <c r="D57" t="s">
        <v>390</v>
      </c>
      <c r="E57" t="s">
        <v>391</v>
      </c>
      <c r="F57" t="s">
        <v>392</v>
      </c>
      <c r="G57">
        <v>711</v>
      </c>
      <c r="H57" t="s">
        <v>393</v>
      </c>
      <c r="I57" t="s">
        <v>394</v>
      </c>
      <c r="J57" t="s">
        <v>125</v>
      </c>
      <c r="K57" t="s">
        <v>395</v>
      </c>
      <c r="L57" t="s">
        <v>402</v>
      </c>
      <c r="M57" t="s">
        <v>1</v>
      </c>
      <c r="N57" t="s">
        <v>397</v>
      </c>
      <c r="O57" s="12" t="s">
        <v>403</v>
      </c>
      <c r="P57" s="12" t="s">
        <v>404</v>
      </c>
      <c r="Q57" s="12" t="s">
        <v>405</v>
      </c>
      <c r="R57" s="12" t="s">
        <v>406</v>
      </c>
      <c r="S57" s="12" t="s">
        <v>407</v>
      </c>
    </row>
    <row r="58" spans="4:24" x14ac:dyDescent="0.35">
      <c r="D58" t="s">
        <v>390</v>
      </c>
      <c r="E58" t="s">
        <v>391</v>
      </c>
      <c r="F58" t="s">
        <v>392</v>
      </c>
      <c r="G58">
        <v>711</v>
      </c>
      <c r="H58" t="s">
        <v>393</v>
      </c>
      <c r="I58" t="s">
        <v>394</v>
      </c>
      <c r="J58" t="s">
        <v>125</v>
      </c>
      <c r="K58" t="s">
        <v>395</v>
      </c>
      <c r="L58" t="s">
        <v>408</v>
      </c>
      <c r="M58" t="s">
        <v>409</v>
      </c>
      <c r="N58" t="s">
        <v>397</v>
      </c>
      <c r="O58" s="12" t="s">
        <v>410</v>
      </c>
      <c r="P58" s="12" t="s">
        <v>411</v>
      </c>
      <c r="Q58" s="12" t="s">
        <v>412</v>
      </c>
      <c r="R58" s="12" t="s">
        <v>413</v>
      </c>
      <c r="S58" s="12" t="s">
        <v>414</v>
      </c>
    </row>
    <row r="59" spans="4:24" x14ac:dyDescent="0.35">
      <c r="D59" t="s">
        <v>390</v>
      </c>
      <c r="E59" t="s">
        <v>391</v>
      </c>
      <c r="F59" t="s">
        <v>392</v>
      </c>
      <c r="G59">
        <v>711</v>
      </c>
      <c r="H59" t="s">
        <v>393</v>
      </c>
      <c r="I59" t="s">
        <v>394</v>
      </c>
      <c r="J59" t="s">
        <v>125</v>
      </c>
      <c r="K59" t="s">
        <v>395</v>
      </c>
      <c r="L59" t="s">
        <v>415</v>
      </c>
      <c r="M59" t="s">
        <v>82</v>
      </c>
      <c r="N59" t="s">
        <v>397</v>
      </c>
      <c r="O59" s="12">
        <v>2.5836000000000001</v>
      </c>
      <c r="P59" s="12">
        <v>0.2074</v>
      </c>
      <c r="Q59" s="12" t="s">
        <v>421</v>
      </c>
      <c r="R59" s="12">
        <v>2.1852</v>
      </c>
      <c r="S59" s="12">
        <v>2.7839</v>
      </c>
    </row>
    <row r="60" spans="4:24" x14ac:dyDescent="0.35">
      <c r="D60" t="s">
        <v>390</v>
      </c>
      <c r="E60" t="s">
        <v>391</v>
      </c>
      <c r="F60" t="s">
        <v>392</v>
      </c>
      <c r="G60">
        <v>711</v>
      </c>
      <c r="H60" t="s">
        <v>393</v>
      </c>
      <c r="I60" t="s">
        <v>394</v>
      </c>
      <c r="J60" t="s">
        <v>125</v>
      </c>
      <c r="K60" t="s">
        <v>395</v>
      </c>
      <c r="L60" t="s">
        <v>416</v>
      </c>
      <c r="M60" t="s">
        <v>87</v>
      </c>
      <c r="N60" t="s">
        <v>397</v>
      </c>
      <c r="O60" s="12" t="s">
        <v>417</v>
      </c>
      <c r="P60" s="12" t="s">
        <v>418</v>
      </c>
      <c r="Q60" s="12" t="s">
        <v>419</v>
      </c>
      <c r="R60" s="12">
        <v>1304283</v>
      </c>
      <c r="S60" s="12">
        <v>2169208</v>
      </c>
    </row>
    <row r="62" spans="4:24" x14ac:dyDescent="0.35">
      <c r="D62" s="19">
        <v>0.75839999999999996</v>
      </c>
      <c r="E62" s="20">
        <v>0.30509999999999998</v>
      </c>
      <c r="F62" s="20">
        <v>0.85260000000000002</v>
      </c>
      <c r="G62" s="20">
        <v>0.24540000000000001</v>
      </c>
      <c r="H62" s="21">
        <v>4.2316000000000003</v>
      </c>
      <c r="I62" s="19">
        <v>4.0324999999999998</v>
      </c>
      <c r="J62" s="20">
        <v>0.23219999999999999</v>
      </c>
      <c r="K62" s="20">
        <v>7.1641000000000001E-4</v>
      </c>
      <c r="L62" s="20">
        <v>3.5278999999999998</v>
      </c>
      <c r="M62" s="21">
        <v>4.2316000000000003</v>
      </c>
      <c r="N62" s="20">
        <v>3.2136999999999998</v>
      </c>
      <c r="O62" s="20">
        <v>0.66620000000000001</v>
      </c>
      <c r="P62" s="20">
        <v>2E-3</v>
      </c>
      <c r="Q62" s="20">
        <v>2.3149000000000002</v>
      </c>
      <c r="R62" s="20">
        <v>4.2316000000000003</v>
      </c>
      <c r="S62" s="19">
        <v>0.25259999999999999</v>
      </c>
      <c r="T62" s="20">
        <v>7.3499999999999996E-2</v>
      </c>
      <c r="U62" s="20">
        <v>3.3799999999999997E-2</v>
      </c>
      <c r="V62" s="20">
        <v>0.14349999999999999</v>
      </c>
      <c r="W62" s="21">
        <v>0.46300000000000002</v>
      </c>
    </row>
    <row r="63" spans="4:24" x14ac:dyDescent="0.35">
      <c r="D63" s="19"/>
      <c r="E63" s="20"/>
      <c r="F63" s="20"/>
      <c r="G63" s="20"/>
      <c r="H63" s="21"/>
      <c r="I63" s="19"/>
      <c r="J63" s="20"/>
      <c r="K63" s="20"/>
      <c r="L63" s="20"/>
      <c r="M63" s="21"/>
      <c r="N63" s="20"/>
      <c r="O63" s="20"/>
      <c r="P63" s="20"/>
      <c r="Q63" s="20"/>
      <c r="R63" s="20"/>
      <c r="S63" s="19"/>
      <c r="T63" s="20"/>
      <c r="U63" s="20"/>
      <c r="V63" s="20"/>
      <c r="W63" s="21"/>
    </row>
  </sheetData>
  <mergeCells count="4">
    <mergeCell ref="D3:H3"/>
    <mergeCell ref="I3:M3"/>
    <mergeCell ref="N3:R3"/>
    <mergeCell ref="S3:W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5B6425-49B4-4A4A-9B97-026ED3B770A2}">
  <dimension ref="B1:AJ61"/>
  <sheetViews>
    <sheetView zoomScale="70" zoomScaleNormal="70" workbookViewId="0">
      <selection activeCell="M54" sqref="M54"/>
    </sheetView>
  </sheetViews>
  <sheetFormatPr baseColWidth="10" defaultColWidth="8.6640625" defaultRowHeight="15.5" x14ac:dyDescent="0.35"/>
  <cols>
    <col min="2" max="3" width="10.25" customWidth="1"/>
    <col min="5" max="7" width="10.25" customWidth="1"/>
    <col min="8" max="8" width="10.08203125" customWidth="1"/>
    <col min="9" max="9" width="11.33203125" bestFit="1" customWidth="1"/>
    <col min="10" max="10" width="10.25" customWidth="1"/>
    <col min="11" max="11" width="10.83203125" bestFit="1" customWidth="1"/>
    <col min="12" max="12" width="11.58203125" bestFit="1" customWidth="1"/>
    <col min="13" max="13" width="11.25" customWidth="1"/>
    <col min="14" max="14" width="11.33203125" bestFit="1" customWidth="1"/>
    <col min="15" max="18" width="11.25" customWidth="1"/>
    <col min="19" max="19" width="10.08203125" bestFit="1" customWidth="1"/>
    <col min="20" max="23" width="11.25" customWidth="1"/>
    <col min="24" max="24" width="12.5" customWidth="1"/>
    <col min="25" max="25" width="50.83203125" bestFit="1" customWidth="1"/>
  </cols>
  <sheetData>
    <row r="1" spans="2:36" ht="16" thickBot="1" x14ac:dyDescent="0.4"/>
    <row r="2" spans="2:36" x14ac:dyDescent="0.35">
      <c r="D2" s="26" t="s">
        <v>0</v>
      </c>
      <c r="E2" s="27"/>
      <c r="F2" s="27"/>
      <c r="G2" s="27"/>
      <c r="H2" s="28"/>
      <c r="I2" s="26" t="s">
        <v>82</v>
      </c>
      <c r="J2" s="27"/>
      <c r="K2" s="27"/>
      <c r="L2" s="27"/>
      <c r="M2" s="28"/>
      <c r="N2" s="26" t="s">
        <v>87</v>
      </c>
      <c r="O2" s="27"/>
      <c r="P2" s="27"/>
      <c r="Q2" s="27"/>
      <c r="R2" s="28"/>
      <c r="S2" s="26" t="s">
        <v>1</v>
      </c>
      <c r="T2" s="27"/>
      <c r="U2" s="27"/>
      <c r="V2" s="27"/>
      <c r="W2" s="28"/>
    </row>
    <row r="3" spans="2:36" x14ac:dyDescent="0.35">
      <c r="B3" t="s">
        <v>92</v>
      </c>
      <c r="C3" t="s">
        <v>2</v>
      </c>
      <c r="D3" s="8" t="s">
        <v>147</v>
      </c>
      <c r="E3" t="s">
        <v>148</v>
      </c>
      <c r="F3" t="s">
        <v>165</v>
      </c>
      <c r="G3" t="s">
        <v>149</v>
      </c>
      <c r="H3" s="7" t="s">
        <v>150</v>
      </c>
      <c r="I3" s="8" t="s">
        <v>151</v>
      </c>
      <c r="J3" t="s">
        <v>152</v>
      </c>
      <c r="K3" t="s">
        <v>153</v>
      </c>
      <c r="L3" t="s">
        <v>154</v>
      </c>
      <c r="M3" s="7" t="s">
        <v>155</v>
      </c>
      <c r="N3" s="8" t="s">
        <v>156</v>
      </c>
      <c r="O3" t="s">
        <v>157</v>
      </c>
      <c r="P3" t="s">
        <v>158</v>
      </c>
      <c r="Q3" t="s">
        <v>159</v>
      </c>
      <c r="R3" s="7" t="s">
        <v>160</v>
      </c>
      <c r="S3" s="8" t="s">
        <v>161</v>
      </c>
      <c r="T3" t="s">
        <v>166</v>
      </c>
      <c r="U3" t="s">
        <v>162</v>
      </c>
      <c r="V3" t="s">
        <v>163</v>
      </c>
      <c r="W3" s="7" t="s">
        <v>164</v>
      </c>
      <c r="X3" t="s">
        <v>177</v>
      </c>
      <c r="Y3" s="11" t="s">
        <v>206</v>
      </c>
      <c r="Z3" s="11" t="s">
        <v>141</v>
      </c>
      <c r="AA3" s="11" t="s">
        <v>142</v>
      </c>
      <c r="AB3" s="11" t="s">
        <v>143</v>
      </c>
    </row>
    <row r="4" spans="2:36" x14ac:dyDescent="0.35">
      <c r="B4" t="s">
        <v>11</v>
      </c>
      <c r="C4" t="s">
        <v>93</v>
      </c>
      <c r="D4" t="s">
        <v>190</v>
      </c>
      <c r="E4" t="s">
        <v>191</v>
      </c>
      <c r="F4" t="s">
        <v>192</v>
      </c>
      <c r="G4" t="s">
        <v>193</v>
      </c>
      <c r="H4" t="s">
        <v>194</v>
      </c>
      <c r="I4" t="s">
        <v>194</v>
      </c>
      <c r="J4" s="10" t="s">
        <v>200</v>
      </c>
      <c r="K4" s="9" t="s">
        <v>201</v>
      </c>
      <c r="L4" t="s">
        <v>194</v>
      </c>
      <c r="M4" t="s">
        <v>194</v>
      </c>
      <c r="N4" t="s">
        <v>202</v>
      </c>
      <c r="O4" t="s">
        <v>203</v>
      </c>
      <c r="P4" s="9" t="s">
        <v>204</v>
      </c>
      <c r="Q4" t="s">
        <v>205</v>
      </c>
      <c r="R4" t="s">
        <v>194</v>
      </c>
      <c r="S4" t="s">
        <v>195</v>
      </c>
      <c r="T4" t="s">
        <v>196</v>
      </c>
      <c r="U4" t="s">
        <v>197</v>
      </c>
      <c r="V4" t="s">
        <v>198</v>
      </c>
      <c r="W4" t="s">
        <v>199</v>
      </c>
      <c r="X4" t="s">
        <v>178</v>
      </c>
      <c r="Y4" t="s">
        <v>207</v>
      </c>
      <c r="Z4" t="e">
        <f>Table1[[#This Row],[T Average]]/Table1[[#This Row],[M Average]]</f>
        <v>#VALUE!</v>
      </c>
      <c r="AA4" t="e">
        <f>Table1[[#This Row],[T75 Average]]/Table1[[#This Row],[M Average]]</f>
        <v>#VALUE!</v>
      </c>
      <c r="AB4" t="e">
        <f>Table1[[#This Row],[T50 Average]]/Table1[[#This Row],[M Average]]</f>
        <v>#VALUE!</v>
      </c>
      <c r="AD4">
        <v>1.1988620199146516</v>
      </c>
      <c r="AE4">
        <v>15.617923186344241</v>
      </c>
      <c r="AF4">
        <v>12.100995732574681</v>
      </c>
      <c r="AH4" t="e">
        <f>Table1[[#This Row],[Rel tumour]]-AD4</f>
        <v>#VALUE!</v>
      </c>
      <c r="AI4" t="e">
        <f>Table1[[#This Row],[Rel TBV75]]-AE4</f>
        <v>#VALUE!</v>
      </c>
      <c r="AJ4" t="e">
        <f>Table1[[#This Row],[Rel TBV50]]-AF4</f>
        <v>#VALUE!</v>
      </c>
    </row>
    <row r="5" spans="2:36" x14ac:dyDescent="0.35">
      <c r="B5" s="13" t="s">
        <v>12</v>
      </c>
      <c r="C5" t="s">
        <v>94</v>
      </c>
      <c r="D5" s="8">
        <v>62.682747999999997</v>
      </c>
      <c r="E5">
        <v>17.191585</v>
      </c>
      <c r="F5">
        <v>0.85367099999999996</v>
      </c>
      <c r="G5">
        <v>34.245541000000003</v>
      </c>
      <c r="H5" s="7">
        <v>128.42077599999999</v>
      </c>
      <c r="I5" s="8">
        <v>113.82983400000001</v>
      </c>
      <c r="J5">
        <v>6.4083410000000001</v>
      </c>
      <c r="K5">
        <v>1.5805E-2</v>
      </c>
      <c r="L5">
        <v>105.370895</v>
      </c>
      <c r="M5" s="7">
        <v>128.42077599999999</v>
      </c>
      <c r="N5" s="8">
        <v>97.117661999999996</v>
      </c>
      <c r="O5" s="10">
        <v>11.488338000000001</v>
      </c>
      <c r="P5">
        <v>6.5680000000000002E-2</v>
      </c>
      <c r="Q5">
        <v>81.662445000000005</v>
      </c>
      <c r="R5" s="7">
        <v>128.42077599999999</v>
      </c>
      <c r="S5" s="8">
        <v>33.663418</v>
      </c>
      <c r="T5">
        <v>13.811661000000001</v>
      </c>
      <c r="U5">
        <v>1.2671E-2</v>
      </c>
      <c r="V5">
        <v>24.36702</v>
      </c>
      <c r="W5" s="7">
        <v>61.246830000000003</v>
      </c>
      <c r="X5" t="s">
        <v>178</v>
      </c>
      <c r="Y5" t="s">
        <v>175</v>
      </c>
      <c r="Z5">
        <f>Table1[[#This Row],[T Average]]/Table1[[#This Row],[M Average]]</f>
        <v>1.8620434799579768</v>
      </c>
      <c r="AA5">
        <f>Table1[[#This Row],[T75 Average]]/Table1[[#This Row],[M Average]]</f>
        <v>3.3814104675882883</v>
      </c>
      <c r="AB5">
        <f>Table1[[#This Row],[T50 Average]]/Table1[[#This Row],[M Average]]</f>
        <v>2.8849614141974529</v>
      </c>
      <c r="AD5">
        <v>1.8623794212218652</v>
      </c>
      <c r="AE5">
        <v>3.405144694533762</v>
      </c>
      <c r="AF5">
        <v>2.884244372990354</v>
      </c>
      <c r="AH5">
        <f>Table1[[#This Row],[Rel tumour]]-AD5</f>
        <v>-3.3594126388836187E-4</v>
      </c>
      <c r="AI5">
        <f>Table1[[#This Row],[Rel TBV75]]-AE5</f>
        <v>-2.3734226945473669E-2</v>
      </c>
      <c r="AJ5">
        <f>Table1[[#This Row],[Rel TBV50]]-AF5</f>
        <v>7.1704120709892294E-4</v>
      </c>
    </row>
    <row r="6" spans="2:36" x14ac:dyDescent="0.35">
      <c r="D6" t="s">
        <v>208</v>
      </c>
      <c r="E6" t="s">
        <v>209</v>
      </c>
      <c r="F6" t="s">
        <v>210</v>
      </c>
      <c r="G6" t="s">
        <v>211</v>
      </c>
      <c r="H6" t="s">
        <v>212</v>
      </c>
      <c r="I6" t="s">
        <v>213</v>
      </c>
      <c r="J6" t="s">
        <v>214</v>
      </c>
      <c r="K6" t="s">
        <v>215</v>
      </c>
      <c r="L6" t="s">
        <v>216</v>
      </c>
      <c r="M6" t="s">
        <v>212</v>
      </c>
      <c r="N6" t="s">
        <v>217</v>
      </c>
      <c r="O6" s="10" t="s">
        <v>218</v>
      </c>
      <c r="P6" s="9" t="s">
        <v>219</v>
      </c>
      <c r="Q6" t="s">
        <v>220</v>
      </c>
      <c r="R6" t="s">
        <v>212</v>
      </c>
      <c r="S6" t="s">
        <v>221</v>
      </c>
      <c r="T6" t="s">
        <v>222</v>
      </c>
      <c r="U6" s="9" t="s">
        <v>223</v>
      </c>
      <c r="V6" t="s">
        <v>224</v>
      </c>
      <c r="W6" t="s">
        <v>225</v>
      </c>
      <c r="Z6" t="e">
        <f>Table1[[#This Row],[T Average]]/Table1[[#This Row],[M Average]]</f>
        <v>#VALUE!</v>
      </c>
      <c r="AA6" t="e">
        <f>Table1[[#This Row],[T75 Average]]/Table1[[#This Row],[M Average]]</f>
        <v>#VALUE!</v>
      </c>
      <c r="AB6" t="e">
        <f>Table1[[#This Row],[T50 Average]]/Table1[[#This Row],[M Average]]</f>
        <v>#VALUE!</v>
      </c>
      <c r="AD6">
        <v>1.0538315389487016</v>
      </c>
      <c r="AE6">
        <v>4.7742241925269155</v>
      </c>
      <c r="AF6">
        <v>2.8537048765041164</v>
      </c>
      <c r="AH6" t="e">
        <f>Table1[[#This Row],[Rel tumour]]-AD6</f>
        <v>#VALUE!</v>
      </c>
      <c r="AI6" t="e">
        <f>Table1[[#This Row],[Rel TBV75]]-AE6</f>
        <v>#VALUE!</v>
      </c>
      <c r="AJ6" t="e">
        <f>Table1[[#This Row],[Rel TBV50]]-AF6</f>
        <v>#VALUE!</v>
      </c>
    </row>
    <row r="7" spans="2:36" x14ac:dyDescent="0.35">
      <c r="B7" t="s">
        <v>13</v>
      </c>
      <c r="C7" t="s">
        <v>95</v>
      </c>
      <c r="D7" s="8">
        <v>77.114137999999997</v>
      </c>
      <c r="E7">
        <v>31.381502000000001</v>
      </c>
      <c r="F7">
        <v>1.0665469999999999</v>
      </c>
      <c r="G7">
        <v>17.785152</v>
      </c>
      <c r="H7" s="7">
        <v>390.00295999999997</v>
      </c>
      <c r="I7" s="8">
        <v>349.35119600000002</v>
      </c>
      <c r="J7" s="10">
        <v>40.651764</v>
      </c>
      <c r="K7" s="9">
        <v>2.2090860000000001E-4</v>
      </c>
      <c r="L7">
        <v>308.699432</v>
      </c>
      <c r="M7" s="7">
        <v>390.00295999999997</v>
      </c>
      <c r="N7" s="8">
        <v>208.80615</v>
      </c>
      <c r="O7">
        <v>3.0723180000000001</v>
      </c>
      <c r="P7">
        <v>1.6570000000000001E-3</v>
      </c>
      <c r="Q7">
        <v>203.894058</v>
      </c>
      <c r="R7" s="7">
        <v>214.692184</v>
      </c>
      <c r="S7" s="8">
        <v>73.175437000000002</v>
      </c>
      <c r="T7">
        <v>14.170087000000001</v>
      </c>
      <c r="U7">
        <v>0.11522300000000001</v>
      </c>
      <c r="V7">
        <v>53.355452999999997</v>
      </c>
      <c r="W7" s="7">
        <v>135.92936700000001</v>
      </c>
      <c r="X7" t="s">
        <v>178</v>
      </c>
      <c r="Z7">
        <f>Table1[[#This Row],[T Average]]/Table1[[#This Row],[M Average]]</f>
        <v>1.0538254523850674</v>
      </c>
      <c r="AA7">
        <f>Table1[[#This Row],[T75 Average]]/Table1[[#This Row],[M Average]]</f>
        <v>4.7741593398342124</v>
      </c>
      <c r="AB7">
        <f>Table1[[#This Row],[T50 Average]]/Table1[[#This Row],[M Average]]</f>
        <v>2.8535005537445577</v>
      </c>
      <c r="AD7">
        <v>2.0368474923234392</v>
      </c>
      <c r="AE7">
        <v>2.4902763561924259</v>
      </c>
      <c r="AF7">
        <v>2.2436028659160696</v>
      </c>
      <c r="AH7">
        <f>Table1[[#This Row],[Rel tumour]]-AD7</f>
        <v>-0.98302203993837178</v>
      </c>
      <c r="AI7">
        <f>Table1[[#This Row],[Rel TBV75]]-AE7</f>
        <v>2.2838829836417864</v>
      </c>
      <c r="AJ7">
        <f>Table1[[#This Row],[Rel TBV50]]-AF7</f>
        <v>0.60989768782848808</v>
      </c>
    </row>
    <row r="8" spans="2:36" x14ac:dyDescent="0.35">
      <c r="B8" s="14" t="s">
        <v>14</v>
      </c>
      <c r="C8" t="s">
        <v>96</v>
      </c>
      <c r="D8" s="8"/>
      <c r="H8" s="7"/>
      <c r="I8" s="8"/>
      <c r="M8" s="7"/>
      <c r="N8" s="8"/>
      <c r="R8" s="7"/>
      <c r="S8" s="8"/>
      <c r="W8" s="7"/>
      <c r="X8" t="s">
        <v>179</v>
      </c>
      <c r="Y8" t="s">
        <v>226</v>
      </c>
      <c r="Z8" t="e">
        <f>Table1[[#This Row],[T Average]]/Table1[[#This Row],[M Average]]</f>
        <v>#DIV/0!</v>
      </c>
      <c r="AA8" t="e">
        <f>Table1[[#This Row],[T75 Average]]/Table1[[#This Row],[M Average]]</f>
        <v>#DIV/0!</v>
      </c>
      <c r="AB8" t="e">
        <f>Table1[[#This Row],[T50 Average]]/Table1[[#This Row],[M Average]]</f>
        <v>#DIV/0!</v>
      </c>
      <c r="AD8">
        <v>6.6206896551724137</v>
      </c>
      <c r="AE8">
        <v>96.724137931034505</v>
      </c>
      <c r="AF8">
        <v>82.827586206896555</v>
      </c>
      <c r="AH8" t="e">
        <f>Table1[[#This Row],[Rel tumour]]-AD8</f>
        <v>#DIV/0!</v>
      </c>
      <c r="AI8" t="e">
        <f>Table1[[#This Row],[Rel TBV75]]-AE8</f>
        <v>#DIV/0!</v>
      </c>
      <c r="AJ8" t="e">
        <f>Table1[[#This Row],[Rel TBV50]]-AF8</f>
        <v>#DIV/0!</v>
      </c>
    </row>
    <row r="9" spans="2:36" x14ac:dyDescent="0.35">
      <c r="B9" s="14" t="s">
        <v>15</v>
      </c>
      <c r="C9" t="s">
        <v>97</v>
      </c>
      <c r="D9" s="8"/>
      <c r="H9" s="7"/>
      <c r="I9" s="8"/>
      <c r="M9" s="7"/>
      <c r="N9" s="8"/>
      <c r="R9" s="7"/>
      <c r="S9" s="8"/>
      <c r="W9" s="7"/>
      <c r="X9" t="s">
        <v>179</v>
      </c>
      <c r="Y9" t="s">
        <v>227</v>
      </c>
      <c r="Z9" t="e">
        <f>Table1[[#This Row],[T Average]]/Table1[[#This Row],[M Average]]</f>
        <v>#DIV/0!</v>
      </c>
      <c r="AA9" t="e">
        <f>Table1[[#This Row],[T75 Average]]/Table1[[#This Row],[M Average]]</f>
        <v>#DIV/0!</v>
      </c>
      <c r="AB9" t="e">
        <f>Table1[[#This Row],[T50 Average]]/Table1[[#This Row],[M Average]]</f>
        <v>#DIV/0!</v>
      </c>
      <c r="AD9">
        <v>2.0682881197380731</v>
      </c>
      <c r="AE9">
        <v>3.6510757717492983</v>
      </c>
      <c r="AF9">
        <v>2.9971936389148741</v>
      </c>
      <c r="AH9" t="e">
        <f>Table1[[#This Row],[Rel tumour]]-AD9</f>
        <v>#DIV/0!</v>
      </c>
      <c r="AI9" t="e">
        <f>Table1[[#This Row],[Rel TBV75]]-AE9</f>
        <v>#DIV/0!</v>
      </c>
      <c r="AJ9" t="e">
        <f>Table1[[#This Row],[Rel TBV50]]-AF9</f>
        <v>#DIV/0!</v>
      </c>
    </row>
    <row r="10" spans="2:36" x14ac:dyDescent="0.35">
      <c r="B10" t="s">
        <v>16</v>
      </c>
      <c r="C10" t="s">
        <v>98</v>
      </c>
      <c r="D10" t="s">
        <v>228</v>
      </c>
      <c r="E10" t="s">
        <v>229</v>
      </c>
      <c r="F10" t="s">
        <v>230</v>
      </c>
      <c r="G10" t="s">
        <v>231</v>
      </c>
      <c r="H10" t="s">
        <v>232</v>
      </c>
      <c r="I10" t="s">
        <v>238</v>
      </c>
      <c r="J10" s="10" t="s">
        <v>239</v>
      </c>
      <c r="K10" s="9" t="s">
        <v>240</v>
      </c>
      <c r="L10" t="s">
        <v>241</v>
      </c>
      <c r="M10" t="s">
        <v>232</v>
      </c>
      <c r="N10" t="s">
        <v>242</v>
      </c>
      <c r="O10" t="s">
        <v>243</v>
      </c>
      <c r="P10" s="9" t="s">
        <v>244</v>
      </c>
      <c r="Q10" t="s">
        <v>245</v>
      </c>
      <c r="R10" t="s">
        <v>232</v>
      </c>
      <c r="S10" t="s">
        <v>233</v>
      </c>
      <c r="T10" t="s">
        <v>234</v>
      </c>
      <c r="U10" t="s">
        <v>235</v>
      </c>
      <c r="V10" t="s">
        <v>236</v>
      </c>
      <c r="W10" t="s">
        <v>237</v>
      </c>
      <c r="X10" t="s">
        <v>179</v>
      </c>
      <c r="Z10" t="e">
        <f>Table1[[#This Row],[T Average]]/Table1[[#This Row],[M Average]]</f>
        <v>#VALUE!</v>
      </c>
      <c r="AA10" t="e">
        <f>Table1[[#This Row],[T75 Average]]/Table1[[#This Row],[M Average]]</f>
        <v>#VALUE!</v>
      </c>
      <c r="AB10" t="e">
        <f>Table1[[#This Row],[T50 Average]]/Table1[[#This Row],[M Average]]</f>
        <v>#VALUE!</v>
      </c>
      <c r="AD10">
        <v>1.4978111319574734</v>
      </c>
      <c r="AE10">
        <v>1.9243277048155096</v>
      </c>
      <c r="AF10">
        <v>1.7711069418386494</v>
      </c>
      <c r="AH10" t="e">
        <f>Table1[[#This Row],[Rel tumour]]-AD10</f>
        <v>#VALUE!</v>
      </c>
      <c r="AI10" t="e">
        <f>Table1[[#This Row],[Rel TBV75]]-AE10</f>
        <v>#VALUE!</v>
      </c>
      <c r="AJ10" t="e">
        <f>Table1[[#This Row],[Rel TBV50]]-AF10</f>
        <v>#VALUE!</v>
      </c>
    </row>
    <row r="11" spans="2:36" x14ac:dyDescent="0.35">
      <c r="B11" t="s">
        <v>17</v>
      </c>
      <c r="C11" t="s">
        <v>99</v>
      </c>
      <c r="D11" s="8">
        <v>37.623206000000003</v>
      </c>
      <c r="E11">
        <v>5.3961519999999998</v>
      </c>
      <c r="F11">
        <v>4.6580999999999997E-2</v>
      </c>
      <c r="G11">
        <v>28.431663</v>
      </c>
      <c r="H11" s="7">
        <v>51.210247000000003</v>
      </c>
      <c r="I11" s="8">
        <v>50.666100999999998</v>
      </c>
      <c r="J11" s="10">
        <v>0.369008</v>
      </c>
      <c r="K11">
        <v>1.2149999999999999E-3</v>
      </c>
      <c r="L11">
        <v>50.046379000000002</v>
      </c>
      <c r="M11" s="7">
        <v>51.210247000000003</v>
      </c>
      <c r="N11" s="8">
        <v>48.336719000000002</v>
      </c>
      <c r="O11">
        <v>1.686237</v>
      </c>
      <c r="P11">
        <v>5.0809999999999996E-3</v>
      </c>
      <c r="Q11">
        <v>45.723433999999997</v>
      </c>
      <c r="R11" s="7">
        <v>51.210247000000003</v>
      </c>
      <c r="S11" s="8">
        <v>25.111999000000001</v>
      </c>
      <c r="T11">
        <v>6.937011</v>
      </c>
      <c r="U11">
        <v>3.5966999999999999E-2</v>
      </c>
      <c r="V11">
        <v>15.462834000000001</v>
      </c>
      <c r="W11" s="7">
        <v>43.063164</v>
      </c>
      <c r="X11" t="s">
        <v>180</v>
      </c>
      <c r="Z11">
        <f>Table1[[#This Row],[T Average]]/Table1[[#This Row],[M Average]]</f>
        <v>1.4982162909452172</v>
      </c>
      <c r="AA11">
        <f>Table1[[#This Row],[T75 Average]]/Table1[[#This Row],[M Average]]</f>
        <v>2.0176052491878482</v>
      </c>
      <c r="AB11">
        <f>Table1[[#This Row],[T50 Average]]/Table1[[#This Row],[M Average]]</f>
        <v>1.9248455290237947</v>
      </c>
      <c r="AD11">
        <v>2.2699443413729128</v>
      </c>
      <c r="AE11">
        <v>2.6920222634508346</v>
      </c>
      <c r="AF11">
        <v>2.424860853432282</v>
      </c>
      <c r="AH11">
        <f>Table1[[#This Row],[Rel tumour]]-AD11</f>
        <v>-0.77172805042769554</v>
      </c>
      <c r="AI11">
        <f>Table1[[#This Row],[Rel TBV75]]-AE11</f>
        <v>-0.67441701426298639</v>
      </c>
      <c r="AJ11">
        <f>Table1[[#This Row],[Rel TBV50]]-AF11</f>
        <v>-0.50001532440848728</v>
      </c>
    </row>
    <row r="12" spans="2:36" x14ac:dyDescent="0.35">
      <c r="B12" s="14" t="s">
        <v>19</v>
      </c>
      <c r="C12" t="s">
        <v>100</v>
      </c>
      <c r="D12" s="8"/>
      <c r="H12" s="7"/>
      <c r="I12" s="8"/>
      <c r="M12" s="7"/>
      <c r="N12" s="8"/>
      <c r="R12" s="7"/>
      <c r="S12" s="8"/>
      <c r="W12" s="7"/>
      <c r="X12" t="s">
        <v>180</v>
      </c>
      <c r="Y12" t="s">
        <v>246</v>
      </c>
      <c r="Z12" t="e">
        <f>Table1[[#This Row],[T Average]]/Table1[[#This Row],[M Average]]</f>
        <v>#DIV/0!</v>
      </c>
      <c r="AA12" t="e">
        <f>Table1[[#This Row],[T75 Average]]/Table1[[#This Row],[M Average]]</f>
        <v>#DIV/0!</v>
      </c>
      <c r="AB12" t="e">
        <f>Table1[[#This Row],[T50 Average]]/Table1[[#This Row],[M Average]]</f>
        <v>#DIV/0!</v>
      </c>
      <c r="AD12">
        <v>0.8992776886035313</v>
      </c>
      <c r="AE12">
        <v>1.468298555377207</v>
      </c>
      <c r="AF12">
        <v>1.2873194221508828</v>
      </c>
      <c r="AH12" t="e">
        <f>Table1[[#This Row],[Rel tumour]]-AD12</f>
        <v>#DIV/0!</v>
      </c>
      <c r="AI12" t="e">
        <f>Table1[[#This Row],[Rel TBV75]]-AE12</f>
        <v>#DIV/0!</v>
      </c>
      <c r="AJ12" t="e">
        <f>Table1[[#This Row],[Rel TBV50]]-AF12</f>
        <v>#DIV/0!</v>
      </c>
    </row>
    <row r="13" spans="2:36" x14ac:dyDescent="0.35">
      <c r="B13" t="s">
        <v>20</v>
      </c>
      <c r="C13" t="s">
        <v>101</v>
      </c>
      <c r="D13" t="s">
        <v>247</v>
      </c>
      <c r="E13" t="s">
        <v>248</v>
      </c>
      <c r="F13" t="s">
        <v>249</v>
      </c>
      <c r="G13" t="s">
        <v>250</v>
      </c>
      <c r="H13" t="s">
        <v>251</v>
      </c>
      <c r="I13" t="s">
        <v>256</v>
      </c>
      <c r="J13" s="10" t="s">
        <v>257</v>
      </c>
      <c r="K13" s="9" t="s">
        <v>258</v>
      </c>
      <c r="L13" t="s">
        <v>259</v>
      </c>
      <c r="M13" t="s">
        <v>251</v>
      </c>
      <c r="N13" t="s">
        <v>260</v>
      </c>
      <c r="O13" t="s">
        <v>261</v>
      </c>
      <c r="P13" s="9" t="s">
        <v>262</v>
      </c>
      <c r="Q13" t="s">
        <v>263</v>
      </c>
      <c r="R13" t="s">
        <v>251</v>
      </c>
      <c r="S13" t="s">
        <v>252</v>
      </c>
      <c r="T13" t="s">
        <v>253</v>
      </c>
      <c r="U13" t="s">
        <v>254</v>
      </c>
      <c r="V13" t="s">
        <v>255</v>
      </c>
      <c r="W13" t="s">
        <v>251</v>
      </c>
      <c r="X13" t="s">
        <v>180</v>
      </c>
      <c r="Z13" t="e">
        <f>Table1[[#This Row],[T Average]]/Table1[[#This Row],[M Average]]</f>
        <v>#VALUE!</v>
      </c>
      <c r="AA13" t="e">
        <f>Table1[[#This Row],[T75 Average]]/Table1[[#This Row],[M Average]]</f>
        <v>#VALUE!</v>
      </c>
      <c r="AB13" t="e">
        <f>Table1[[#This Row],[T50 Average]]/Table1[[#This Row],[M Average]]</f>
        <v>#VALUE!</v>
      </c>
      <c r="AD13">
        <v>0.57387364711804689</v>
      </c>
      <c r="AE13">
        <v>1.4855273093380317</v>
      </c>
      <c r="AF13">
        <v>1.1668764158066953</v>
      </c>
      <c r="AH13" t="e">
        <f>Table1[[#This Row],[Rel tumour]]-AD13</f>
        <v>#VALUE!</v>
      </c>
      <c r="AI13" t="e">
        <f>Table1[[#This Row],[Rel TBV75]]-AE13</f>
        <v>#VALUE!</v>
      </c>
      <c r="AJ13" t="e">
        <f>Table1[[#This Row],[Rel TBV50]]-AF13</f>
        <v>#VALUE!</v>
      </c>
    </row>
    <row r="14" spans="2:36" x14ac:dyDescent="0.35">
      <c r="B14" t="s">
        <v>21</v>
      </c>
      <c r="C14" t="s">
        <v>102</v>
      </c>
      <c r="D14" t="s">
        <v>264</v>
      </c>
      <c r="E14" t="s">
        <v>265</v>
      </c>
      <c r="F14" t="s">
        <v>266</v>
      </c>
      <c r="G14" t="s">
        <v>267</v>
      </c>
      <c r="H14" t="s">
        <v>268</v>
      </c>
      <c r="I14" t="s">
        <v>274</v>
      </c>
      <c r="J14" s="10" t="s">
        <v>275</v>
      </c>
      <c r="K14" s="9" t="s">
        <v>276</v>
      </c>
      <c r="L14" t="s">
        <v>277</v>
      </c>
      <c r="M14" t="s">
        <v>278</v>
      </c>
      <c r="N14" t="s">
        <v>279</v>
      </c>
      <c r="O14" t="s">
        <v>280</v>
      </c>
      <c r="P14" s="9" t="s">
        <v>219</v>
      </c>
      <c r="Q14" t="s">
        <v>281</v>
      </c>
      <c r="R14" t="s">
        <v>282</v>
      </c>
      <c r="S14" t="s">
        <v>269</v>
      </c>
      <c r="T14" t="s">
        <v>270</v>
      </c>
      <c r="U14" t="s">
        <v>271</v>
      </c>
      <c r="V14" t="s">
        <v>272</v>
      </c>
      <c r="W14" t="s">
        <v>273</v>
      </c>
      <c r="X14" t="s">
        <v>178</v>
      </c>
      <c r="Z14" t="e">
        <f>Table1[[#This Row],[T Average]]/Table1[[#This Row],[M Average]]</f>
        <v>#VALUE!</v>
      </c>
      <c r="AA14" t="e">
        <f>Table1[[#This Row],[T75 Average]]/Table1[[#This Row],[M Average]]</f>
        <v>#VALUE!</v>
      </c>
      <c r="AB14" t="e">
        <f>Table1[[#This Row],[T50 Average]]/Table1[[#This Row],[M Average]]</f>
        <v>#VALUE!</v>
      </c>
      <c r="AD14">
        <v>2.0044052863436126</v>
      </c>
      <c r="AE14">
        <v>6.6857562408223208</v>
      </c>
      <c r="AF14">
        <v>5.4875183553597653</v>
      </c>
      <c r="AH14" t="e">
        <f>Table1[[#This Row],[Rel tumour]]-AD14</f>
        <v>#VALUE!</v>
      </c>
      <c r="AI14" t="e">
        <f>Table1[[#This Row],[Rel TBV75]]-AE14</f>
        <v>#VALUE!</v>
      </c>
      <c r="AJ14" t="e">
        <f>Table1[[#This Row],[Rel TBV50]]-AF14</f>
        <v>#VALUE!</v>
      </c>
    </row>
    <row r="15" spans="2:36" x14ac:dyDescent="0.35">
      <c r="B15" t="s">
        <v>22</v>
      </c>
      <c r="C15" t="s">
        <v>103</v>
      </c>
      <c r="D15" t="s">
        <v>283</v>
      </c>
      <c r="E15" t="s">
        <v>284</v>
      </c>
      <c r="F15" t="s">
        <v>285</v>
      </c>
      <c r="G15" t="s">
        <v>286</v>
      </c>
      <c r="H15" t="s">
        <v>287</v>
      </c>
      <c r="I15" t="s">
        <v>293</v>
      </c>
      <c r="J15" s="10" t="s">
        <v>294</v>
      </c>
      <c r="K15" s="9" t="s">
        <v>295</v>
      </c>
      <c r="L15" t="s">
        <v>296</v>
      </c>
      <c r="M15" t="s">
        <v>287</v>
      </c>
      <c r="N15" t="s">
        <v>297</v>
      </c>
      <c r="O15" t="s">
        <v>298</v>
      </c>
      <c r="P15" s="9" t="s">
        <v>299</v>
      </c>
      <c r="Q15" t="s">
        <v>300</v>
      </c>
      <c r="R15" t="s">
        <v>287</v>
      </c>
      <c r="S15" t="s">
        <v>288</v>
      </c>
      <c r="T15" t="s">
        <v>289</v>
      </c>
      <c r="U15" t="s">
        <v>290</v>
      </c>
      <c r="V15" t="s">
        <v>291</v>
      </c>
      <c r="W15" t="s">
        <v>292</v>
      </c>
      <c r="X15" t="s">
        <v>179</v>
      </c>
      <c r="Z15" t="e">
        <f>Table1[[#This Row],[T Average]]/Table1[[#This Row],[M Average]]</f>
        <v>#VALUE!</v>
      </c>
      <c r="AA15" t="e">
        <f>Table1[[#This Row],[T75 Average]]/Table1[[#This Row],[M Average]]</f>
        <v>#VALUE!</v>
      </c>
      <c r="AB15" t="e">
        <f>Table1[[#This Row],[T50 Average]]/Table1[[#This Row],[M Average]]</f>
        <v>#VALUE!</v>
      </c>
      <c r="AD15">
        <v>2.3635371179039302</v>
      </c>
      <c r="AE15">
        <v>3.1997816593886466</v>
      </c>
      <c r="AF15">
        <v>2.7423580786026198</v>
      </c>
      <c r="AH15" t="e">
        <f>Table1[[#This Row],[Rel tumour]]-AD15</f>
        <v>#VALUE!</v>
      </c>
      <c r="AI15" t="e">
        <f>Table1[[#This Row],[Rel TBV75]]-AE15</f>
        <v>#VALUE!</v>
      </c>
      <c r="AJ15" t="e">
        <f>Table1[[#This Row],[Rel TBV50]]-AF15</f>
        <v>#VALUE!</v>
      </c>
    </row>
    <row r="16" spans="2:36" x14ac:dyDescent="0.35">
      <c r="B16" t="s">
        <v>23</v>
      </c>
      <c r="C16" t="s">
        <v>104</v>
      </c>
      <c r="D16" t="s">
        <v>301</v>
      </c>
      <c r="E16" t="s">
        <v>302</v>
      </c>
      <c r="F16" t="s">
        <v>303</v>
      </c>
      <c r="G16" t="s">
        <v>304</v>
      </c>
      <c r="H16" t="s">
        <v>305</v>
      </c>
      <c r="I16" t="s">
        <v>311</v>
      </c>
      <c r="J16" s="10" t="s">
        <v>312</v>
      </c>
      <c r="K16" s="9" t="s">
        <v>313</v>
      </c>
      <c r="L16" t="s">
        <v>314</v>
      </c>
      <c r="M16" t="s">
        <v>305</v>
      </c>
      <c r="N16" t="s">
        <v>315</v>
      </c>
      <c r="O16" t="s">
        <v>316</v>
      </c>
      <c r="P16" s="9" t="s">
        <v>317</v>
      </c>
      <c r="Q16" t="s">
        <v>318</v>
      </c>
      <c r="R16" t="s">
        <v>305</v>
      </c>
      <c r="S16" t="s">
        <v>306</v>
      </c>
      <c r="T16" t="s">
        <v>307</v>
      </c>
      <c r="U16" t="s">
        <v>308</v>
      </c>
      <c r="V16" t="s">
        <v>309</v>
      </c>
      <c r="W16" t="s">
        <v>310</v>
      </c>
      <c r="X16" t="s">
        <v>179</v>
      </c>
      <c r="Z16" t="e">
        <f>Table1[[#This Row],[T Average]]/Table1[[#This Row],[M Average]]</f>
        <v>#VALUE!</v>
      </c>
      <c r="AA16" t="e">
        <f>Table1[[#This Row],[T75 Average]]/Table1[[#This Row],[M Average]]</f>
        <v>#VALUE!</v>
      </c>
      <c r="AB16" t="e">
        <f>Table1[[#This Row],[T50 Average]]/Table1[[#This Row],[M Average]]</f>
        <v>#VALUE!</v>
      </c>
      <c r="AD16">
        <v>0.66875000000000007</v>
      </c>
      <c r="AE16">
        <v>2.0403846153846157</v>
      </c>
      <c r="AF16">
        <v>1.7067307692307692</v>
      </c>
      <c r="AH16" t="e">
        <f>Table1[[#This Row],[Rel tumour]]-AD16</f>
        <v>#VALUE!</v>
      </c>
      <c r="AI16" t="e">
        <f>Table1[[#This Row],[Rel TBV75]]-AE16</f>
        <v>#VALUE!</v>
      </c>
      <c r="AJ16" t="e">
        <f>Table1[[#This Row],[Rel TBV50]]-AF16</f>
        <v>#VALUE!</v>
      </c>
    </row>
    <row r="17" spans="2:36" x14ac:dyDescent="0.35">
      <c r="B17" t="s">
        <v>24</v>
      </c>
      <c r="C17" t="s">
        <v>105</v>
      </c>
      <c r="D17" s="8">
        <v>43.181621</v>
      </c>
      <c r="E17">
        <v>20.789238000000001</v>
      </c>
      <c r="F17">
        <v>1.5326010000000001</v>
      </c>
      <c r="G17">
        <v>16.616174999999998</v>
      </c>
      <c r="H17" s="7">
        <v>152.10189800000001</v>
      </c>
      <c r="I17" s="8">
        <v>146.65286699999999</v>
      </c>
      <c r="J17" s="10">
        <v>2.6583079999999999</v>
      </c>
      <c r="K17">
        <v>2.1090000000000002E-3</v>
      </c>
      <c r="L17">
        <v>143.79380800000001</v>
      </c>
      <c r="M17" s="7">
        <v>152.10189800000001</v>
      </c>
      <c r="N17" s="8">
        <v>131.72764000000001</v>
      </c>
      <c r="O17">
        <v>8.9326910000000002</v>
      </c>
      <c r="P17">
        <v>2.0420000000000001E-2</v>
      </c>
      <c r="Q17">
        <v>118.230469</v>
      </c>
      <c r="R17" s="7">
        <v>152.10189800000001</v>
      </c>
      <c r="S17" s="8">
        <v>64.568814000000003</v>
      </c>
      <c r="T17">
        <v>22.493462999999998</v>
      </c>
      <c r="U17">
        <v>8.2877999999999993E-2</v>
      </c>
      <c r="V17">
        <v>33.871433000000003</v>
      </c>
      <c r="W17" s="7">
        <v>125.899475</v>
      </c>
      <c r="X17" t="s">
        <v>181</v>
      </c>
      <c r="Z17">
        <f>Table1[[#This Row],[T Average]]/Table1[[#This Row],[M Average]]</f>
        <v>0.66876899736767659</v>
      </c>
      <c r="AA17">
        <f>Table1[[#This Row],[T75 Average]]/Table1[[#This Row],[M Average]]</f>
        <v>2.2712646851466092</v>
      </c>
      <c r="AB17">
        <f>Table1[[#This Row],[T50 Average]]/Table1[[#This Row],[M Average]]</f>
        <v>2.0401124295081523</v>
      </c>
      <c r="AD17">
        <v>1.3676148796498906</v>
      </c>
      <c r="AE17">
        <v>2.2144420131291027</v>
      </c>
      <c r="AF17">
        <v>1.9664478482859227</v>
      </c>
      <c r="AH17">
        <f>Table1[[#This Row],[Rel tumour]]-AD17</f>
        <v>-0.698845882282214</v>
      </c>
      <c r="AI17">
        <f>Table1[[#This Row],[Rel TBV75]]-AE17</f>
        <v>5.6822672017506459E-2</v>
      </c>
      <c r="AJ17">
        <f>Table1[[#This Row],[Rel TBV50]]-AF17</f>
        <v>7.366458122222963E-2</v>
      </c>
    </row>
    <row r="18" spans="2:36" x14ac:dyDescent="0.35">
      <c r="B18" t="s">
        <v>25</v>
      </c>
      <c r="C18" t="s">
        <v>106</v>
      </c>
      <c r="D18" t="s">
        <v>319</v>
      </c>
      <c r="E18" t="s">
        <v>330</v>
      </c>
      <c r="F18" t="s">
        <v>320</v>
      </c>
      <c r="G18" t="s">
        <v>321</v>
      </c>
      <c r="H18" t="s">
        <v>322</v>
      </c>
      <c r="I18" t="s">
        <v>332</v>
      </c>
      <c r="J18" s="10" t="s">
        <v>333</v>
      </c>
      <c r="K18" s="9" t="s">
        <v>334</v>
      </c>
      <c r="L18" t="s">
        <v>335</v>
      </c>
      <c r="M18" t="s">
        <v>322</v>
      </c>
      <c r="N18" t="s">
        <v>327</v>
      </c>
      <c r="O18" t="s">
        <v>336</v>
      </c>
      <c r="P18" s="9" t="s">
        <v>328</v>
      </c>
      <c r="Q18" t="s">
        <v>329</v>
      </c>
      <c r="R18" t="s">
        <v>322</v>
      </c>
      <c r="S18" t="s">
        <v>323</v>
      </c>
      <c r="T18" t="s">
        <v>331</v>
      </c>
      <c r="U18" t="s">
        <v>324</v>
      </c>
      <c r="V18" t="s">
        <v>325</v>
      </c>
      <c r="W18" t="s">
        <v>326</v>
      </c>
      <c r="X18" t="s">
        <v>181</v>
      </c>
      <c r="Z18" t="e">
        <f>Table1[[#This Row],[T Average]]/Table1[[#This Row],[M Average]]</f>
        <v>#VALUE!</v>
      </c>
      <c r="AA18" t="e">
        <f>Table1[[#This Row],[T75 Average]]/Table1[[#This Row],[M Average]]</f>
        <v>#VALUE!</v>
      </c>
      <c r="AB18" t="e">
        <f>Table1[[#This Row],[T50 Average]]/Table1[[#This Row],[M Average]]</f>
        <v>#VALUE!</v>
      </c>
      <c r="AD18">
        <v>0.82600382409177808</v>
      </c>
      <c r="AE18">
        <v>2.1956660293180366</v>
      </c>
      <c r="AF18">
        <v>1.5914595283620139</v>
      </c>
      <c r="AH18" t="e">
        <f>Table1[[#This Row],[Rel tumour]]-AD18</f>
        <v>#VALUE!</v>
      </c>
      <c r="AI18" t="e">
        <f>Table1[[#This Row],[Rel TBV75]]-AE18</f>
        <v>#VALUE!</v>
      </c>
      <c r="AJ18" t="e">
        <f>Table1[[#This Row],[Rel TBV50]]-AF18</f>
        <v>#VALUE!</v>
      </c>
    </row>
    <row r="19" spans="2:36" x14ac:dyDescent="0.35">
      <c r="B19" t="s">
        <v>26</v>
      </c>
      <c r="C19" t="s">
        <v>107</v>
      </c>
      <c r="D19" t="s">
        <v>344</v>
      </c>
      <c r="E19" t="s">
        <v>345</v>
      </c>
      <c r="F19" t="s">
        <v>346</v>
      </c>
      <c r="G19" t="s">
        <v>337</v>
      </c>
      <c r="H19" t="s">
        <v>338</v>
      </c>
      <c r="I19" t="s">
        <v>348</v>
      </c>
      <c r="J19" s="10" t="s">
        <v>349</v>
      </c>
      <c r="K19" s="9" t="s">
        <v>204</v>
      </c>
      <c r="L19" t="s">
        <v>350</v>
      </c>
      <c r="M19" t="s">
        <v>338</v>
      </c>
      <c r="N19" t="s">
        <v>351</v>
      </c>
      <c r="O19" t="s">
        <v>352</v>
      </c>
      <c r="P19" s="9" t="s">
        <v>215</v>
      </c>
      <c r="Q19" t="s">
        <v>353</v>
      </c>
      <c r="R19" t="s">
        <v>343</v>
      </c>
      <c r="S19" t="s">
        <v>339</v>
      </c>
      <c r="T19" t="s">
        <v>347</v>
      </c>
      <c r="U19" t="s">
        <v>340</v>
      </c>
      <c r="V19" t="s">
        <v>341</v>
      </c>
      <c r="W19" t="s">
        <v>342</v>
      </c>
      <c r="X19" t="s">
        <v>181</v>
      </c>
      <c r="Z19" t="e">
        <f>Table1[[#This Row],[T Average]]/Table1[[#This Row],[M Average]]</f>
        <v>#VALUE!</v>
      </c>
      <c r="AA19" t="e">
        <f>Table1[[#This Row],[T75 Average]]/Table1[[#This Row],[M Average]]</f>
        <v>#VALUE!</v>
      </c>
      <c r="AB19" t="e">
        <f>Table1[[#This Row],[T50 Average]]/Table1[[#This Row],[M Average]]</f>
        <v>#VALUE!</v>
      </c>
      <c r="AD19">
        <v>0.80184804928131415</v>
      </c>
      <c r="AE19">
        <v>0.88603696098562634</v>
      </c>
      <c r="AF19">
        <v>0.83572895277207393</v>
      </c>
      <c r="AH19" t="e">
        <f>Table1[[#This Row],[Rel tumour]]-AD19</f>
        <v>#VALUE!</v>
      </c>
      <c r="AI19" t="e">
        <f>Table1[[#This Row],[Rel TBV75]]-AE19</f>
        <v>#VALUE!</v>
      </c>
      <c r="AJ19" t="e">
        <f>Table1[[#This Row],[Rel TBV50]]-AF19</f>
        <v>#VALUE!</v>
      </c>
    </row>
    <row r="20" spans="2:36" x14ac:dyDescent="0.35">
      <c r="B20" t="s">
        <v>27</v>
      </c>
      <c r="C20" t="s">
        <v>108</v>
      </c>
      <c r="D20" s="8">
        <v>18.157505</v>
      </c>
      <c r="E20">
        <v>1.8005739999999999</v>
      </c>
      <c r="F20">
        <v>1.5133000000000001E-2</v>
      </c>
      <c r="G20">
        <v>15.416179</v>
      </c>
      <c r="H20" s="7">
        <v>20.701726000000001</v>
      </c>
      <c r="I20" s="8">
        <v>20.701726000000001</v>
      </c>
      <c r="J20" s="10">
        <v>0</v>
      </c>
      <c r="K20" s="9">
        <v>1.108723E-4</v>
      </c>
      <c r="L20">
        <v>20.701726000000001</v>
      </c>
      <c r="M20" s="7">
        <v>20.701726000000001</v>
      </c>
      <c r="N20" s="8">
        <v>20.061055</v>
      </c>
      <c r="O20">
        <v>0.28874699999999998</v>
      </c>
      <c r="P20">
        <v>1.2199999999999999E-3</v>
      </c>
      <c r="Q20">
        <v>19.820803000000002</v>
      </c>
      <c r="R20" s="7">
        <v>20.701726000000001</v>
      </c>
      <c r="S20" s="8">
        <v>22.634717999999999</v>
      </c>
      <c r="T20">
        <v>8.7507160000000006</v>
      </c>
      <c r="U20">
        <v>6.2779000000000001E-2</v>
      </c>
      <c r="V20">
        <v>7.9283210000000004</v>
      </c>
      <c r="W20" s="7">
        <v>45.367615000000001</v>
      </c>
      <c r="X20" t="s">
        <v>182</v>
      </c>
      <c r="Z20">
        <f>Table1[[#This Row],[T Average]]/Table1[[#This Row],[M Average]]</f>
        <v>0.80219709386262295</v>
      </c>
      <c r="AA20">
        <f>Table1[[#This Row],[T75 Average]]/Table1[[#This Row],[M Average]]</f>
        <v>0.91460057068084533</v>
      </c>
      <c r="AB20">
        <f>Table1[[#This Row],[T50 Average]]/Table1[[#This Row],[M Average]]</f>
        <v>0.88629577801676174</v>
      </c>
      <c r="AD20">
        <v>2.7849779086892488</v>
      </c>
      <c r="AE20">
        <v>5.7142857142857144</v>
      </c>
      <c r="AF20">
        <v>4.9160530191458021</v>
      </c>
      <c r="AH20">
        <f>Table1[[#This Row],[Rel tumour]]-AD20</f>
        <v>-1.9827808148266257</v>
      </c>
      <c r="AI20">
        <f>Table1[[#This Row],[Rel TBV75]]-AE20</f>
        <v>-4.7996851436048686</v>
      </c>
      <c r="AJ20">
        <f>Table1[[#This Row],[Rel TBV50]]-AF20</f>
        <v>-4.0297572411290403</v>
      </c>
    </row>
    <row r="21" spans="2:36" x14ac:dyDescent="0.35">
      <c r="B21" t="s">
        <v>28</v>
      </c>
      <c r="C21" t="s">
        <v>109</v>
      </c>
      <c r="D21" t="s">
        <v>363</v>
      </c>
      <c r="E21" t="s">
        <v>386</v>
      </c>
      <c r="F21" t="s">
        <v>375</v>
      </c>
      <c r="G21" t="s">
        <v>376</v>
      </c>
      <c r="H21" t="s">
        <v>377</v>
      </c>
      <c r="I21" t="s">
        <v>377</v>
      </c>
      <c r="J21" s="10" t="s">
        <v>200</v>
      </c>
      <c r="K21" s="9" t="s">
        <v>388</v>
      </c>
      <c r="L21" t="s">
        <v>377</v>
      </c>
      <c r="M21" t="s">
        <v>377</v>
      </c>
      <c r="N21" t="s">
        <v>369</v>
      </c>
      <c r="O21" t="s">
        <v>370</v>
      </c>
      <c r="P21" s="9" t="s">
        <v>381</v>
      </c>
      <c r="Q21" t="s">
        <v>382</v>
      </c>
      <c r="R21" t="s">
        <v>377</v>
      </c>
      <c r="S21" t="s">
        <v>366</v>
      </c>
      <c r="T21" t="s">
        <v>387</v>
      </c>
      <c r="U21" t="s">
        <v>378</v>
      </c>
      <c r="V21" t="s">
        <v>379</v>
      </c>
      <c r="W21" t="s">
        <v>380</v>
      </c>
      <c r="X21" t="s">
        <v>182</v>
      </c>
      <c r="Z21" t="e">
        <f>Table1[[#This Row],[T Average]]/Table1[[#This Row],[M Average]]</f>
        <v>#VALUE!</v>
      </c>
      <c r="AA21" t="e">
        <f>Table1[[#This Row],[T75 Average]]/Table1[[#This Row],[M Average]]</f>
        <v>#VALUE!</v>
      </c>
      <c r="AB21" t="e">
        <f>Table1[[#This Row],[T50 Average]]/Table1[[#This Row],[M Average]]</f>
        <v>#VALUE!</v>
      </c>
      <c r="AD21">
        <v>2.3787185354691074</v>
      </c>
      <c r="AE21">
        <v>5.7345537757437066</v>
      </c>
      <c r="AF21">
        <v>4.6647597254004571</v>
      </c>
      <c r="AH21" t="e">
        <f>Table1[[#This Row],[Rel tumour]]-AD21</f>
        <v>#VALUE!</v>
      </c>
      <c r="AI21" t="e">
        <f>Table1[[#This Row],[Rel TBV75]]-AE21</f>
        <v>#VALUE!</v>
      </c>
      <c r="AJ21" t="e">
        <f>Table1[[#This Row],[Rel TBV50]]-AF21</f>
        <v>#VALUE!</v>
      </c>
    </row>
    <row r="22" spans="2:36" x14ac:dyDescent="0.35">
      <c r="B22" t="s">
        <v>29</v>
      </c>
      <c r="C22" t="s">
        <v>110</v>
      </c>
      <c r="D22" s="8"/>
      <c r="H22" s="7"/>
      <c r="I22" s="8"/>
      <c r="M22" s="7"/>
      <c r="N22" s="8"/>
      <c r="R22" s="7"/>
      <c r="S22" s="8"/>
      <c r="W22" s="7"/>
      <c r="X22" t="s">
        <v>182</v>
      </c>
      <c r="Z22" t="e">
        <f>Table1[[#This Row],[T Average]]/Table1[[#This Row],[M Average]]</f>
        <v>#DIV/0!</v>
      </c>
      <c r="AA22" t="e">
        <f>Table1[[#This Row],[T75 Average]]/Table1[[#This Row],[M Average]]</f>
        <v>#DIV/0!</v>
      </c>
      <c r="AB22" t="e">
        <f>Table1[[#This Row],[T50 Average]]/Table1[[#This Row],[M Average]]</f>
        <v>#DIV/0!</v>
      </c>
      <c r="AD22">
        <v>2.1121883656509697</v>
      </c>
      <c r="AE22">
        <v>2.8954293628808867</v>
      </c>
      <c r="AF22">
        <v>2.5678670360110805</v>
      </c>
      <c r="AH22" t="e">
        <f>Table1[[#This Row],[Rel tumour]]-AD22</f>
        <v>#DIV/0!</v>
      </c>
      <c r="AI22" t="e">
        <f>Table1[[#This Row],[Rel TBV75]]-AE22</f>
        <v>#DIV/0!</v>
      </c>
      <c r="AJ22" t="e">
        <f>Table1[[#This Row],[Rel TBV50]]-AF22</f>
        <v>#DIV/0!</v>
      </c>
    </row>
    <row r="23" spans="2:36" x14ac:dyDescent="0.35">
      <c r="B23" t="s">
        <v>30</v>
      </c>
      <c r="C23" t="s">
        <v>111</v>
      </c>
      <c r="D23" s="8"/>
      <c r="H23" s="7"/>
      <c r="I23" s="8"/>
      <c r="M23" s="7"/>
      <c r="N23" s="8"/>
      <c r="R23" s="7"/>
      <c r="S23" s="8"/>
      <c r="W23" s="7"/>
      <c r="X23" t="s">
        <v>183</v>
      </c>
      <c r="Z23" t="e">
        <f>Table1[[#This Row],[T Average]]/Table1[[#This Row],[M Average]]</f>
        <v>#DIV/0!</v>
      </c>
      <c r="AA23" t="e">
        <f>Table1[[#This Row],[T75 Average]]/Table1[[#This Row],[M Average]]</f>
        <v>#DIV/0!</v>
      </c>
      <c r="AB23" t="e">
        <f>Table1[[#This Row],[T50 Average]]/Table1[[#This Row],[M Average]]</f>
        <v>#DIV/0!</v>
      </c>
      <c r="AD23">
        <v>1.4860767326732673</v>
      </c>
      <c r="AE23">
        <v>3.0198019801980198</v>
      </c>
      <c r="AF23">
        <v>2.5408415841584162</v>
      </c>
      <c r="AH23" t="e">
        <f>Table1[[#This Row],[Rel tumour]]-AD23</f>
        <v>#DIV/0!</v>
      </c>
      <c r="AI23" t="e">
        <f>Table1[[#This Row],[Rel TBV75]]-AE23</f>
        <v>#DIV/0!</v>
      </c>
      <c r="AJ23" t="e">
        <f>Table1[[#This Row],[Rel TBV50]]-AF23</f>
        <v>#DIV/0!</v>
      </c>
    </row>
    <row r="24" spans="2:36" x14ac:dyDescent="0.35">
      <c r="B24" s="13" t="s">
        <v>31</v>
      </c>
      <c r="C24" t="s">
        <v>112</v>
      </c>
      <c r="D24" s="8">
        <v>51.491186999999996</v>
      </c>
      <c r="E24">
        <v>10.29391</v>
      </c>
      <c r="F24">
        <v>2.0107E-2</v>
      </c>
      <c r="G24">
        <v>30.064209000000002</v>
      </c>
      <c r="H24" s="7">
        <v>81.841460999999995</v>
      </c>
      <c r="I24" s="8">
        <v>75.160523999999995</v>
      </c>
      <c r="J24" s="10">
        <v>100.242446</v>
      </c>
      <c r="K24">
        <v>1.333E-3</v>
      </c>
      <c r="L24">
        <v>70.984938999999997</v>
      </c>
      <c r="M24" s="7">
        <v>81.841460999999995</v>
      </c>
      <c r="N24" s="8">
        <v>64.258450999999994</v>
      </c>
      <c r="O24">
        <v>6.8781090000000003</v>
      </c>
      <c r="P24">
        <v>6.11E-3</v>
      </c>
      <c r="Q24">
        <v>55.952835</v>
      </c>
      <c r="R24" s="7">
        <v>81.841460999999995</v>
      </c>
      <c r="S24" s="8">
        <v>47.742289</v>
      </c>
      <c r="T24">
        <v>23.075040000000001</v>
      </c>
      <c r="U24">
        <v>5.5123999999999999E-2</v>
      </c>
      <c r="V24">
        <v>17.537455000000001</v>
      </c>
      <c r="W24" s="7">
        <v>109.40031399999999</v>
      </c>
      <c r="X24" t="s">
        <v>183</v>
      </c>
      <c r="Y24" t="s">
        <v>173</v>
      </c>
      <c r="Z24">
        <f>Table1[[#This Row],[T Average]]/Table1[[#This Row],[M Average]]</f>
        <v>1.0785236334185819</v>
      </c>
      <c r="AA24">
        <f>Table1[[#This Row],[T75 Average]]/Table1[[#This Row],[M Average]]</f>
        <v>1.5742966157320191</v>
      </c>
      <c r="AB24">
        <f>Table1[[#This Row],[T50 Average]]/Table1[[#This Row],[M Average]]</f>
        <v>1.3459440748641105</v>
      </c>
      <c r="AD24">
        <v>1.1930879038317055</v>
      </c>
      <c r="AE24">
        <v>1.9282494365138994</v>
      </c>
      <c r="AF24">
        <v>1.6908339594290007</v>
      </c>
      <c r="AH24">
        <f>Table1[[#This Row],[Rel tumour]]-AD24</f>
        <v>-0.11456427041312356</v>
      </c>
      <c r="AI24">
        <f>Table1[[#This Row],[Rel TBV75]]-AE24</f>
        <v>-0.35395282078188028</v>
      </c>
      <c r="AJ24">
        <f>Table1[[#This Row],[Rel TBV50]]-AF24</f>
        <v>-0.34488988456489023</v>
      </c>
    </row>
    <row r="25" spans="2:36" x14ac:dyDescent="0.35">
      <c r="D25" s="8"/>
      <c r="H25" s="7"/>
      <c r="I25" s="8"/>
      <c r="J25" s="10"/>
      <c r="M25" s="7"/>
      <c r="N25" s="8"/>
      <c r="R25" s="7"/>
      <c r="S25" s="8"/>
      <c r="W25" s="7"/>
      <c r="Z25" t="e">
        <f>Table1[[#This Row],[T Average]]/Table1[[#This Row],[M Average]]</f>
        <v>#DIV/0!</v>
      </c>
      <c r="AA25" t="e">
        <f>Table1[[#This Row],[T75 Average]]/Table1[[#This Row],[M Average]]</f>
        <v>#DIV/0!</v>
      </c>
      <c r="AB25" t="e">
        <f>Table1[[#This Row],[T50 Average]]/Table1[[#This Row],[M Average]]</f>
        <v>#DIV/0!</v>
      </c>
      <c r="AD25">
        <v>2.547945205479452</v>
      </c>
      <c r="AE25">
        <v>4.1486301369863021</v>
      </c>
      <c r="AF25">
        <v>3.6191780821917807</v>
      </c>
      <c r="AH25" t="e">
        <f>Table1[[#This Row],[Rel tumour]]-AD25</f>
        <v>#DIV/0!</v>
      </c>
      <c r="AI25" t="e">
        <f>Table1[[#This Row],[Rel TBV75]]-AE25</f>
        <v>#DIV/0!</v>
      </c>
      <c r="AJ25" t="e">
        <f>Table1[[#This Row],[Rel TBV50]]-AF25</f>
        <v>#DIV/0!</v>
      </c>
    </row>
    <row r="26" spans="2:36" x14ac:dyDescent="0.35">
      <c r="B26" s="13" t="s">
        <v>32</v>
      </c>
      <c r="C26" t="s">
        <v>113</v>
      </c>
      <c r="D26" s="8">
        <v>50.311165000000003</v>
      </c>
      <c r="E26">
        <v>14.605404999999999</v>
      </c>
      <c r="F26">
        <v>4.1066999999999999E-2</v>
      </c>
      <c r="G26">
        <v>32.853377999999999</v>
      </c>
      <c r="H26" s="7">
        <v>86.418662999999995</v>
      </c>
      <c r="I26" s="8">
        <v>78.727238</v>
      </c>
      <c r="J26" s="10">
        <v>3.487962</v>
      </c>
      <c r="K26">
        <v>2.8879999999999999E-3</v>
      </c>
      <c r="L26">
        <v>73.562995999999998</v>
      </c>
      <c r="M26" s="7">
        <v>86.418662999999995</v>
      </c>
      <c r="N26" s="8">
        <v>70.277657000000005</v>
      </c>
      <c r="O26">
        <v>7.0960020000000004</v>
      </c>
      <c r="P26">
        <v>8.8870000000000008E-3</v>
      </c>
      <c r="Q26">
        <v>59.636021</v>
      </c>
      <c r="R26" s="7">
        <v>86.418662999999995</v>
      </c>
      <c r="S26" s="8">
        <v>39.987862</v>
      </c>
      <c r="T26">
        <v>7.9081190000000001</v>
      </c>
      <c r="U26">
        <v>3.9398000000000002E-2</v>
      </c>
      <c r="V26">
        <v>26.425540999999999</v>
      </c>
      <c r="W26" s="7">
        <v>60.350223</v>
      </c>
      <c r="X26" t="s">
        <v>183</v>
      </c>
      <c r="Y26" t="s">
        <v>173</v>
      </c>
      <c r="Z26">
        <f>Table1[[#This Row],[T Average]]/Table1[[#This Row],[M Average]]</f>
        <v>1.2581609139293319</v>
      </c>
      <c r="AA26">
        <f>Table1[[#This Row],[T75 Average]]/Table1[[#This Row],[M Average]]</f>
        <v>1.9687783757981359</v>
      </c>
      <c r="AB26">
        <f>Table1[[#This Row],[T50 Average]]/Table1[[#This Row],[M Average]]</f>
        <v>1.7574747307070331</v>
      </c>
      <c r="AD26">
        <v>1.3096423721140786</v>
      </c>
      <c r="AE26">
        <v>3.1860570393843366</v>
      </c>
      <c r="AF26">
        <v>2.6478044363965592</v>
      </c>
      <c r="AH26">
        <f>Table1[[#This Row],[Rel tumour]]-AD26</f>
        <v>-5.1481458184746698E-2</v>
      </c>
      <c r="AI26">
        <f>Table1[[#This Row],[Rel TBV75]]-AE26</f>
        <v>-1.2172786635862007</v>
      </c>
      <c r="AJ26">
        <f>Table1[[#This Row],[Rel TBV50]]-AF26</f>
        <v>-0.89032970568952607</v>
      </c>
    </row>
    <row r="27" spans="2:36" x14ac:dyDescent="0.35">
      <c r="D27" s="8"/>
      <c r="H27" s="7"/>
      <c r="I27" s="8"/>
      <c r="J27" s="10"/>
      <c r="M27" s="7"/>
      <c r="N27" s="8"/>
      <c r="R27" s="7"/>
      <c r="S27" s="8"/>
      <c r="W27" s="7"/>
      <c r="Z27" t="e">
        <f>Table1[[#This Row],[T Average]]/Table1[[#This Row],[M Average]]</f>
        <v>#DIV/0!</v>
      </c>
      <c r="AA27" t="e">
        <f>Table1[[#This Row],[T75 Average]]/Table1[[#This Row],[M Average]]</f>
        <v>#DIV/0!</v>
      </c>
      <c r="AB27" t="e">
        <f>Table1[[#This Row],[T50 Average]]/Table1[[#This Row],[M Average]]</f>
        <v>#DIV/0!</v>
      </c>
      <c r="AD27">
        <v>0.78466157205240172</v>
      </c>
      <c r="AE27">
        <v>2.6801310043668121</v>
      </c>
      <c r="AF27">
        <v>2.2314410480349345</v>
      </c>
      <c r="AH27" t="e">
        <f>Table1[[#This Row],[Rel tumour]]-AD27</f>
        <v>#DIV/0!</v>
      </c>
      <c r="AI27" t="e">
        <f>Table1[[#This Row],[Rel TBV75]]-AE27</f>
        <v>#DIV/0!</v>
      </c>
      <c r="AJ27" t="e">
        <f>Table1[[#This Row],[Rel TBV50]]-AF27</f>
        <v>#DIV/0!</v>
      </c>
    </row>
    <row r="28" spans="2:36" x14ac:dyDescent="0.35">
      <c r="B28" t="s">
        <v>33</v>
      </c>
      <c r="C28" t="s">
        <v>114</v>
      </c>
      <c r="D28" s="8"/>
      <c r="H28" s="7"/>
      <c r="I28" s="8"/>
      <c r="M28" s="7"/>
      <c r="N28" s="8"/>
      <c r="R28" s="7"/>
      <c r="S28" s="8"/>
      <c r="W28" s="7"/>
      <c r="X28" t="s">
        <v>182</v>
      </c>
      <c r="Z28" t="e">
        <f>Table1[[#This Row],[T Average]]/Table1[[#This Row],[M Average]]</f>
        <v>#DIV/0!</v>
      </c>
      <c r="AA28" t="e">
        <f>Table1[[#This Row],[T75 Average]]/Table1[[#This Row],[M Average]]</f>
        <v>#DIV/0!</v>
      </c>
      <c r="AB28" t="e">
        <f>Table1[[#This Row],[T50 Average]]/Table1[[#This Row],[M Average]]</f>
        <v>#DIV/0!</v>
      </c>
      <c r="AD28">
        <v>1.206062931696086</v>
      </c>
      <c r="AE28">
        <v>2.6082118188795089</v>
      </c>
      <c r="AF28">
        <v>2.2444359171143513</v>
      </c>
      <c r="AH28" t="e">
        <f>Table1[[#This Row],[Rel tumour]]-AD28</f>
        <v>#DIV/0!</v>
      </c>
      <c r="AI28" t="e">
        <f>Table1[[#This Row],[Rel TBV75]]-AE28</f>
        <v>#DIV/0!</v>
      </c>
      <c r="AJ28" t="e">
        <f>Table1[[#This Row],[Rel TBV50]]-AF28</f>
        <v>#DIV/0!</v>
      </c>
    </row>
    <row r="29" spans="2:36" x14ac:dyDescent="0.35">
      <c r="B29" s="13" t="s">
        <v>34</v>
      </c>
      <c r="C29" t="s">
        <v>115</v>
      </c>
      <c r="D29" s="8">
        <v>41.173316</v>
      </c>
      <c r="E29">
        <v>17.586320000000001</v>
      </c>
      <c r="F29">
        <v>0.11901100000000001</v>
      </c>
      <c r="G29">
        <v>19.103515999999999</v>
      </c>
      <c r="H29" s="7">
        <v>123.994141</v>
      </c>
      <c r="I29" s="8">
        <v>111.669433</v>
      </c>
      <c r="J29" s="10">
        <v>9.7069369999999999</v>
      </c>
      <c r="K29" s="9">
        <v>7.0246399999999997E-4</v>
      </c>
      <c r="L29">
        <v>100.45996100000001</v>
      </c>
      <c r="M29" s="7">
        <v>123.994141</v>
      </c>
      <c r="N29" s="8">
        <v>84.996764999999996</v>
      </c>
      <c r="O29">
        <v>12.508036000000001</v>
      </c>
      <c r="P29">
        <v>5.62E-3</v>
      </c>
      <c r="Q29">
        <v>71.977538999999993</v>
      </c>
      <c r="R29" s="7">
        <v>123.994141</v>
      </c>
      <c r="S29" s="8">
        <v>30.789245000000001</v>
      </c>
      <c r="T29">
        <v>12.576948</v>
      </c>
      <c r="U29">
        <v>3.9763E-2</v>
      </c>
      <c r="V29">
        <v>19.030761999999999</v>
      </c>
      <c r="W29" s="7">
        <v>63.820312999999999</v>
      </c>
      <c r="X29" t="s">
        <v>182</v>
      </c>
      <c r="Y29" t="s">
        <v>176</v>
      </c>
      <c r="Z29">
        <f>Table1[[#This Row],[T Average]]/Table1[[#This Row],[M Average]]</f>
        <v>1.3372629306109973</v>
      </c>
      <c r="AA29">
        <f>Table1[[#This Row],[T75 Average]]/Table1[[#This Row],[M Average]]</f>
        <v>3.6268974117423145</v>
      </c>
      <c r="AB29">
        <f>Table1[[#This Row],[T50 Average]]/Table1[[#This Row],[M Average]]</f>
        <v>2.760599196245312</v>
      </c>
      <c r="AD29">
        <v>1.8341614906832298</v>
      </c>
      <c r="AE29">
        <v>1.9621118012422361</v>
      </c>
      <c r="AF29">
        <v>1.7521739130434784</v>
      </c>
      <c r="AH29">
        <f>Table1[[#This Row],[Rel tumour]]-AD29</f>
        <v>-0.49689856007223243</v>
      </c>
      <c r="AI29">
        <f>Table1[[#This Row],[Rel TBV75]]-AE29</f>
        <v>1.6647856105000784</v>
      </c>
      <c r="AJ29">
        <f>Table1[[#This Row],[Rel TBV50]]-AF29</f>
        <v>1.0084252832018337</v>
      </c>
    </row>
    <row r="30" spans="2:36" x14ac:dyDescent="0.35">
      <c r="D30" s="8"/>
      <c r="H30" s="7"/>
      <c r="I30" s="8"/>
      <c r="J30" s="10"/>
      <c r="K30" s="9"/>
      <c r="M30" s="7"/>
      <c r="N30" s="8"/>
      <c r="R30" s="7"/>
      <c r="S30" s="8"/>
      <c r="W30" s="7"/>
      <c r="Z30" t="e">
        <f>Table1[[#This Row],[T Average]]/Table1[[#This Row],[M Average]]</f>
        <v>#DIV/0!</v>
      </c>
      <c r="AA30" t="e">
        <f>Table1[[#This Row],[T75 Average]]/Table1[[#This Row],[M Average]]</f>
        <v>#DIV/0!</v>
      </c>
      <c r="AB30" t="e">
        <f>Table1[[#This Row],[T50 Average]]/Table1[[#This Row],[M Average]]</f>
        <v>#DIV/0!</v>
      </c>
      <c r="AD30">
        <v>0.67120684193854929</v>
      </c>
      <c r="AE30">
        <v>1.9575546404814699</v>
      </c>
      <c r="AF30">
        <v>1.5068102629078239</v>
      </c>
      <c r="AH30" t="e">
        <f>Table1[[#This Row],[Rel tumour]]-AD30</f>
        <v>#DIV/0!</v>
      </c>
      <c r="AI30" t="e">
        <f>Table1[[#This Row],[Rel TBV75]]-AE30</f>
        <v>#DIV/0!</v>
      </c>
      <c r="AJ30" t="e">
        <f>Table1[[#This Row],[Rel TBV50]]-AF30</f>
        <v>#DIV/0!</v>
      </c>
    </row>
    <row r="31" spans="2:36" x14ac:dyDescent="0.35">
      <c r="B31" s="13" t="s">
        <v>35</v>
      </c>
      <c r="C31" t="s">
        <v>116</v>
      </c>
      <c r="D31" s="8">
        <v>45.527214000000001</v>
      </c>
      <c r="E31">
        <v>19.079543999999999</v>
      </c>
      <c r="F31">
        <v>4.1512E-2</v>
      </c>
      <c r="G31">
        <v>26.825278999999998</v>
      </c>
      <c r="H31" s="7">
        <v>169.25474500000001</v>
      </c>
      <c r="I31" s="8">
        <v>155.52275800000001</v>
      </c>
      <c r="J31" s="10">
        <v>13.731987</v>
      </c>
      <c r="K31" s="9">
        <v>2.218733E-4</v>
      </c>
      <c r="L31">
        <v>141.79077100000001</v>
      </c>
      <c r="M31" s="7">
        <v>169.25474500000001</v>
      </c>
      <c r="N31" s="8">
        <v>129.495847</v>
      </c>
      <c r="O31">
        <v>20.707853</v>
      </c>
      <c r="P31" s="9">
        <v>8.8749320000000001E-4</v>
      </c>
      <c r="Q31">
        <v>103.468941</v>
      </c>
      <c r="R31" s="7">
        <v>169.25474500000001</v>
      </c>
      <c r="S31" s="8">
        <v>58.035600000000002</v>
      </c>
      <c r="T31">
        <v>18.298531000000001</v>
      </c>
      <c r="U31">
        <v>3.8643999999999998E-2</v>
      </c>
      <c r="V31">
        <v>32.573554999999999</v>
      </c>
      <c r="W31" s="7">
        <v>103.468941</v>
      </c>
      <c r="X31" t="s">
        <v>182</v>
      </c>
      <c r="Y31" t="s">
        <v>173</v>
      </c>
      <c r="Z31">
        <f>Table1[[#This Row],[T Average]]/Table1[[#This Row],[M Average]]</f>
        <v>0.78447046295721934</v>
      </c>
      <c r="AA31">
        <f>Table1[[#This Row],[T75 Average]]/Table1[[#This Row],[M Average]]</f>
        <v>2.6797820303399984</v>
      </c>
      <c r="AB31">
        <f>Table1[[#This Row],[T50 Average]]/Table1[[#This Row],[M Average]]</f>
        <v>2.2313174499789783</v>
      </c>
      <c r="AD31">
        <v>1.3212669683257918</v>
      </c>
      <c r="AE31">
        <v>2.2952907658790012</v>
      </c>
      <c r="AF31">
        <v>1.9200603318250375</v>
      </c>
      <c r="AH31">
        <f>Table1[[#This Row],[Rel tumour]]-AD31</f>
        <v>-0.53679650536857249</v>
      </c>
      <c r="AI31">
        <f>Table1[[#This Row],[Rel TBV75]]-AE31</f>
        <v>0.38449126446099724</v>
      </c>
      <c r="AJ31">
        <f>Table1[[#This Row],[Rel TBV50]]-AF31</f>
        <v>0.31125711815394075</v>
      </c>
    </row>
    <row r="32" spans="2:36" x14ac:dyDescent="0.35">
      <c r="D32" s="8"/>
      <c r="H32" s="7"/>
      <c r="I32" s="8"/>
      <c r="J32" s="10"/>
      <c r="K32" s="9"/>
      <c r="M32" s="7"/>
      <c r="N32" s="8"/>
      <c r="P32" s="9"/>
      <c r="R32" s="7"/>
      <c r="S32" s="8"/>
      <c r="W32" s="7"/>
      <c r="Z32" t="e">
        <f>Table1[[#This Row],[T Average]]/Table1[[#This Row],[M Average]]</f>
        <v>#DIV/0!</v>
      </c>
      <c r="AA32" t="e">
        <f>Table1[[#This Row],[T75 Average]]/Table1[[#This Row],[M Average]]</f>
        <v>#DIV/0!</v>
      </c>
      <c r="AB32" t="e">
        <f>Table1[[#This Row],[T50 Average]]/Table1[[#This Row],[M Average]]</f>
        <v>#DIV/0!</v>
      </c>
      <c r="AD32">
        <v>3.0023752969121138</v>
      </c>
      <c r="AE32">
        <v>15.963974663499604</v>
      </c>
      <c r="AF32">
        <v>12.722486144101346</v>
      </c>
      <c r="AH32" t="e">
        <f>Table1[[#This Row],[Rel tumour]]-AD32</f>
        <v>#DIV/0!</v>
      </c>
      <c r="AI32" t="e">
        <f>Table1[[#This Row],[Rel TBV75]]-AE32</f>
        <v>#DIV/0!</v>
      </c>
      <c r="AJ32" t="e">
        <f>Table1[[#This Row],[Rel TBV50]]-AF32</f>
        <v>#DIV/0!</v>
      </c>
    </row>
    <row r="33" spans="2:36" x14ac:dyDescent="0.35">
      <c r="B33" t="s">
        <v>36</v>
      </c>
      <c r="C33" t="s">
        <v>117</v>
      </c>
      <c r="D33" s="8"/>
      <c r="H33" s="7"/>
      <c r="I33" s="8"/>
      <c r="M33" s="7"/>
      <c r="N33" s="8"/>
      <c r="R33" s="7"/>
      <c r="S33" s="8"/>
      <c r="W33" s="7"/>
      <c r="X33" t="s">
        <v>184</v>
      </c>
      <c r="Z33" t="e">
        <f>Table1[[#This Row],[T Average]]/Table1[[#This Row],[M Average]]</f>
        <v>#DIV/0!</v>
      </c>
      <c r="AA33" t="e">
        <f>Table1[[#This Row],[T75 Average]]/Table1[[#This Row],[M Average]]</f>
        <v>#DIV/0!</v>
      </c>
      <c r="AB33" t="e">
        <f>Table1[[#This Row],[T50 Average]]/Table1[[#This Row],[M Average]]</f>
        <v>#DIV/0!</v>
      </c>
      <c r="AD33">
        <v>1.2838316822684723</v>
      </c>
      <c r="AE33">
        <v>2.4555424278227149</v>
      </c>
      <c r="AF33">
        <v>1.9895785997758189</v>
      </c>
      <c r="AH33" t="e">
        <f>Table1[[#This Row],[Rel tumour]]-AD33</f>
        <v>#DIV/0!</v>
      </c>
      <c r="AI33" t="e">
        <f>Table1[[#This Row],[Rel TBV75]]-AE33</f>
        <v>#DIV/0!</v>
      </c>
      <c r="AJ33" t="e">
        <f>Table1[[#This Row],[Rel TBV50]]-AF33</f>
        <v>#DIV/0!</v>
      </c>
    </row>
    <row r="34" spans="2:36" x14ac:dyDescent="0.35">
      <c r="B34" t="s">
        <v>37</v>
      </c>
      <c r="C34" t="s">
        <v>118</v>
      </c>
      <c r="D34" s="8"/>
      <c r="H34" s="7"/>
      <c r="I34" s="8"/>
      <c r="M34" s="7"/>
      <c r="N34" s="8"/>
      <c r="R34" s="7"/>
      <c r="S34" s="8"/>
      <c r="W34" s="7"/>
      <c r="X34" t="s">
        <v>184</v>
      </c>
      <c r="Y34" t="s">
        <v>172</v>
      </c>
      <c r="Z34" t="e">
        <f>Table1[[#This Row],[T Average]]/Table1[[#This Row],[M Average]]</f>
        <v>#DIV/0!</v>
      </c>
      <c r="AA34" t="e">
        <f>Table1[[#This Row],[T75 Average]]/Table1[[#This Row],[M Average]]</f>
        <v>#DIV/0!</v>
      </c>
      <c r="AB34" t="e">
        <f>Table1[[#This Row],[T50 Average]]/Table1[[#This Row],[M Average]]</f>
        <v>#DIV/0!</v>
      </c>
      <c r="AD34">
        <v>1.0173988690735103</v>
      </c>
      <c r="AE34">
        <v>2.2322749021313615</v>
      </c>
      <c r="AF34">
        <v>1.843410178338408</v>
      </c>
      <c r="AH34" t="e">
        <f>Table1[[#This Row],[Rel tumour]]-AD34</f>
        <v>#DIV/0!</v>
      </c>
      <c r="AI34" t="e">
        <f>Table1[[#This Row],[Rel TBV75]]-AE34</f>
        <v>#DIV/0!</v>
      </c>
      <c r="AJ34" t="e">
        <f>Table1[[#This Row],[Rel TBV50]]-AF34</f>
        <v>#DIV/0!</v>
      </c>
    </row>
    <row r="35" spans="2:36" x14ac:dyDescent="0.35">
      <c r="B35" t="s">
        <v>38</v>
      </c>
      <c r="C35" t="s">
        <v>119</v>
      </c>
      <c r="D35" s="8">
        <v>43.997455000000002</v>
      </c>
      <c r="E35">
        <v>23.940152000000001</v>
      </c>
      <c r="F35">
        <v>0.54041700000000004</v>
      </c>
      <c r="G35">
        <v>12.729149</v>
      </c>
      <c r="H35" s="7">
        <v>121.719376</v>
      </c>
      <c r="I35" s="8">
        <v>106.501413</v>
      </c>
      <c r="J35" s="10">
        <v>4.0716289999999997</v>
      </c>
      <c r="K35" s="9">
        <v>5.5273340000000005E-4</v>
      </c>
      <c r="L35">
        <v>102.01355</v>
      </c>
      <c r="M35" s="7">
        <v>114.31636</v>
      </c>
      <c r="N35" s="8">
        <v>100.749341</v>
      </c>
      <c r="O35">
        <v>9.0762199999999993</v>
      </c>
      <c r="P35">
        <v>7.8300000000000002E-3</v>
      </c>
      <c r="Q35">
        <v>88.08287</v>
      </c>
      <c r="R35" s="7">
        <v>121.719376</v>
      </c>
      <c r="S35" s="8">
        <v>56.995117</v>
      </c>
      <c r="T35">
        <v>16.985527000000001</v>
      </c>
      <c r="U35">
        <v>6.3875000000000001E-2</v>
      </c>
      <c r="V35">
        <v>32.227294999999998</v>
      </c>
      <c r="W35" s="7">
        <v>95.632812999999999</v>
      </c>
      <c r="X35" t="s">
        <v>184</v>
      </c>
      <c r="Z35">
        <f>Table1[[#This Row],[T Average]]/Table1[[#This Row],[M Average]]</f>
        <v>0.7719513059338049</v>
      </c>
      <c r="AA35">
        <f>Table1[[#This Row],[T75 Average]]/Table1[[#This Row],[M Average]]</f>
        <v>1.868605919345687</v>
      </c>
      <c r="AB35">
        <f>Table1[[#This Row],[T50 Average]]/Table1[[#This Row],[M Average]]</f>
        <v>1.7676837298184684</v>
      </c>
      <c r="AD35">
        <v>1.5086956521739132</v>
      </c>
      <c r="AE35">
        <v>3.9353260869565214</v>
      </c>
      <c r="AF35">
        <v>3.1097826086956526</v>
      </c>
      <c r="AH35">
        <f>Table1[[#This Row],[Rel tumour]]-AD35</f>
        <v>-0.73674434624010832</v>
      </c>
      <c r="AI35">
        <f>Table1[[#This Row],[Rel TBV75]]-AE35</f>
        <v>-2.0667201676108347</v>
      </c>
      <c r="AJ35">
        <f>Table1[[#This Row],[Rel TBV50]]-AF35</f>
        <v>-1.3420988788771842</v>
      </c>
    </row>
    <row r="36" spans="2:36" x14ac:dyDescent="0.35">
      <c r="B36" t="s">
        <v>39</v>
      </c>
      <c r="C36" t="s">
        <v>120</v>
      </c>
      <c r="D36" s="8">
        <v>196.45610300000001</v>
      </c>
      <c r="E36">
        <v>71.400251999999995</v>
      </c>
      <c r="F36">
        <v>0.38584200000000002</v>
      </c>
      <c r="G36">
        <v>71.407379000000006</v>
      </c>
      <c r="H36" s="7">
        <v>414.54882800000001</v>
      </c>
      <c r="I36" s="8">
        <v>351.829725</v>
      </c>
      <c r="J36" s="10">
        <v>1.8414779999999999</v>
      </c>
      <c r="K36">
        <v>1.616E-3</v>
      </c>
      <c r="L36">
        <v>349.351563</v>
      </c>
      <c r="M36" s="7">
        <v>354.81445300000001</v>
      </c>
      <c r="N36" s="8">
        <v>340.79266699999999</v>
      </c>
      <c r="O36">
        <v>7.3578260000000002</v>
      </c>
      <c r="P36">
        <v>7.9920000000000008E-3</v>
      </c>
      <c r="Q36">
        <v>329.63671900000003</v>
      </c>
      <c r="R36" s="7">
        <v>354.81445300000001</v>
      </c>
      <c r="S36" s="8">
        <v>149.28852599999999</v>
      </c>
      <c r="T36">
        <v>94.192858000000001</v>
      </c>
      <c r="U36">
        <v>1.8009000000000001E-2</v>
      </c>
      <c r="V36">
        <v>87.073791</v>
      </c>
      <c r="W36" s="7">
        <v>486.08691399999998</v>
      </c>
      <c r="X36" t="s">
        <v>185</v>
      </c>
      <c r="Z36">
        <f>Table1[[#This Row],[T Average]]/Table1[[#This Row],[M Average]]</f>
        <v>1.3159491105163703</v>
      </c>
      <c r="AA36">
        <f>Table1[[#This Row],[T75 Average]]/Table1[[#This Row],[M Average]]</f>
        <v>2.356709751424567</v>
      </c>
      <c r="AB36">
        <f>Table1[[#This Row],[T50 Average]]/Table1[[#This Row],[M Average]]</f>
        <v>2.2827786979422653</v>
      </c>
      <c r="AD36">
        <v>1.5958936070928607</v>
      </c>
      <c r="AE36">
        <v>2.5660289314045732</v>
      </c>
      <c r="AF36">
        <v>2.0146990200653292</v>
      </c>
      <c r="AH36">
        <f>Table1[[#This Row],[Rel tumour]]-AD36</f>
        <v>-0.27994449657649034</v>
      </c>
      <c r="AI36">
        <f>Table1[[#This Row],[Rel TBV75]]-AE36</f>
        <v>-0.20931917998000626</v>
      </c>
      <c r="AJ36">
        <f>Table1[[#This Row],[Rel TBV50]]-AF36</f>
        <v>0.2680796778769361</v>
      </c>
    </row>
    <row r="37" spans="2:36" x14ac:dyDescent="0.35">
      <c r="B37" t="s">
        <v>40</v>
      </c>
      <c r="C37" t="s">
        <v>121</v>
      </c>
      <c r="D37" s="8"/>
      <c r="H37" s="7"/>
      <c r="I37" s="8"/>
      <c r="M37" s="7"/>
      <c r="N37" s="8"/>
      <c r="R37" s="7"/>
      <c r="S37" s="8"/>
      <c r="W37" s="7"/>
      <c r="X37" t="s">
        <v>185</v>
      </c>
      <c r="Z37" t="e">
        <f>Table1[[#This Row],[T Average]]/Table1[[#This Row],[M Average]]</f>
        <v>#DIV/0!</v>
      </c>
      <c r="AA37" t="e">
        <f>Table1[[#This Row],[T75 Average]]/Table1[[#This Row],[M Average]]</f>
        <v>#DIV/0!</v>
      </c>
      <c r="AB37" t="e">
        <f>Table1[[#This Row],[T50 Average]]/Table1[[#This Row],[M Average]]</f>
        <v>#DIV/0!</v>
      </c>
      <c r="AD37">
        <v>1.0714645193759438</v>
      </c>
      <c r="AE37">
        <v>1.7351115584633452</v>
      </c>
      <c r="AF37">
        <v>1.3727562489515184</v>
      </c>
      <c r="AH37" t="e">
        <f>Table1[[#This Row],[Rel tumour]]-AD37</f>
        <v>#DIV/0!</v>
      </c>
      <c r="AI37" t="e">
        <f>Table1[[#This Row],[Rel TBV75]]-AE37</f>
        <v>#DIV/0!</v>
      </c>
      <c r="AJ37" t="e">
        <f>Table1[[#This Row],[Rel TBV50]]-AF37</f>
        <v>#DIV/0!</v>
      </c>
    </row>
    <row r="38" spans="2:36" x14ac:dyDescent="0.35">
      <c r="B38" t="s">
        <v>41</v>
      </c>
      <c r="C38" t="s">
        <v>122</v>
      </c>
      <c r="D38" s="8"/>
      <c r="H38" s="7"/>
      <c r="I38" s="8"/>
      <c r="M38" s="7"/>
      <c r="N38" s="8"/>
      <c r="R38" s="7"/>
      <c r="S38" s="8"/>
      <c r="W38" s="7"/>
      <c r="X38" t="s">
        <v>185</v>
      </c>
      <c r="Z38" t="e">
        <f>Table1[[#This Row],[T Average]]/Table1[[#This Row],[M Average]]</f>
        <v>#DIV/0!</v>
      </c>
      <c r="AA38" t="e">
        <f>Table1[[#This Row],[T75 Average]]/Table1[[#This Row],[M Average]]</f>
        <v>#DIV/0!</v>
      </c>
      <c r="AB38" t="e">
        <f>Table1[[#This Row],[T50 Average]]/Table1[[#This Row],[M Average]]</f>
        <v>#DIV/0!</v>
      </c>
      <c r="AD38">
        <v>1.7396792006310806</v>
      </c>
      <c r="AE38">
        <v>2.989481987904286</v>
      </c>
      <c r="AF38">
        <v>2.3147515119642383</v>
      </c>
      <c r="AH38" t="e">
        <f>Table1[[#This Row],[Rel tumour]]-AD38</f>
        <v>#DIV/0!</v>
      </c>
      <c r="AI38" t="e">
        <f>Table1[[#This Row],[Rel TBV75]]-AE38</f>
        <v>#DIV/0!</v>
      </c>
      <c r="AJ38" t="e">
        <f>Table1[[#This Row],[Rel TBV50]]-AF38</f>
        <v>#DIV/0!</v>
      </c>
    </row>
    <row r="39" spans="2:36" x14ac:dyDescent="0.35">
      <c r="B39" t="s">
        <v>42</v>
      </c>
      <c r="C39" t="s">
        <v>123</v>
      </c>
      <c r="D39" s="8"/>
      <c r="H39" s="7"/>
      <c r="I39" s="8"/>
      <c r="M39" s="7"/>
      <c r="N39" s="8"/>
      <c r="R39" s="7"/>
      <c r="S39" s="8"/>
      <c r="W39" s="7"/>
      <c r="X39" t="s">
        <v>184</v>
      </c>
      <c r="Z39" t="e">
        <f>Table1[[#This Row],[T Average]]/Table1[[#This Row],[M Average]]</f>
        <v>#DIV/0!</v>
      </c>
      <c r="AA39" t="e">
        <f>Table1[[#This Row],[T75 Average]]/Table1[[#This Row],[M Average]]</f>
        <v>#DIV/0!</v>
      </c>
      <c r="AB39" t="e">
        <f>Table1[[#This Row],[T50 Average]]/Table1[[#This Row],[M Average]]</f>
        <v>#DIV/0!</v>
      </c>
      <c r="AD39">
        <v>1.194465361445783</v>
      </c>
      <c r="AE39">
        <v>1.6234939759036144</v>
      </c>
      <c r="AF39">
        <v>1.3977786144578315</v>
      </c>
      <c r="AH39" t="e">
        <f>Table1[[#This Row],[Rel tumour]]-AD39</f>
        <v>#DIV/0!</v>
      </c>
      <c r="AI39" t="e">
        <f>Table1[[#This Row],[Rel TBV75]]-AE39</f>
        <v>#DIV/0!</v>
      </c>
      <c r="AJ39" t="e">
        <f>Table1[[#This Row],[Rel TBV50]]-AF39</f>
        <v>#DIV/0!</v>
      </c>
    </row>
    <row r="40" spans="2:36" x14ac:dyDescent="0.35">
      <c r="B40" t="s">
        <v>43</v>
      </c>
      <c r="C40" t="s">
        <v>124</v>
      </c>
      <c r="D40" s="8"/>
      <c r="H40" s="7"/>
      <c r="I40" s="8"/>
      <c r="M40" s="7"/>
      <c r="N40" s="8"/>
      <c r="R40" s="7"/>
      <c r="S40" s="8"/>
      <c r="W40" s="7"/>
      <c r="X40" t="s">
        <v>184</v>
      </c>
      <c r="Z40" t="e">
        <f>Table1[[#This Row],[T Average]]/Table1[[#This Row],[M Average]]</f>
        <v>#DIV/0!</v>
      </c>
      <c r="AA40" t="e">
        <f>Table1[[#This Row],[T75 Average]]/Table1[[#This Row],[M Average]]</f>
        <v>#DIV/0!</v>
      </c>
      <c r="AB40" t="e">
        <f>Table1[[#This Row],[T50 Average]]/Table1[[#This Row],[M Average]]</f>
        <v>#DIV/0!</v>
      </c>
      <c r="AD40">
        <v>1.1436186892442772</v>
      </c>
      <c r="AE40">
        <v>1.9137660708686106</v>
      </c>
      <c r="AF40">
        <v>1.4562558795860769</v>
      </c>
      <c r="AH40" t="e">
        <f>Table1[[#This Row],[Rel tumour]]-AD40</f>
        <v>#DIV/0!</v>
      </c>
      <c r="AI40" t="e">
        <f>Table1[[#This Row],[Rel TBV75]]-AE40</f>
        <v>#DIV/0!</v>
      </c>
      <c r="AJ40" t="e">
        <f>Table1[[#This Row],[Rel TBV50]]-AF40</f>
        <v>#DIV/0!</v>
      </c>
    </row>
    <row r="41" spans="2:36" x14ac:dyDescent="0.35">
      <c r="B41" t="s">
        <v>131</v>
      </c>
      <c r="C41" t="s">
        <v>137</v>
      </c>
      <c r="D41" s="8">
        <v>142.59607299999999</v>
      </c>
      <c r="E41">
        <v>40.426125999999996</v>
      </c>
      <c r="F41">
        <v>1.5728599999999999</v>
      </c>
      <c r="G41">
        <v>41.548653000000002</v>
      </c>
      <c r="H41" s="7">
        <v>265.12939399999999</v>
      </c>
      <c r="I41" s="8">
        <v>258.88469500000002</v>
      </c>
      <c r="J41">
        <v>3.5053969999999999</v>
      </c>
      <c r="K41">
        <v>3.9649999999999998E-3</v>
      </c>
      <c r="L41">
        <v>251.54980499999999</v>
      </c>
      <c r="M41" s="7">
        <v>265.12939399999999</v>
      </c>
      <c r="N41" s="8">
        <v>229.27257399999999</v>
      </c>
      <c r="O41" s="10">
        <v>122.019986</v>
      </c>
      <c r="P41">
        <v>4.4059000000000001E-2</v>
      </c>
      <c r="Q41">
        <v>209.31152299999999</v>
      </c>
      <c r="R41" s="7">
        <v>265.12939399999999</v>
      </c>
      <c r="S41" s="8">
        <v>89.343964999999997</v>
      </c>
      <c r="T41">
        <v>163.55164600000001</v>
      </c>
      <c r="U41">
        <v>3.2779999999999997E-2</v>
      </c>
      <c r="V41">
        <v>58.872557999999998</v>
      </c>
      <c r="W41" s="7">
        <v>114.278808</v>
      </c>
      <c r="X41" t="s">
        <v>186</v>
      </c>
      <c r="Z41">
        <f>Table1[[#This Row],[T Average]]/Table1[[#This Row],[M Average]]</f>
        <v>1.596034751759674</v>
      </c>
      <c r="AA41">
        <f>Table1[[#This Row],[T75 Average]]/Table1[[#This Row],[M Average]]</f>
        <v>2.8976181547349062</v>
      </c>
      <c r="AB41">
        <f>Table1[[#This Row],[T50 Average]]/Table1[[#This Row],[M Average]]</f>
        <v>2.5661786333301864</v>
      </c>
      <c r="AD41">
        <v>1.5238220584364306</v>
      </c>
      <c r="AE41">
        <v>2.2484864438010002</v>
      </c>
      <c r="AF41">
        <v>1.756514872334825</v>
      </c>
      <c r="AH41">
        <f>Table1[[#This Row],[Rel tumour]]-AD41</f>
        <v>7.2212693323243426E-2</v>
      </c>
      <c r="AI41">
        <f>Table1[[#This Row],[Rel TBV75]]-AE41</f>
        <v>0.64913171093390609</v>
      </c>
      <c r="AJ41">
        <f>Table1[[#This Row],[Rel TBV50]]-AF41</f>
        <v>0.80966376099536141</v>
      </c>
    </row>
    <row r="42" spans="2:36" x14ac:dyDescent="0.35">
      <c r="B42" t="s">
        <v>132</v>
      </c>
      <c r="C42" t="s">
        <v>138</v>
      </c>
      <c r="D42" s="8">
        <v>100.833997</v>
      </c>
      <c r="E42">
        <v>28.546894999999999</v>
      </c>
      <c r="F42">
        <v>1.4912369999999999</v>
      </c>
      <c r="G42">
        <v>23.355103</v>
      </c>
      <c r="H42" s="7">
        <v>192.668533</v>
      </c>
      <c r="I42" s="8">
        <v>187.73895099999999</v>
      </c>
      <c r="J42">
        <v>3.0999539999999999</v>
      </c>
      <c r="K42" s="9">
        <v>8.8117760000000001E-4</v>
      </c>
      <c r="L42">
        <v>183.004211</v>
      </c>
      <c r="M42" s="7">
        <v>192.668533</v>
      </c>
      <c r="N42" s="8">
        <v>163.28940700000001</v>
      </c>
      <c r="O42" s="10">
        <v>8.4688510000000008</v>
      </c>
      <c r="P42">
        <v>3.3836999999999999E-2</v>
      </c>
      <c r="Q42">
        <v>150.36596700000001</v>
      </c>
      <c r="R42" s="7">
        <v>192.668533</v>
      </c>
      <c r="S42" s="8">
        <v>94.105436999999995</v>
      </c>
      <c r="T42">
        <v>14.929655</v>
      </c>
      <c r="U42">
        <v>2.4849E-2</v>
      </c>
      <c r="V42">
        <v>59.242187999999999</v>
      </c>
      <c r="W42" s="7">
        <v>119.18652299999999</v>
      </c>
      <c r="X42" t="s">
        <v>186</v>
      </c>
      <c r="Z42">
        <f>Table1[[#This Row],[T Average]]/Table1[[#This Row],[M Average]]</f>
        <v>1.0715002258583635</v>
      </c>
      <c r="AA42">
        <f>Table1[[#This Row],[T75 Average]]/Table1[[#This Row],[M Average]]</f>
        <v>1.9949851675413823</v>
      </c>
      <c r="AB42">
        <f>Table1[[#This Row],[T50 Average]]/Table1[[#This Row],[M Average]]</f>
        <v>1.7351750568885835</v>
      </c>
    </row>
    <row r="43" spans="2:36" x14ac:dyDescent="0.35">
      <c r="B43" t="s">
        <v>133</v>
      </c>
      <c r="C43" t="s">
        <v>139</v>
      </c>
      <c r="D43" s="8">
        <v>137.60500200000001</v>
      </c>
      <c r="E43">
        <v>46.493087000000003</v>
      </c>
      <c r="F43">
        <v>0.77258499999999997</v>
      </c>
      <c r="G43">
        <v>19.510604000000001</v>
      </c>
      <c r="H43" s="7">
        <v>283.30664100000001</v>
      </c>
      <c r="I43" s="8">
        <v>273.759998</v>
      </c>
      <c r="J43">
        <v>4.872706</v>
      </c>
      <c r="K43">
        <v>1.8500000000000001E-3</v>
      </c>
      <c r="L43">
        <v>267.304688</v>
      </c>
      <c r="M43" s="7">
        <v>283.30664100000001</v>
      </c>
      <c r="N43" s="8">
        <v>236.456276</v>
      </c>
      <c r="O43" s="10">
        <v>15.344837999999999</v>
      </c>
      <c r="P43">
        <v>2.8374E-2</v>
      </c>
      <c r="Q43">
        <v>217.484375</v>
      </c>
      <c r="R43" s="7">
        <v>283.30664100000001</v>
      </c>
      <c r="S43" s="8">
        <v>79.099872000000005</v>
      </c>
      <c r="T43">
        <v>5.5959289999999999</v>
      </c>
      <c r="U43">
        <v>2.4143999999999999E-2</v>
      </c>
      <c r="V43">
        <v>69.512985</v>
      </c>
      <c r="W43" s="7">
        <v>97.423828</v>
      </c>
      <c r="X43" t="s">
        <v>186</v>
      </c>
      <c r="Z43">
        <f>Table1[[#This Row],[T Average]]/Table1[[#This Row],[M Average]]</f>
        <v>1.7396362158462153</v>
      </c>
      <c r="AA43">
        <f>Table1[[#This Row],[T75 Average]]/Table1[[#This Row],[M Average]]</f>
        <v>3.460941099879403</v>
      </c>
      <c r="AB43">
        <f>Table1[[#This Row],[T50 Average]]/Table1[[#This Row],[M Average]]</f>
        <v>2.9893382886890132</v>
      </c>
    </row>
    <row r="44" spans="2:36" x14ac:dyDescent="0.35">
      <c r="B44" t="s">
        <v>134</v>
      </c>
      <c r="C44" t="s">
        <v>140</v>
      </c>
      <c r="D44" s="8">
        <v>86.816023999999999</v>
      </c>
      <c r="E44">
        <v>18.730747000000001</v>
      </c>
      <c r="F44">
        <v>0.35215400000000002</v>
      </c>
      <c r="G44">
        <v>36.748047</v>
      </c>
      <c r="H44" s="7">
        <v>135.677246</v>
      </c>
      <c r="I44" s="8">
        <v>132.69489999999999</v>
      </c>
      <c r="J44">
        <v>1.8145720000000001</v>
      </c>
      <c r="K44">
        <v>1.356E-3</v>
      </c>
      <c r="L44">
        <v>129.814941</v>
      </c>
      <c r="M44" s="7">
        <v>135.677246</v>
      </c>
      <c r="N44" s="8">
        <v>118.01120299999999</v>
      </c>
      <c r="O44" s="10">
        <v>5.2571770000000004</v>
      </c>
      <c r="P44">
        <v>3.9903000000000001E-2</v>
      </c>
      <c r="Q44">
        <v>110.998176</v>
      </c>
      <c r="R44" s="7">
        <v>135.677246</v>
      </c>
      <c r="S44" s="8">
        <v>72.692268999999996</v>
      </c>
      <c r="T44">
        <v>18.390725</v>
      </c>
      <c r="U44">
        <v>4.0837999999999999E-2</v>
      </c>
      <c r="V44">
        <v>50.063965000000003</v>
      </c>
      <c r="W44" s="7">
        <v>126.35791</v>
      </c>
      <c r="X44" t="s">
        <v>187</v>
      </c>
      <c r="Z44">
        <f>Table1[[#This Row],[T Average]]/Table1[[#This Row],[M Average]]</f>
        <v>1.1942951457465167</v>
      </c>
      <c r="AA44">
        <f>Table1[[#This Row],[T75 Average]]/Table1[[#This Row],[M Average]]</f>
        <v>1.8254334584053222</v>
      </c>
      <c r="AB44">
        <f>Table1[[#This Row],[T50 Average]]/Table1[[#This Row],[M Average]]</f>
        <v>1.6234354027386324</v>
      </c>
    </row>
    <row r="45" spans="2:36" x14ac:dyDescent="0.35">
      <c r="B45" t="s">
        <v>135</v>
      </c>
      <c r="C45" t="s">
        <v>145</v>
      </c>
      <c r="D45" s="8">
        <v>68.867795999999998</v>
      </c>
      <c r="E45">
        <v>19.135245999999999</v>
      </c>
      <c r="F45">
        <v>0.631517</v>
      </c>
      <c r="G45">
        <v>30.161133</v>
      </c>
      <c r="H45" s="7">
        <v>121.402832</v>
      </c>
      <c r="I45" s="8">
        <v>119.588335</v>
      </c>
      <c r="J45">
        <v>0.94053900000000001</v>
      </c>
      <c r="K45" s="9">
        <v>9.319288E-4</v>
      </c>
      <c r="L45">
        <v>118.611816</v>
      </c>
      <c r="M45" s="7">
        <v>121.402832</v>
      </c>
      <c r="N45" s="8">
        <v>118.444632</v>
      </c>
      <c r="O45" s="12">
        <v>1.2093</v>
      </c>
      <c r="P45">
        <v>2.372E-3</v>
      </c>
      <c r="Q45">
        <v>115.82666</v>
      </c>
      <c r="R45" s="7">
        <v>121.402832</v>
      </c>
      <c r="S45" s="8">
        <v>60.226995000000002</v>
      </c>
      <c r="T45">
        <v>19.011479999999999</v>
      </c>
      <c r="U45">
        <v>2.2027000000000001E-2</v>
      </c>
      <c r="V45">
        <v>26.32959</v>
      </c>
      <c r="W45" s="7">
        <v>92.191406000000001</v>
      </c>
      <c r="X45" t="s">
        <v>187</v>
      </c>
      <c r="Z45">
        <f>Table1[[#This Row],[T Average]]/Table1[[#This Row],[M Average]]</f>
        <v>1.1434705649850203</v>
      </c>
      <c r="AA45">
        <f>Table1[[#This Row],[T75 Average]]/Table1[[#This Row],[M Average]]</f>
        <v>1.9856267940978958</v>
      </c>
      <c r="AB45">
        <f>Table1[[#This Row],[T50 Average]]/Table1[[#This Row],[M Average]]</f>
        <v>1.9666369208691219</v>
      </c>
    </row>
    <row r="46" spans="2:36" ht="16" thickBot="1" x14ac:dyDescent="0.4">
      <c r="B46" t="s">
        <v>136</v>
      </c>
      <c r="C46" t="s">
        <v>146</v>
      </c>
      <c r="D46" s="1">
        <v>92.587250999999995</v>
      </c>
      <c r="E46" s="2">
        <v>26.663077000000001</v>
      </c>
      <c r="F46" s="2">
        <v>0.63981600000000005</v>
      </c>
      <c r="G46" s="2">
        <v>17.831054999999999</v>
      </c>
      <c r="H46" s="3">
        <v>163.36367799999999</v>
      </c>
      <c r="I46" s="1">
        <v>152.007587</v>
      </c>
      <c r="J46" s="2">
        <v>1.9084209999999999</v>
      </c>
      <c r="K46" s="2">
        <v>2.457E-3</v>
      </c>
      <c r="L46" s="2">
        <v>149.32250999999999</v>
      </c>
      <c r="M46" s="3">
        <v>156.35333199999999</v>
      </c>
      <c r="N46" s="1">
        <v>129.925489</v>
      </c>
      <c r="O46" s="2">
        <v>9.1728860000000001</v>
      </c>
      <c r="P46" s="2">
        <v>7.4385000000000007E-2</v>
      </c>
      <c r="Q46" s="2">
        <v>117.855835</v>
      </c>
      <c r="R46" s="3">
        <v>163.36367799999999</v>
      </c>
      <c r="S46" s="1">
        <v>60.749839999999999</v>
      </c>
      <c r="T46" s="2">
        <v>32.197642000000002</v>
      </c>
      <c r="U46" s="2">
        <v>1.7579000000000001E-2</v>
      </c>
      <c r="V46" s="2">
        <v>34.364258</v>
      </c>
      <c r="W46" s="3">
        <v>149.06152299999999</v>
      </c>
      <c r="X46" t="s">
        <v>187</v>
      </c>
      <c r="Z46">
        <f>Table1[[#This Row],[T Average]]/Table1[[#This Row],[M Average]]</f>
        <v>1.5240739893306714</v>
      </c>
      <c r="AA46">
        <f>Table1[[#This Row],[T75 Average]]/Table1[[#This Row],[M Average]]</f>
        <v>2.5021890921852634</v>
      </c>
      <c r="AB46">
        <f>Table1[[#This Row],[T50 Average]]/Table1[[#This Row],[M Average]]</f>
        <v>2.1386968097364538</v>
      </c>
    </row>
    <row r="50" spans="2:17" x14ac:dyDescent="0.35">
      <c r="B50" t="s">
        <v>51</v>
      </c>
    </row>
    <row r="51" spans="2:17" x14ac:dyDescent="0.35">
      <c r="B51" t="s">
        <v>52</v>
      </c>
    </row>
    <row r="52" spans="2:17" x14ac:dyDescent="0.35">
      <c r="B52" t="s">
        <v>385</v>
      </c>
    </row>
    <row r="53" spans="2:17" x14ac:dyDescent="0.35">
      <c r="B53" t="s">
        <v>188</v>
      </c>
    </row>
    <row r="54" spans="2:17" x14ac:dyDescent="0.35">
      <c r="B54" t="s">
        <v>167</v>
      </c>
    </row>
    <row r="55" spans="2:17" x14ac:dyDescent="0.35">
      <c r="B55" t="s">
        <v>54</v>
      </c>
    </row>
    <row r="56" spans="2:17" x14ac:dyDescent="0.35">
      <c r="B56" t="s">
        <v>55</v>
      </c>
    </row>
    <row r="57" spans="2:17" x14ac:dyDescent="0.35">
      <c r="B57" t="s">
        <v>56</v>
      </c>
      <c r="C57" t="s">
        <v>57</v>
      </c>
      <c r="D57" t="s">
        <v>58</v>
      </c>
      <c r="E57" t="s">
        <v>59</v>
      </c>
      <c r="F57" t="s">
        <v>60</v>
      </c>
      <c r="G57" t="s">
        <v>61</v>
      </c>
      <c r="H57" t="s">
        <v>62</v>
      </c>
      <c r="I57" t="s">
        <v>63</v>
      </c>
      <c r="J57" t="s">
        <v>64</v>
      </c>
      <c r="K57" t="s">
        <v>65</v>
      </c>
      <c r="L57" t="s">
        <v>66</v>
      </c>
      <c r="M57" t="s">
        <v>168</v>
      </c>
      <c r="N57" t="s">
        <v>169</v>
      </c>
      <c r="O57" t="s">
        <v>69</v>
      </c>
      <c r="P57" t="s">
        <v>170</v>
      </c>
      <c r="Q57" t="s">
        <v>171</v>
      </c>
    </row>
    <row r="58" spans="2:17" x14ac:dyDescent="0.35">
      <c r="B58" t="s">
        <v>359</v>
      </c>
      <c r="C58" t="s">
        <v>360</v>
      </c>
      <c r="D58" t="s">
        <v>28</v>
      </c>
      <c r="E58">
        <v>574</v>
      </c>
      <c r="F58" t="s">
        <v>361</v>
      </c>
      <c r="G58" t="s">
        <v>144</v>
      </c>
      <c r="H58" t="s">
        <v>125</v>
      </c>
      <c r="I58" t="s">
        <v>174</v>
      </c>
      <c r="J58" t="s">
        <v>362</v>
      </c>
      <c r="K58" t="s">
        <v>0</v>
      </c>
      <c r="L58" t="s">
        <v>189</v>
      </c>
      <c r="M58" t="s">
        <v>363</v>
      </c>
      <c r="N58" t="s">
        <v>386</v>
      </c>
      <c r="O58" t="s">
        <v>375</v>
      </c>
      <c r="P58" t="s">
        <v>376</v>
      </c>
      <c r="Q58" t="s">
        <v>377</v>
      </c>
    </row>
    <row r="59" spans="2:17" x14ac:dyDescent="0.35">
      <c r="B59" t="s">
        <v>359</v>
      </c>
      <c r="C59" t="s">
        <v>360</v>
      </c>
      <c r="D59" t="s">
        <v>28</v>
      </c>
      <c r="E59">
        <v>574</v>
      </c>
      <c r="F59" t="s">
        <v>361</v>
      </c>
      <c r="G59" t="s">
        <v>144</v>
      </c>
      <c r="H59" t="s">
        <v>125</v>
      </c>
      <c r="I59" t="s">
        <v>174</v>
      </c>
      <c r="J59" t="s">
        <v>365</v>
      </c>
      <c r="K59" t="s">
        <v>1</v>
      </c>
      <c r="L59" t="s">
        <v>189</v>
      </c>
      <c r="M59" t="s">
        <v>366</v>
      </c>
      <c r="N59" t="s">
        <v>387</v>
      </c>
      <c r="O59" t="s">
        <v>378</v>
      </c>
      <c r="P59" t="s">
        <v>379</v>
      </c>
      <c r="Q59" t="s">
        <v>380</v>
      </c>
    </row>
    <row r="60" spans="2:17" x14ac:dyDescent="0.35">
      <c r="B60" t="s">
        <v>359</v>
      </c>
      <c r="C60" t="s">
        <v>360</v>
      </c>
      <c r="D60" t="s">
        <v>28</v>
      </c>
      <c r="E60">
        <v>574</v>
      </c>
      <c r="F60" t="s">
        <v>361</v>
      </c>
      <c r="G60" t="s">
        <v>144</v>
      </c>
      <c r="H60" t="s">
        <v>125</v>
      </c>
      <c r="I60" t="s">
        <v>174</v>
      </c>
      <c r="J60" t="s">
        <v>368</v>
      </c>
      <c r="K60" t="s">
        <v>82</v>
      </c>
      <c r="L60" t="s">
        <v>189</v>
      </c>
      <c r="M60" t="s">
        <v>377</v>
      </c>
      <c r="N60" s="10" t="s">
        <v>200</v>
      </c>
      <c r="O60" s="9" t="s">
        <v>388</v>
      </c>
      <c r="P60" t="s">
        <v>377</v>
      </c>
      <c r="Q60" t="s">
        <v>377</v>
      </c>
    </row>
    <row r="61" spans="2:17" x14ac:dyDescent="0.35">
      <c r="B61" t="s">
        <v>359</v>
      </c>
      <c r="C61" t="s">
        <v>360</v>
      </c>
      <c r="D61" t="s">
        <v>28</v>
      </c>
      <c r="E61">
        <v>574</v>
      </c>
      <c r="F61" t="s">
        <v>361</v>
      </c>
      <c r="G61" t="s">
        <v>144</v>
      </c>
      <c r="H61" t="s">
        <v>125</v>
      </c>
      <c r="I61" t="s">
        <v>174</v>
      </c>
      <c r="J61" t="s">
        <v>371</v>
      </c>
      <c r="K61" t="s">
        <v>87</v>
      </c>
      <c r="L61" t="s">
        <v>189</v>
      </c>
      <c r="M61" t="s">
        <v>369</v>
      </c>
      <c r="N61" t="s">
        <v>370</v>
      </c>
      <c r="O61" s="9" t="s">
        <v>381</v>
      </c>
      <c r="P61" t="s">
        <v>382</v>
      </c>
      <c r="Q61" t="s">
        <v>377</v>
      </c>
    </row>
  </sheetData>
  <mergeCells count="4">
    <mergeCell ref="D2:H2"/>
    <mergeCell ref="I2:M2"/>
    <mergeCell ref="N2:R2"/>
    <mergeCell ref="S2:W2"/>
  </mergeCells>
  <phoneticPr fontId="1" type="noConversion"/>
  <pageMargins left="0.7" right="0.7" top="0.75" bottom="0.75" header="0.3" footer="0.3"/>
  <pageSetup paperSize="9" orientation="portrait" r:id="rId1"/>
  <tableParts count="1">
    <tablePart r:id="rId2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03F30E-0B35-46A3-B2F0-3F4EDE0AC689}">
  <dimension ref="B2:AB60"/>
  <sheetViews>
    <sheetView zoomScale="70" zoomScaleNormal="70" workbookViewId="0">
      <selection activeCell="H62" sqref="H62"/>
    </sheetView>
  </sheetViews>
  <sheetFormatPr baseColWidth="10" defaultColWidth="8.6640625" defaultRowHeight="15.5" x14ac:dyDescent="0.35"/>
  <cols>
    <col min="4" max="4" width="10.83203125" bestFit="1" customWidth="1"/>
    <col min="6" max="6" width="8.83203125" bestFit="1" customWidth="1"/>
    <col min="7" max="7" width="9.83203125" bestFit="1" customWidth="1"/>
    <col min="8" max="9" width="11.33203125" bestFit="1" customWidth="1"/>
    <col min="11" max="11" width="11" bestFit="1" customWidth="1"/>
    <col min="12" max="12" width="11.58203125" bestFit="1" customWidth="1"/>
    <col min="14" max="14" width="11.33203125" bestFit="1" customWidth="1"/>
    <col min="15" max="15" width="12.58203125" customWidth="1"/>
    <col min="16" max="16" width="11" bestFit="1" customWidth="1"/>
    <col min="19" max="19" width="15.5" bestFit="1" customWidth="1"/>
    <col min="21" max="21" width="9.58203125" bestFit="1" customWidth="1"/>
    <col min="25" max="25" width="61.75" bestFit="1" customWidth="1"/>
    <col min="26" max="26" width="10.5" bestFit="1" customWidth="1"/>
    <col min="27" max="27" width="9.25" bestFit="1" customWidth="1"/>
  </cols>
  <sheetData>
    <row r="2" spans="2:28" ht="16" thickBot="1" x14ac:dyDescent="0.4"/>
    <row r="3" spans="2:28" x14ac:dyDescent="0.35">
      <c r="D3" s="26" t="s">
        <v>0</v>
      </c>
      <c r="E3" s="27"/>
      <c r="F3" s="27"/>
      <c r="G3" s="27"/>
      <c r="H3" s="28"/>
      <c r="I3" s="26" t="s">
        <v>82</v>
      </c>
      <c r="J3" s="27"/>
      <c r="K3" s="27"/>
      <c r="L3" s="27"/>
      <c r="M3" s="28"/>
      <c r="N3" s="26" t="s">
        <v>87</v>
      </c>
      <c r="O3" s="27"/>
      <c r="P3" s="27"/>
      <c r="Q3" s="27"/>
      <c r="R3" s="28"/>
      <c r="S3" s="26" t="s">
        <v>1</v>
      </c>
      <c r="T3" s="27"/>
      <c r="U3" s="27"/>
      <c r="V3" s="27"/>
      <c r="W3" s="28"/>
    </row>
    <row r="4" spans="2:28" x14ac:dyDescent="0.35">
      <c r="B4" t="s">
        <v>92</v>
      </c>
      <c r="C4" t="s">
        <v>2</v>
      </c>
      <c r="D4" s="8" t="s">
        <v>147</v>
      </c>
      <c r="E4" t="s">
        <v>148</v>
      </c>
      <c r="F4" t="s">
        <v>165</v>
      </c>
      <c r="G4" t="s">
        <v>149</v>
      </c>
      <c r="H4" s="7" t="s">
        <v>150</v>
      </c>
      <c r="I4" s="8" t="s">
        <v>151</v>
      </c>
      <c r="J4" t="s">
        <v>152</v>
      </c>
      <c r="K4" t="s">
        <v>153</v>
      </c>
      <c r="L4" t="s">
        <v>154</v>
      </c>
      <c r="M4" s="7" t="s">
        <v>155</v>
      </c>
      <c r="N4" s="8" t="s">
        <v>156</v>
      </c>
      <c r="O4" t="s">
        <v>157</v>
      </c>
      <c r="P4" t="s">
        <v>158</v>
      </c>
      <c r="Q4" t="s">
        <v>159</v>
      </c>
      <c r="R4" s="7" t="s">
        <v>160</v>
      </c>
      <c r="S4" s="8" t="s">
        <v>161</v>
      </c>
      <c r="T4" t="s">
        <v>166</v>
      </c>
      <c r="U4" t="s">
        <v>162</v>
      </c>
      <c r="V4" t="s">
        <v>163</v>
      </c>
      <c r="W4" s="7" t="s">
        <v>164</v>
      </c>
      <c r="X4" t="s">
        <v>177</v>
      </c>
      <c r="Y4" s="11" t="s">
        <v>206</v>
      </c>
      <c r="Z4" s="11" t="s">
        <v>141</v>
      </c>
      <c r="AA4" s="11" t="s">
        <v>142</v>
      </c>
      <c r="AB4" s="11" t="s">
        <v>143</v>
      </c>
    </row>
    <row r="5" spans="2:28" x14ac:dyDescent="0.35">
      <c r="B5" t="s">
        <v>11</v>
      </c>
      <c r="C5" t="s">
        <v>93</v>
      </c>
      <c r="J5" s="10"/>
      <c r="K5" s="9"/>
      <c r="P5" s="9"/>
      <c r="X5" t="s">
        <v>178</v>
      </c>
      <c r="Y5" t="s">
        <v>207</v>
      </c>
      <c r="Z5" t="e">
        <f>Table13[[#This Row],[T Average]]/Table13[[#This Row],[M Average]]</f>
        <v>#DIV/0!</v>
      </c>
      <c r="AA5" t="e">
        <f>Table13[[#This Row],[T75 Average]]/Table13[[#This Row],[M Average]]</f>
        <v>#DIV/0!</v>
      </c>
      <c r="AB5" t="e">
        <f>Table13[[#This Row],[T50 Average]]/Table13[[#This Row],[M Average]]</f>
        <v>#DIV/0!</v>
      </c>
    </row>
    <row r="6" spans="2:28" x14ac:dyDescent="0.35">
      <c r="B6" t="s">
        <v>12</v>
      </c>
      <c r="C6" t="s">
        <v>94</v>
      </c>
      <c r="D6" s="8"/>
      <c r="H6" s="7"/>
      <c r="I6" s="8"/>
      <c r="M6" s="7"/>
      <c r="N6" s="8"/>
      <c r="O6" s="10"/>
      <c r="R6" s="7"/>
      <c r="S6" s="8"/>
      <c r="W6" s="7"/>
      <c r="X6" t="s">
        <v>178</v>
      </c>
      <c r="Y6" t="s">
        <v>175</v>
      </c>
      <c r="Z6" t="e">
        <f>Table13[[#This Row],[T Average]]/Table13[[#This Row],[M Average]]</f>
        <v>#DIV/0!</v>
      </c>
      <c r="AA6" t="e">
        <f>Table13[[#This Row],[T75 Average]]/Table13[[#This Row],[M Average]]</f>
        <v>#DIV/0!</v>
      </c>
      <c r="AB6" t="e">
        <f>Table13[[#This Row],[T50 Average]]/Table13[[#This Row],[M Average]]</f>
        <v>#DIV/0!</v>
      </c>
    </row>
    <row r="7" spans="2:28" x14ac:dyDescent="0.35">
      <c r="B7" t="s">
        <v>13</v>
      </c>
      <c r="C7" t="s">
        <v>95</v>
      </c>
      <c r="D7" s="8"/>
      <c r="H7" s="7"/>
      <c r="I7" s="8"/>
      <c r="J7" s="10"/>
      <c r="K7" s="9"/>
      <c r="M7" s="7"/>
      <c r="N7" s="8"/>
      <c r="R7" s="7"/>
      <c r="S7" s="8"/>
      <c r="W7" s="7"/>
      <c r="X7" t="s">
        <v>178</v>
      </c>
      <c r="Z7" t="e">
        <f>Table13[[#This Row],[T Average]]/Table13[[#This Row],[M Average]]</f>
        <v>#DIV/0!</v>
      </c>
      <c r="AA7" t="e">
        <f>Table13[[#This Row],[T75 Average]]/Table13[[#This Row],[M Average]]</f>
        <v>#DIV/0!</v>
      </c>
      <c r="AB7" t="e">
        <f>Table13[[#This Row],[T50 Average]]/Table13[[#This Row],[M Average]]</f>
        <v>#DIV/0!</v>
      </c>
    </row>
    <row r="8" spans="2:28" x14ac:dyDescent="0.35">
      <c r="B8" t="s">
        <v>14</v>
      </c>
      <c r="C8" t="s">
        <v>96</v>
      </c>
      <c r="D8" s="8"/>
      <c r="H8" s="7"/>
      <c r="I8" s="8"/>
      <c r="M8" s="7"/>
      <c r="N8" s="8"/>
      <c r="R8" s="7"/>
      <c r="S8" s="8"/>
      <c r="W8" s="7"/>
      <c r="X8" t="s">
        <v>179</v>
      </c>
      <c r="Y8" t="s">
        <v>226</v>
      </c>
      <c r="Z8" t="e">
        <f>Table13[[#This Row],[T Average]]/Table13[[#This Row],[M Average]]</f>
        <v>#DIV/0!</v>
      </c>
      <c r="AA8" t="e">
        <f>Table13[[#This Row],[T75 Average]]/Table13[[#This Row],[M Average]]</f>
        <v>#DIV/0!</v>
      </c>
      <c r="AB8" t="e">
        <f>Table13[[#This Row],[T50 Average]]/Table13[[#This Row],[M Average]]</f>
        <v>#DIV/0!</v>
      </c>
    </row>
    <row r="9" spans="2:28" x14ac:dyDescent="0.35">
      <c r="B9" t="s">
        <v>15</v>
      </c>
      <c r="C9" t="s">
        <v>97</v>
      </c>
      <c r="D9" s="8"/>
      <c r="H9" s="7"/>
      <c r="I9" s="8"/>
      <c r="M9" s="7"/>
      <c r="N9" s="8"/>
      <c r="R9" s="7"/>
      <c r="S9" s="8"/>
      <c r="W9" s="7"/>
      <c r="X9" t="s">
        <v>179</v>
      </c>
      <c r="Y9" t="s">
        <v>227</v>
      </c>
      <c r="Z9" t="e">
        <f>Table13[[#This Row],[T Average]]/Table13[[#This Row],[M Average]]</f>
        <v>#DIV/0!</v>
      </c>
      <c r="AA9" t="e">
        <f>Table13[[#This Row],[T75 Average]]/Table13[[#This Row],[M Average]]</f>
        <v>#DIV/0!</v>
      </c>
      <c r="AB9" t="e">
        <f>Table13[[#This Row],[T50 Average]]/Table13[[#This Row],[M Average]]</f>
        <v>#DIV/0!</v>
      </c>
    </row>
    <row r="10" spans="2:28" x14ac:dyDescent="0.35">
      <c r="B10" t="s">
        <v>16</v>
      </c>
      <c r="C10" t="s">
        <v>98</v>
      </c>
      <c r="J10" s="10"/>
      <c r="K10" s="9"/>
      <c r="P10" s="9"/>
      <c r="X10" t="s">
        <v>179</v>
      </c>
      <c r="Z10" t="e">
        <f>Table13[[#This Row],[T Average]]/Table13[[#This Row],[M Average]]</f>
        <v>#DIV/0!</v>
      </c>
      <c r="AA10" t="e">
        <f>Table13[[#This Row],[T75 Average]]/Table13[[#This Row],[M Average]]</f>
        <v>#DIV/0!</v>
      </c>
      <c r="AB10" t="e">
        <f>Table13[[#This Row],[T50 Average]]/Table13[[#This Row],[M Average]]</f>
        <v>#DIV/0!</v>
      </c>
    </row>
    <row r="11" spans="2:28" x14ac:dyDescent="0.35">
      <c r="B11" t="s">
        <v>17</v>
      </c>
      <c r="C11" t="s">
        <v>99</v>
      </c>
      <c r="D11" s="8"/>
      <c r="H11" s="7"/>
      <c r="I11" s="8"/>
      <c r="J11" s="10"/>
      <c r="M11" s="7"/>
      <c r="N11" s="8"/>
      <c r="R11" s="7"/>
      <c r="S11" s="8"/>
      <c r="W11" s="7"/>
      <c r="X11" t="s">
        <v>180</v>
      </c>
      <c r="Z11" t="e">
        <f>Table13[[#This Row],[T Average]]/Table13[[#This Row],[M Average]]</f>
        <v>#DIV/0!</v>
      </c>
      <c r="AA11" t="e">
        <f>Table13[[#This Row],[T75 Average]]/Table13[[#This Row],[M Average]]</f>
        <v>#DIV/0!</v>
      </c>
      <c r="AB11" t="e">
        <f>Table13[[#This Row],[T50 Average]]/Table13[[#This Row],[M Average]]</f>
        <v>#DIV/0!</v>
      </c>
    </row>
    <row r="12" spans="2:28" x14ac:dyDescent="0.35">
      <c r="B12" t="s">
        <v>19</v>
      </c>
      <c r="C12" t="s">
        <v>100</v>
      </c>
      <c r="D12" s="8"/>
      <c r="H12" s="7"/>
      <c r="I12" s="8"/>
      <c r="M12" s="7"/>
      <c r="N12" s="8"/>
      <c r="R12" s="7"/>
      <c r="S12" s="8"/>
      <c r="W12" s="7"/>
      <c r="X12" t="s">
        <v>180</v>
      </c>
      <c r="Y12" t="s">
        <v>246</v>
      </c>
      <c r="Z12" t="e">
        <f>Table13[[#This Row],[T Average]]/Table13[[#This Row],[M Average]]</f>
        <v>#DIV/0!</v>
      </c>
      <c r="AA12" t="e">
        <f>Table13[[#This Row],[T75 Average]]/Table13[[#This Row],[M Average]]</f>
        <v>#DIV/0!</v>
      </c>
      <c r="AB12" t="e">
        <f>Table13[[#This Row],[T50 Average]]/Table13[[#This Row],[M Average]]</f>
        <v>#DIV/0!</v>
      </c>
    </row>
    <row r="13" spans="2:28" x14ac:dyDescent="0.35">
      <c r="B13" t="s">
        <v>20</v>
      </c>
      <c r="C13" t="s">
        <v>101</v>
      </c>
      <c r="J13" s="10"/>
      <c r="K13" s="9"/>
      <c r="P13" s="9"/>
      <c r="X13" t="s">
        <v>180</v>
      </c>
      <c r="Z13" t="e">
        <f>Table13[[#This Row],[T Average]]/Table13[[#This Row],[M Average]]</f>
        <v>#DIV/0!</v>
      </c>
      <c r="AA13" t="e">
        <f>Table13[[#This Row],[T75 Average]]/Table13[[#This Row],[M Average]]</f>
        <v>#DIV/0!</v>
      </c>
      <c r="AB13" t="e">
        <f>Table13[[#This Row],[T50 Average]]/Table13[[#This Row],[M Average]]</f>
        <v>#DIV/0!</v>
      </c>
    </row>
    <row r="14" spans="2:28" x14ac:dyDescent="0.35">
      <c r="B14" t="s">
        <v>21</v>
      </c>
      <c r="C14" t="s">
        <v>102</v>
      </c>
      <c r="J14" s="10"/>
      <c r="K14" s="9"/>
      <c r="P14" s="9"/>
      <c r="X14" t="s">
        <v>178</v>
      </c>
      <c r="Z14" t="e">
        <f>Table13[[#This Row],[T Average]]/Table13[[#This Row],[M Average]]</f>
        <v>#DIV/0!</v>
      </c>
      <c r="AA14" t="e">
        <f>Table13[[#This Row],[T75 Average]]/Table13[[#This Row],[M Average]]</f>
        <v>#DIV/0!</v>
      </c>
      <c r="AB14" t="e">
        <f>Table13[[#This Row],[T50 Average]]/Table13[[#This Row],[M Average]]</f>
        <v>#DIV/0!</v>
      </c>
    </row>
    <row r="15" spans="2:28" x14ac:dyDescent="0.35">
      <c r="B15" t="s">
        <v>22</v>
      </c>
      <c r="C15" t="s">
        <v>103</v>
      </c>
      <c r="J15" s="10"/>
      <c r="K15" s="9"/>
      <c r="P15" s="9"/>
      <c r="X15" t="s">
        <v>179</v>
      </c>
      <c r="Z15" t="e">
        <f>Table13[[#This Row],[T Average]]/Table13[[#This Row],[M Average]]</f>
        <v>#DIV/0!</v>
      </c>
      <c r="AA15" t="e">
        <f>Table13[[#This Row],[T75 Average]]/Table13[[#This Row],[M Average]]</f>
        <v>#DIV/0!</v>
      </c>
      <c r="AB15" t="e">
        <f>Table13[[#This Row],[T50 Average]]/Table13[[#This Row],[M Average]]</f>
        <v>#DIV/0!</v>
      </c>
    </row>
    <row r="16" spans="2:28" x14ac:dyDescent="0.35">
      <c r="B16" t="s">
        <v>23</v>
      </c>
      <c r="C16" t="s">
        <v>104</v>
      </c>
      <c r="J16" s="10"/>
      <c r="K16" s="9"/>
      <c r="P16" s="9"/>
      <c r="X16" t="s">
        <v>179</v>
      </c>
      <c r="Z16" t="e">
        <f>Table13[[#This Row],[T Average]]/Table13[[#This Row],[M Average]]</f>
        <v>#DIV/0!</v>
      </c>
      <c r="AA16" t="e">
        <f>Table13[[#This Row],[T75 Average]]/Table13[[#This Row],[M Average]]</f>
        <v>#DIV/0!</v>
      </c>
      <c r="AB16" t="e">
        <f>Table13[[#This Row],[T50 Average]]/Table13[[#This Row],[M Average]]</f>
        <v>#DIV/0!</v>
      </c>
    </row>
    <row r="17" spans="2:28" x14ac:dyDescent="0.35">
      <c r="B17" t="s">
        <v>24</v>
      </c>
      <c r="C17" t="s">
        <v>105</v>
      </c>
      <c r="D17" s="8"/>
      <c r="H17" s="7"/>
      <c r="I17" s="8"/>
      <c r="J17" s="10"/>
      <c r="M17" s="7"/>
      <c r="N17" s="8"/>
      <c r="R17" s="7"/>
      <c r="S17" s="8"/>
      <c r="W17" s="7"/>
      <c r="X17" t="s">
        <v>181</v>
      </c>
      <c r="Z17" t="e">
        <f>Table13[[#This Row],[T Average]]/Table13[[#This Row],[M Average]]</f>
        <v>#DIV/0!</v>
      </c>
      <c r="AA17" t="e">
        <f>Table13[[#This Row],[T75 Average]]/Table13[[#This Row],[M Average]]</f>
        <v>#DIV/0!</v>
      </c>
      <c r="AB17" t="e">
        <f>Table13[[#This Row],[T50 Average]]/Table13[[#This Row],[M Average]]</f>
        <v>#DIV/0!</v>
      </c>
    </row>
    <row r="18" spans="2:28" x14ac:dyDescent="0.35">
      <c r="B18" t="s">
        <v>25</v>
      </c>
      <c r="C18" t="s">
        <v>106</v>
      </c>
      <c r="D18">
        <v>40.605049000000001</v>
      </c>
      <c r="E18">
        <v>15.118456999999999</v>
      </c>
      <c r="F18">
        <v>0.231657</v>
      </c>
      <c r="G18">
        <v>23.996651</v>
      </c>
      <c r="H18">
        <v>72.930992000000003</v>
      </c>
      <c r="I18">
        <v>65.72484</v>
      </c>
      <c r="J18">
        <v>119.961958</v>
      </c>
      <c r="K18">
        <v>2.0420000000000001E-2</v>
      </c>
      <c r="L18">
        <v>60.697409999999998</v>
      </c>
      <c r="M18">
        <v>72.930992000000003</v>
      </c>
      <c r="N18">
        <v>58.371318000000002</v>
      </c>
      <c r="O18">
        <v>6.721832</v>
      </c>
      <c r="P18">
        <v>5.3158999999999998E-2</v>
      </c>
      <c r="Q18">
        <v>48.463821000000003</v>
      </c>
      <c r="R18">
        <v>72.930992000000003</v>
      </c>
      <c r="S18">
        <v>29.673870000000001</v>
      </c>
      <c r="T18">
        <v>37.792119999999997</v>
      </c>
      <c r="U18">
        <v>5.3818999999999999E-2</v>
      </c>
      <c r="V18">
        <v>14.586199000000001</v>
      </c>
      <c r="W18">
        <v>64.932113999999999</v>
      </c>
      <c r="X18" t="s">
        <v>181</v>
      </c>
      <c r="Z18">
        <f>Table13[[#This Row],[T Average]]/Table13[[#This Row],[M Average]]</f>
        <v>1.368377262554564</v>
      </c>
      <c r="AA18">
        <f>Table13[[#This Row],[T75 Average]]/Table13[[#This Row],[M Average]]</f>
        <v>2.2149062457980708</v>
      </c>
      <c r="AB18">
        <f>Table13[[#This Row],[T50 Average]]/Table13[[#This Row],[M Average]]</f>
        <v>1.9670948885332449</v>
      </c>
    </row>
    <row r="19" spans="2:28" x14ac:dyDescent="0.35">
      <c r="B19" t="s">
        <v>26</v>
      </c>
      <c r="C19" t="s">
        <v>107</v>
      </c>
      <c r="D19">
        <v>42.512473</v>
      </c>
      <c r="E19">
        <v>20.302015000000001</v>
      </c>
      <c r="F19">
        <v>0.85934900000000003</v>
      </c>
      <c r="G19">
        <v>7.1448080000000003</v>
      </c>
      <c r="H19">
        <v>132.50370799999999</v>
      </c>
      <c r="I19">
        <v>113.017867</v>
      </c>
      <c r="J19">
        <v>1030.577121</v>
      </c>
      <c r="K19">
        <v>4.9170000000000004E-3</v>
      </c>
      <c r="L19">
        <v>101.326363</v>
      </c>
      <c r="M19">
        <v>132.50370799999999</v>
      </c>
      <c r="N19">
        <v>81.908705999999995</v>
      </c>
      <c r="O19">
        <v>10.73305</v>
      </c>
      <c r="P19">
        <v>3.1786000000000002E-2</v>
      </c>
      <c r="Q19">
        <v>70.149017000000001</v>
      </c>
      <c r="R19">
        <v>120.812202</v>
      </c>
      <c r="S19">
        <v>51.475382000000003</v>
      </c>
      <c r="T19">
        <v>101.935654</v>
      </c>
      <c r="U19">
        <v>4.027E-2</v>
      </c>
      <c r="V19">
        <v>31.82687</v>
      </c>
      <c r="W19">
        <v>94.181556999999998</v>
      </c>
      <c r="X19" t="s">
        <v>181</v>
      </c>
      <c r="Z19">
        <f>Table13[[#This Row],[T Average]]/Table13[[#This Row],[M Average]]</f>
        <v>0.82587969915405379</v>
      </c>
      <c r="AA19">
        <f>Table13[[#This Row],[T75 Average]]/Table13[[#This Row],[M Average]]</f>
        <v>2.1955712149936057</v>
      </c>
      <c r="AB19">
        <f>Table13[[#This Row],[T50 Average]]/Table13[[#This Row],[M Average]]</f>
        <v>1.5912209451889059</v>
      </c>
    </row>
    <row r="20" spans="2:28" x14ac:dyDescent="0.35">
      <c r="B20" t="s">
        <v>27</v>
      </c>
      <c r="C20" t="s">
        <v>108</v>
      </c>
      <c r="D20" t="s">
        <v>363</v>
      </c>
      <c r="E20" t="s">
        <v>364</v>
      </c>
      <c r="F20" t="s">
        <v>375</v>
      </c>
      <c r="G20" t="s">
        <v>376</v>
      </c>
      <c r="H20" t="s">
        <v>377</v>
      </c>
      <c r="I20" t="s">
        <v>369</v>
      </c>
      <c r="J20" t="s">
        <v>370</v>
      </c>
      <c r="K20" t="s">
        <v>381</v>
      </c>
      <c r="L20" t="s">
        <v>382</v>
      </c>
      <c r="M20" t="s">
        <v>377</v>
      </c>
      <c r="N20" t="s">
        <v>372</v>
      </c>
      <c r="O20" t="s">
        <v>373</v>
      </c>
      <c r="P20" t="s">
        <v>383</v>
      </c>
      <c r="Q20" t="s">
        <v>384</v>
      </c>
      <c r="R20" t="s">
        <v>377</v>
      </c>
      <c r="S20" t="s">
        <v>366</v>
      </c>
      <c r="T20" t="s">
        <v>367</v>
      </c>
      <c r="U20" t="s">
        <v>378</v>
      </c>
      <c r="V20" t="s">
        <v>379</v>
      </c>
      <c r="W20" t="s">
        <v>380</v>
      </c>
      <c r="X20" t="s">
        <v>182</v>
      </c>
      <c r="Z20" t="e">
        <f>Table13[[#This Row],[T Average]]/Table13[[#This Row],[M Average]]</f>
        <v>#VALUE!</v>
      </c>
      <c r="AA20" t="e">
        <f>Table13[[#This Row],[T75 Average]]/Table13[[#This Row],[M Average]]</f>
        <v>#VALUE!</v>
      </c>
      <c r="AB20" t="e">
        <f>Table13[[#This Row],[T50 Average]]/Table13[[#This Row],[M Average]]</f>
        <v>#VALUE!</v>
      </c>
    </row>
    <row r="21" spans="2:28" x14ac:dyDescent="0.35">
      <c r="B21" t="s">
        <v>28</v>
      </c>
      <c r="C21" t="s">
        <v>109</v>
      </c>
      <c r="D21" s="8"/>
      <c r="H21" s="7"/>
      <c r="I21" s="8"/>
      <c r="M21" s="7"/>
      <c r="N21" s="8"/>
      <c r="R21" s="7"/>
      <c r="S21" s="8"/>
      <c r="W21" s="7"/>
      <c r="X21" t="s">
        <v>182</v>
      </c>
      <c r="Z21" t="e">
        <f>Table13[[#This Row],[T Average]]/Table13[[#This Row],[M Average]]</f>
        <v>#DIV/0!</v>
      </c>
      <c r="AA21" t="e">
        <f>Table13[[#This Row],[T75 Average]]/Table13[[#This Row],[M Average]]</f>
        <v>#DIV/0!</v>
      </c>
      <c r="AB21" t="e">
        <f>Table13[[#This Row],[T50 Average]]/Table13[[#This Row],[M Average]]</f>
        <v>#DIV/0!</v>
      </c>
    </row>
    <row r="22" spans="2:28" x14ac:dyDescent="0.35">
      <c r="B22" t="s">
        <v>29</v>
      </c>
      <c r="C22" t="s">
        <v>110</v>
      </c>
      <c r="D22" s="8"/>
      <c r="H22" s="7"/>
      <c r="I22" s="8"/>
      <c r="M22" s="7"/>
      <c r="N22" s="8"/>
      <c r="R22" s="7"/>
      <c r="S22" s="8"/>
      <c r="W22" s="7"/>
      <c r="X22" t="s">
        <v>182</v>
      </c>
      <c r="Z22" t="e">
        <f>Table13[[#This Row],[T Average]]/Table13[[#This Row],[M Average]]</f>
        <v>#DIV/0!</v>
      </c>
      <c r="AA22" t="e">
        <f>Table13[[#This Row],[T75 Average]]/Table13[[#This Row],[M Average]]</f>
        <v>#DIV/0!</v>
      </c>
      <c r="AB22" t="e">
        <f>Table13[[#This Row],[T50 Average]]/Table13[[#This Row],[M Average]]</f>
        <v>#DIV/0!</v>
      </c>
    </row>
    <row r="23" spans="2:28" x14ac:dyDescent="0.35">
      <c r="B23" t="s">
        <v>30</v>
      </c>
      <c r="C23" t="s">
        <v>111</v>
      </c>
      <c r="D23" s="8"/>
      <c r="H23" s="7"/>
      <c r="I23" s="8"/>
      <c r="M23" s="7"/>
      <c r="N23" s="8"/>
      <c r="R23" s="7"/>
      <c r="S23" s="8"/>
      <c r="W23" s="7"/>
      <c r="X23" t="s">
        <v>183</v>
      </c>
      <c r="Z23" t="e">
        <f>Table13[[#This Row],[T Average]]/Table13[[#This Row],[M Average]]</f>
        <v>#DIV/0!</v>
      </c>
      <c r="AA23" t="e">
        <f>Table13[[#This Row],[T75 Average]]/Table13[[#This Row],[M Average]]</f>
        <v>#DIV/0!</v>
      </c>
      <c r="AB23" t="e">
        <f>Table13[[#This Row],[T50 Average]]/Table13[[#This Row],[M Average]]</f>
        <v>#DIV/0!</v>
      </c>
    </row>
    <row r="24" spans="2:28" x14ac:dyDescent="0.35">
      <c r="B24" t="s">
        <v>31</v>
      </c>
      <c r="C24" t="s">
        <v>112</v>
      </c>
      <c r="D24" s="8"/>
      <c r="H24" s="7"/>
      <c r="I24" s="8"/>
      <c r="J24" s="10"/>
      <c r="M24" s="7"/>
      <c r="N24" s="8"/>
      <c r="R24" s="7"/>
      <c r="S24" s="8"/>
      <c r="W24" s="7"/>
      <c r="X24" t="s">
        <v>183</v>
      </c>
      <c r="Y24" t="s">
        <v>173</v>
      </c>
      <c r="Z24" t="e">
        <f>Table13[[#This Row],[T Average]]/Table13[[#This Row],[M Average]]</f>
        <v>#DIV/0!</v>
      </c>
      <c r="AA24" t="e">
        <f>Table13[[#This Row],[T75 Average]]/Table13[[#This Row],[M Average]]</f>
        <v>#DIV/0!</v>
      </c>
      <c r="AB24" t="e">
        <f>Table13[[#This Row],[T50 Average]]/Table13[[#This Row],[M Average]]</f>
        <v>#DIV/0!</v>
      </c>
    </row>
    <row r="25" spans="2:28" x14ac:dyDescent="0.35">
      <c r="B25" t="s">
        <v>32</v>
      </c>
      <c r="C25" t="s">
        <v>113</v>
      </c>
      <c r="D25" s="8"/>
      <c r="H25" s="7"/>
      <c r="I25" s="8"/>
      <c r="J25" s="10"/>
      <c r="M25" s="7"/>
      <c r="N25" s="8"/>
      <c r="R25" s="7"/>
      <c r="S25" s="8"/>
      <c r="W25" s="7"/>
      <c r="X25" t="s">
        <v>183</v>
      </c>
      <c r="Y25" t="s">
        <v>173</v>
      </c>
      <c r="Z25" t="e">
        <f>Table13[[#This Row],[T Average]]/Table13[[#This Row],[M Average]]</f>
        <v>#DIV/0!</v>
      </c>
      <c r="AA25" t="e">
        <f>Table13[[#This Row],[T75 Average]]/Table13[[#This Row],[M Average]]</f>
        <v>#DIV/0!</v>
      </c>
      <c r="AB25" t="e">
        <f>Table13[[#This Row],[T50 Average]]/Table13[[#This Row],[M Average]]</f>
        <v>#DIV/0!</v>
      </c>
    </row>
    <row r="26" spans="2:28" x14ac:dyDescent="0.35">
      <c r="B26" t="s">
        <v>33</v>
      </c>
      <c r="C26" t="s">
        <v>114</v>
      </c>
      <c r="D26" s="8"/>
      <c r="H26" s="7"/>
      <c r="I26" s="8"/>
      <c r="M26" s="7"/>
      <c r="N26" s="8"/>
      <c r="R26" s="7"/>
      <c r="S26" s="8"/>
      <c r="W26" s="7"/>
      <c r="X26" t="s">
        <v>182</v>
      </c>
      <c r="Z26" t="e">
        <f>Table13[[#This Row],[T Average]]/Table13[[#This Row],[M Average]]</f>
        <v>#DIV/0!</v>
      </c>
      <c r="AA26" t="e">
        <f>Table13[[#This Row],[T75 Average]]/Table13[[#This Row],[M Average]]</f>
        <v>#DIV/0!</v>
      </c>
      <c r="AB26" t="e">
        <f>Table13[[#This Row],[T50 Average]]/Table13[[#This Row],[M Average]]</f>
        <v>#DIV/0!</v>
      </c>
    </row>
    <row r="27" spans="2:28" x14ac:dyDescent="0.35">
      <c r="B27" t="s">
        <v>34</v>
      </c>
      <c r="C27" t="s">
        <v>115</v>
      </c>
      <c r="D27" s="8"/>
      <c r="H27" s="7"/>
      <c r="I27" s="8"/>
      <c r="J27" s="10"/>
      <c r="K27" s="9"/>
      <c r="M27" s="7"/>
      <c r="N27" s="8"/>
      <c r="R27" s="7"/>
      <c r="S27" s="8"/>
      <c r="W27" s="7"/>
      <c r="X27" t="s">
        <v>182</v>
      </c>
      <c r="Y27" t="s">
        <v>176</v>
      </c>
      <c r="Z27" t="e">
        <f>Table13[[#This Row],[T Average]]/Table13[[#This Row],[M Average]]</f>
        <v>#DIV/0!</v>
      </c>
      <c r="AA27" t="e">
        <f>Table13[[#This Row],[T75 Average]]/Table13[[#This Row],[M Average]]</f>
        <v>#DIV/0!</v>
      </c>
      <c r="AB27" t="e">
        <f>Table13[[#This Row],[T50 Average]]/Table13[[#This Row],[M Average]]</f>
        <v>#DIV/0!</v>
      </c>
    </row>
    <row r="28" spans="2:28" x14ac:dyDescent="0.35">
      <c r="B28" t="s">
        <v>35</v>
      </c>
      <c r="C28" t="s">
        <v>116</v>
      </c>
      <c r="D28" s="8"/>
      <c r="H28" s="7"/>
      <c r="I28" s="8"/>
      <c r="J28" s="10"/>
      <c r="K28" s="9"/>
      <c r="M28" s="7"/>
      <c r="N28" s="8"/>
      <c r="P28" s="9"/>
      <c r="R28" s="7"/>
      <c r="S28" s="8"/>
      <c r="W28" s="7"/>
      <c r="X28" t="s">
        <v>182</v>
      </c>
      <c r="Y28" t="s">
        <v>173</v>
      </c>
      <c r="Z28" t="e">
        <f>Table13[[#This Row],[T Average]]/Table13[[#This Row],[M Average]]</f>
        <v>#DIV/0!</v>
      </c>
      <c r="AA28" t="e">
        <f>Table13[[#This Row],[T75 Average]]/Table13[[#This Row],[M Average]]</f>
        <v>#DIV/0!</v>
      </c>
      <c r="AB28" t="e">
        <f>Table13[[#This Row],[T50 Average]]/Table13[[#This Row],[M Average]]</f>
        <v>#DIV/0!</v>
      </c>
    </row>
    <row r="29" spans="2:28" x14ac:dyDescent="0.35">
      <c r="B29" t="s">
        <v>36</v>
      </c>
      <c r="C29" t="s">
        <v>117</v>
      </c>
      <c r="D29" s="8"/>
      <c r="H29" s="7"/>
      <c r="I29" s="8"/>
      <c r="M29" s="7"/>
      <c r="N29" s="8"/>
      <c r="R29" s="7"/>
      <c r="S29" s="8"/>
      <c r="W29" s="7"/>
      <c r="X29" t="s">
        <v>184</v>
      </c>
      <c r="Z29" t="e">
        <f>Table13[[#This Row],[T Average]]/Table13[[#This Row],[M Average]]</f>
        <v>#DIV/0!</v>
      </c>
      <c r="AA29" t="e">
        <f>Table13[[#This Row],[T75 Average]]/Table13[[#This Row],[M Average]]</f>
        <v>#DIV/0!</v>
      </c>
      <c r="AB29" t="e">
        <f>Table13[[#This Row],[T50 Average]]/Table13[[#This Row],[M Average]]</f>
        <v>#DIV/0!</v>
      </c>
    </row>
    <row r="30" spans="2:28" x14ac:dyDescent="0.35">
      <c r="B30" t="s">
        <v>37</v>
      </c>
      <c r="C30" t="s">
        <v>118</v>
      </c>
      <c r="D30" s="8"/>
      <c r="H30" s="7"/>
      <c r="I30" s="8"/>
      <c r="M30" s="7"/>
      <c r="N30" s="8"/>
      <c r="R30" s="7"/>
      <c r="S30" s="8"/>
      <c r="W30" s="7"/>
      <c r="X30" t="s">
        <v>184</v>
      </c>
      <c r="Y30" t="s">
        <v>172</v>
      </c>
      <c r="Z30" t="e">
        <f>Table13[[#This Row],[T Average]]/Table13[[#This Row],[M Average]]</f>
        <v>#DIV/0!</v>
      </c>
      <c r="AA30" t="e">
        <f>Table13[[#This Row],[T75 Average]]/Table13[[#This Row],[M Average]]</f>
        <v>#DIV/0!</v>
      </c>
      <c r="AB30" t="e">
        <f>Table13[[#This Row],[T50 Average]]/Table13[[#This Row],[M Average]]</f>
        <v>#DIV/0!</v>
      </c>
    </row>
    <row r="31" spans="2:28" x14ac:dyDescent="0.35">
      <c r="B31" t="s">
        <v>38</v>
      </c>
      <c r="C31" t="s">
        <v>119</v>
      </c>
      <c r="D31" s="8"/>
      <c r="H31" s="7"/>
      <c r="I31" s="8"/>
      <c r="J31" s="10"/>
      <c r="K31" s="9"/>
      <c r="M31" s="7"/>
      <c r="N31" s="8"/>
      <c r="R31" s="7"/>
      <c r="S31" s="8"/>
      <c r="W31" s="7"/>
      <c r="X31" t="s">
        <v>184</v>
      </c>
      <c r="Z31" t="e">
        <f>Table13[[#This Row],[T Average]]/Table13[[#This Row],[M Average]]</f>
        <v>#DIV/0!</v>
      </c>
      <c r="AA31" t="e">
        <f>Table13[[#This Row],[T75 Average]]/Table13[[#This Row],[M Average]]</f>
        <v>#DIV/0!</v>
      </c>
      <c r="AB31" t="e">
        <f>Table13[[#This Row],[T50 Average]]/Table13[[#This Row],[M Average]]</f>
        <v>#DIV/0!</v>
      </c>
    </row>
    <row r="32" spans="2:28" x14ac:dyDescent="0.35">
      <c r="B32" t="s">
        <v>39</v>
      </c>
      <c r="C32" t="s">
        <v>120</v>
      </c>
      <c r="D32" s="8"/>
      <c r="H32" s="7"/>
      <c r="I32" s="8"/>
      <c r="J32" s="10"/>
      <c r="M32" s="7"/>
      <c r="N32" s="8"/>
      <c r="R32" s="7"/>
      <c r="S32" s="8"/>
      <c r="W32" s="7"/>
      <c r="X32" t="s">
        <v>185</v>
      </c>
      <c r="Z32" t="e">
        <f>Table13[[#This Row],[T Average]]/Table13[[#This Row],[M Average]]</f>
        <v>#DIV/0!</v>
      </c>
      <c r="AA32" t="e">
        <f>Table13[[#This Row],[T75 Average]]/Table13[[#This Row],[M Average]]</f>
        <v>#DIV/0!</v>
      </c>
      <c r="AB32" t="e">
        <f>Table13[[#This Row],[T50 Average]]/Table13[[#This Row],[M Average]]</f>
        <v>#DIV/0!</v>
      </c>
    </row>
    <row r="33" spans="2:28" x14ac:dyDescent="0.35">
      <c r="B33" t="s">
        <v>40</v>
      </c>
      <c r="C33" t="s">
        <v>121</v>
      </c>
      <c r="D33" s="8"/>
      <c r="H33" s="7"/>
      <c r="I33" s="8"/>
      <c r="M33" s="7"/>
      <c r="N33" s="8"/>
      <c r="R33" s="7"/>
      <c r="S33" s="8"/>
      <c r="W33" s="7"/>
      <c r="X33" t="s">
        <v>185</v>
      </c>
      <c r="Z33" t="e">
        <f>Table13[[#This Row],[T Average]]/Table13[[#This Row],[M Average]]</f>
        <v>#DIV/0!</v>
      </c>
      <c r="AA33" t="e">
        <f>Table13[[#This Row],[T75 Average]]/Table13[[#This Row],[M Average]]</f>
        <v>#DIV/0!</v>
      </c>
      <c r="AB33" t="e">
        <f>Table13[[#This Row],[T50 Average]]/Table13[[#This Row],[M Average]]</f>
        <v>#DIV/0!</v>
      </c>
    </row>
    <row r="34" spans="2:28" x14ac:dyDescent="0.35">
      <c r="B34" t="s">
        <v>41</v>
      </c>
      <c r="C34" t="s">
        <v>122</v>
      </c>
      <c r="D34" s="8"/>
      <c r="H34" s="7"/>
      <c r="I34" s="8"/>
      <c r="M34" s="7"/>
      <c r="N34" s="8"/>
      <c r="R34" s="7"/>
      <c r="S34" s="8"/>
      <c r="W34" s="7"/>
      <c r="X34" t="s">
        <v>185</v>
      </c>
      <c r="Z34" t="e">
        <f>Table13[[#This Row],[T Average]]/Table13[[#This Row],[M Average]]</f>
        <v>#DIV/0!</v>
      </c>
      <c r="AA34" t="e">
        <f>Table13[[#This Row],[T75 Average]]/Table13[[#This Row],[M Average]]</f>
        <v>#DIV/0!</v>
      </c>
      <c r="AB34" t="e">
        <f>Table13[[#This Row],[T50 Average]]/Table13[[#This Row],[M Average]]</f>
        <v>#DIV/0!</v>
      </c>
    </row>
    <row r="35" spans="2:28" x14ac:dyDescent="0.35">
      <c r="B35" t="s">
        <v>42</v>
      </c>
      <c r="C35" t="s">
        <v>123</v>
      </c>
      <c r="D35" s="8"/>
      <c r="H35" s="7"/>
      <c r="I35" s="8"/>
      <c r="M35" s="7"/>
      <c r="N35" s="8"/>
      <c r="R35" s="7"/>
      <c r="S35" s="8"/>
      <c r="W35" s="7"/>
      <c r="X35" t="s">
        <v>184</v>
      </c>
      <c r="Z35" t="e">
        <f>Table13[[#This Row],[T Average]]/Table13[[#This Row],[M Average]]</f>
        <v>#DIV/0!</v>
      </c>
      <c r="AA35" t="e">
        <f>Table13[[#This Row],[T75 Average]]/Table13[[#This Row],[M Average]]</f>
        <v>#DIV/0!</v>
      </c>
      <c r="AB35" t="e">
        <f>Table13[[#This Row],[T50 Average]]/Table13[[#This Row],[M Average]]</f>
        <v>#DIV/0!</v>
      </c>
    </row>
    <row r="36" spans="2:28" x14ac:dyDescent="0.35">
      <c r="B36" t="s">
        <v>43</v>
      </c>
      <c r="C36" t="s">
        <v>124</v>
      </c>
      <c r="D36" s="8"/>
      <c r="H36" s="7"/>
      <c r="I36" s="8"/>
      <c r="M36" s="7"/>
      <c r="N36" s="8"/>
      <c r="R36" s="7"/>
      <c r="S36" s="8"/>
      <c r="W36" s="7"/>
      <c r="X36" t="s">
        <v>184</v>
      </c>
      <c r="Z36" t="e">
        <f>Table13[[#This Row],[T Average]]/Table13[[#This Row],[M Average]]</f>
        <v>#DIV/0!</v>
      </c>
      <c r="AA36" t="e">
        <f>Table13[[#This Row],[T75 Average]]/Table13[[#This Row],[M Average]]</f>
        <v>#DIV/0!</v>
      </c>
      <c r="AB36" t="e">
        <f>Table13[[#This Row],[T50 Average]]/Table13[[#This Row],[M Average]]</f>
        <v>#DIV/0!</v>
      </c>
    </row>
    <row r="37" spans="2:28" x14ac:dyDescent="0.35">
      <c r="B37" t="s">
        <v>131</v>
      </c>
      <c r="C37" t="s">
        <v>137</v>
      </c>
      <c r="D37" s="8"/>
      <c r="H37" s="7"/>
      <c r="I37" s="8"/>
      <c r="M37" s="7"/>
      <c r="N37" s="8"/>
      <c r="O37" s="10"/>
      <c r="R37" s="7"/>
      <c r="S37" s="8"/>
      <c r="W37" s="7"/>
      <c r="X37" t="s">
        <v>186</v>
      </c>
      <c r="Z37" t="e">
        <f>Table13[[#This Row],[T Average]]/Table13[[#This Row],[M Average]]</f>
        <v>#DIV/0!</v>
      </c>
      <c r="AA37" t="e">
        <f>Table13[[#This Row],[T75 Average]]/Table13[[#This Row],[M Average]]</f>
        <v>#DIV/0!</v>
      </c>
      <c r="AB37" t="e">
        <f>Table13[[#This Row],[T50 Average]]/Table13[[#This Row],[M Average]]</f>
        <v>#DIV/0!</v>
      </c>
    </row>
    <row r="38" spans="2:28" x14ac:dyDescent="0.35">
      <c r="B38" t="s">
        <v>132</v>
      </c>
      <c r="C38" t="s">
        <v>138</v>
      </c>
      <c r="D38" s="8"/>
      <c r="H38" s="7"/>
      <c r="I38" s="8"/>
      <c r="K38" s="9"/>
      <c r="M38" s="7"/>
      <c r="N38" s="8"/>
      <c r="O38" s="10"/>
      <c r="R38" s="7"/>
      <c r="S38" s="8"/>
      <c r="W38" s="7"/>
      <c r="X38" t="s">
        <v>186</v>
      </c>
      <c r="Z38" t="e">
        <f>Table13[[#This Row],[T Average]]/Table13[[#This Row],[M Average]]</f>
        <v>#DIV/0!</v>
      </c>
      <c r="AA38" t="e">
        <f>Table13[[#This Row],[T75 Average]]/Table13[[#This Row],[M Average]]</f>
        <v>#DIV/0!</v>
      </c>
      <c r="AB38" t="e">
        <f>Table13[[#This Row],[T50 Average]]/Table13[[#This Row],[M Average]]</f>
        <v>#DIV/0!</v>
      </c>
    </row>
    <row r="39" spans="2:28" x14ac:dyDescent="0.35">
      <c r="B39" t="s">
        <v>133</v>
      </c>
      <c r="C39" t="s">
        <v>139</v>
      </c>
      <c r="D39" s="8"/>
      <c r="H39" s="7"/>
      <c r="I39" s="8"/>
      <c r="M39" s="7"/>
      <c r="N39" s="8"/>
      <c r="O39" s="10"/>
      <c r="R39" s="7"/>
      <c r="S39" s="8"/>
      <c r="W39" s="7"/>
      <c r="X39" t="s">
        <v>186</v>
      </c>
      <c r="Z39" t="e">
        <f>Table13[[#This Row],[T Average]]/Table13[[#This Row],[M Average]]</f>
        <v>#DIV/0!</v>
      </c>
      <c r="AA39" t="e">
        <f>Table13[[#This Row],[T75 Average]]/Table13[[#This Row],[M Average]]</f>
        <v>#DIV/0!</v>
      </c>
      <c r="AB39" t="e">
        <f>Table13[[#This Row],[T50 Average]]/Table13[[#This Row],[M Average]]</f>
        <v>#DIV/0!</v>
      </c>
    </row>
    <row r="40" spans="2:28" x14ac:dyDescent="0.35">
      <c r="B40" t="s">
        <v>134</v>
      </c>
      <c r="C40" t="s">
        <v>140</v>
      </c>
      <c r="D40" s="8"/>
      <c r="H40" s="7"/>
      <c r="I40" s="8"/>
      <c r="M40" s="7"/>
      <c r="N40" s="8"/>
      <c r="O40" s="10"/>
      <c r="R40" s="7"/>
      <c r="S40" s="8"/>
      <c r="W40" s="7"/>
      <c r="X40" t="s">
        <v>187</v>
      </c>
      <c r="Z40" t="e">
        <f>Table13[[#This Row],[T Average]]/Table13[[#This Row],[M Average]]</f>
        <v>#DIV/0!</v>
      </c>
      <c r="AA40" t="e">
        <f>Table13[[#This Row],[T75 Average]]/Table13[[#This Row],[M Average]]</f>
        <v>#DIV/0!</v>
      </c>
      <c r="AB40" t="e">
        <f>Table13[[#This Row],[T50 Average]]/Table13[[#This Row],[M Average]]</f>
        <v>#DIV/0!</v>
      </c>
    </row>
    <row r="41" spans="2:28" x14ac:dyDescent="0.35">
      <c r="B41" t="s">
        <v>135</v>
      </c>
      <c r="C41" t="s">
        <v>145</v>
      </c>
      <c r="D41" s="8"/>
      <c r="H41" s="7"/>
      <c r="I41" s="8"/>
      <c r="K41" s="9"/>
      <c r="M41" s="7"/>
      <c r="N41" s="8"/>
      <c r="O41" s="12"/>
      <c r="R41" s="7"/>
      <c r="S41" s="8"/>
      <c r="W41" s="7"/>
      <c r="X41" t="s">
        <v>187</v>
      </c>
      <c r="Z41" t="e">
        <f>Table13[[#This Row],[T Average]]/Table13[[#This Row],[M Average]]</f>
        <v>#DIV/0!</v>
      </c>
      <c r="AA41" t="e">
        <f>Table13[[#This Row],[T75 Average]]/Table13[[#This Row],[M Average]]</f>
        <v>#DIV/0!</v>
      </c>
      <c r="AB41" t="e">
        <f>Table13[[#This Row],[T50 Average]]/Table13[[#This Row],[M Average]]</f>
        <v>#DIV/0!</v>
      </c>
    </row>
    <row r="42" spans="2:28" ht="16" thickBot="1" x14ac:dyDescent="0.4">
      <c r="B42" t="s">
        <v>136</v>
      </c>
      <c r="C42" t="s">
        <v>146</v>
      </c>
      <c r="D42" s="1"/>
      <c r="E42" s="2"/>
      <c r="F42" s="2"/>
      <c r="G42" s="2"/>
      <c r="H42" s="3"/>
      <c r="I42" s="1"/>
      <c r="J42" s="2"/>
      <c r="K42" s="2"/>
      <c r="L42" s="2"/>
      <c r="M42" s="3"/>
      <c r="N42" s="1"/>
      <c r="O42" s="2"/>
      <c r="P42" s="2"/>
      <c r="Q42" s="2"/>
      <c r="R42" s="3"/>
      <c r="S42" s="1"/>
      <c r="T42" s="2"/>
      <c r="U42" s="2"/>
      <c r="V42" s="2"/>
      <c r="W42" s="3"/>
      <c r="X42" t="s">
        <v>187</v>
      </c>
      <c r="Z42" t="e">
        <f>Table13[[#This Row],[T Average]]/Table13[[#This Row],[M Average]]</f>
        <v>#DIV/0!</v>
      </c>
      <c r="AA42" t="e">
        <f>Table13[[#This Row],[T75 Average]]/Table13[[#This Row],[M Average]]</f>
        <v>#DIV/0!</v>
      </c>
      <c r="AB42" t="e">
        <f>Table13[[#This Row],[T50 Average]]/Table13[[#This Row],[M Average]]</f>
        <v>#DIV/0!</v>
      </c>
    </row>
    <row r="44" spans="2:28" x14ac:dyDescent="0.35">
      <c r="B44" t="s">
        <v>51</v>
      </c>
    </row>
    <row r="45" spans="2:28" x14ac:dyDescent="0.35">
      <c r="B45" t="s">
        <v>52</v>
      </c>
    </row>
    <row r="46" spans="2:28" x14ac:dyDescent="0.35">
      <c r="B46" t="s">
        <v>374</v>
      </c>
    </row>
    <row r="47" spans="2:28" x14ac:dyDescent="0.35">
      <c r="B47" t="s">
        <v>188</v>
      </c>
    </row>
    <row r="48" spans="2:28" x14ac:dyDescent="0.35">
      <c r="B48" t="s">
        <v>167</v>
      </c>
    </row>
    <row r="49" spans="2:21" x14ac:dyDescent="0.35">
      <c r="B49" t="s">
        <v>54</v>
      </c>
    </row>
    <row r="50" spans="2:21" x14ac:dyDescent="0.35">
      <c r="B50" t="s">
        <v>55</v>
      </c>
    </row>
    <row r="51" spans="2:21" x14ac:dyDescent="0.35">
      <c r="B51" t="s">
        <v>56</v>
      </c>
      <c r="C51" t="s">
        <v>57</v>
      </c>
      <c r="D51" t="s">
        <v>58</v>
      </c>
      <c r="E51" t="s">
        <v>59</v>
      </c>
      <c r="F51" t="s">
        <v>60</v>
      </c>
      <c r="G51" t="s">
        <v>61</v>
      </c>
      <c r="H51" t="s">
        <v>62</v>
      </c>
      <c r="I51" t="s">
        <v>63</v>
      </c>
      <c r="J51" t="s">
        <v>64</v>
      </c>
      <c r="K51" t="s">
        <v>65</v>
      </c>
      <c r="L51" t="s">
        <v>66</v>
      </c>
      <c r="M51" t="s">
        <v>168</v>
      </c>
      <c r="N51" t="s">
        <v>169</v>
      </c>
      <c r="O51" t="s">
        <v>69</v>
      </c>
      <c r="P51" t="s">
        <v>170</v>
      </c>
      <c r="Q51" t="s">
        <v>171</v>
      </c>
    </row>
    <row r="52" spans="2:21" x14ac:dyDescent="0.35">
      <c r="B52" t="s">
        <v>359</v>
      </c>
      <c r="C52" t="s">
        <v>360</v>
      </c>
      <c r="D52" t="s">
        <v>28</v>
      </c>
      <c r="E52">
        <v>574</v>
      </c>
      <c r="F52" t="s">
        <v>361</v>
      </c>
      <c r="G52" t="s">
        <v>144</v>
      </c>
      <c r="H52" t="s">
        <v>125</v>
      </c>
      <c r="I52" t="s">
        <v>174</v>
      </c>
      <c r="J52" t="s">
        <v>362</v>
      </c>
      <c r="K52" t="s">
        <v>0</v>
      </c>
      <c r="L52" t="s">
        <v>189</v>
      </c>
      <c r="M52" t="s">
        <v>363</v>
      </c>
      <c r="N52" t="s">
        <v>364</v>
      </c>
      <c r="O52" t="s">
        <v>375</v>
      </c>
      <c r="P52" t="s">
        <v>376</v>
      </c>
      <c r="Q52" t="s">
        <v>377</v>
      </c>
    </row>
    <row r="53" spans="2:21" x14ac:dyDescent="0.35">
      <c r="B53" t="s">
        <v>359</v>
      </c>
      <c r="C53" t="s">
        <v>360</v>
      </c>
      <c r="D53" t="s">
        <v>28</v>
      </c>
      <c r="E53">
        <v>574</v>
      </c>
      <c r="F53" t="s">
        <v>361</v>
      </c>
      <c r="G53" t="s">
        <v>144</v>
      </c>
      <c r="H53" t="s">
        <v>125</v>
      </c>
      <c r="I53" t="s">
        <v>174</v>
      </c>
      <c r="J53" t="s">
        <v>365</v>
      </c>
      <c r="K53" t="s">
        <v>1</v>
      </c>
      <c r="L53" t="s">
        <v>189</v>
      </c>
      <c r="M53" t="s">
        <v>366</v>
      </c>
      <c r="N53" t="s">
        <v>367</v>
      </c>
      <c r="O53" t="s">
        <v>378</v>
      </c>
      <c r="P53" t="s">
        <v>379</v>
      </c>
      <c r="Q53" t="s">
        <v>380</v>
      </c>
    </row>
    <row r="54" spans="2:21" x14ac:dyDescent="0.35">
      <c r="B54" t="s">
        <v>359</v>
      </c>
      <c r="C54" t="s">
        <v>360</v>
      </c>
      <c r="D54" t="s">
        <v>28</v>
      </c>
      <c r="E54">
        <v>574</v>
      </c>
      <c r="F54" t="s">
        <v>361</v>
      </c>
      <c r="G54" t="s">
        <v>144</v>
      </c>
      <c r="H54" t="s">
        <v>125</v>
      </c>
      <c r="I54" t="s">
        <v>174</v>
      </c>
      <c r="J54" t="s">
        <v>368</v>
      </c>
      <c r="K54" t="s">
        <v>82</v>
      </c>
      <c r="L54" t="s">
        <v>189</v>
      </c>
      <c r="M54" t="s">
        <v>369</v>
      </c>
      <c r="N54" t="s">
        <v>370</v>
      </c>
      <c r="O54" t="s">
        <v>381</v>
      </c>
      <c r="P54" t="s">
        <v>382</v>
      </c>
      <c r="Q54" t="s">
        <v>377</v>
      </c>
      <c r="S54" t="e">
        <f>O52/O54</f>
        <v>#VALUE!</v>
      </c>
    </row>
    <row r="55" spans="2:21" x14ac:dyDescent="0.35">
      <c r="B55" t="s">
        <v>359</v>
      </c>
      <c r="C55" t="s">
        <v>360</v>
      </c>
      <c r="D55" t="s">
        <v>28</v>
      </c>
      <c r="E55">
        <v>574</v>
      </c>
      <c r="F55" t="s">
        <v>361</v>
      </c>
      <c r="G55" t="s">
        <v>144</v>
      </c>
      <c r="H55" t="s">
        <v>125</v>
      </c>
      <c r="I55" t="s">
        <v>174</v>
      </c>
      <c r="J55" t="s">
        <v>371</v>
      </c>
      <c r="K55" t="s">
        <v>87</v>
      </c>
      <c r="L55" t="s">
        <v>189</v>
      </c>
      <c r="M55" t="s">
        <v>372</v>
      </c>
      <c r="N55" t="s">
        <v>373</v>
      </c>
      <c r="O55" t="s">
        <v>383</v>
      </c>
      <c r="P55" t="s">
        <v>384</v>
      </c>
      <c r="Q55" t="s">
        <v>377</v>
      </c>
      <c r="S55" t="e">
        <f>O52/O55</f>
        <v>#VALUE!</v>
      </c>
    </row>
    <row r="57" spans="2:21" x14ac:dyDescent="0.35">
      <c r="M57">
        <v>42.510182999999998</v>
      </c>
      <c r="N57">
        <v>19.810462999999999</v>
      </c>
      <c r="O57">
        <v>0.85955099999999995</v>
      </c>
      <c r="P57">
        <v>7.1448080000000003</v>
      </c>
      <c r="Q57">
        <v>132.50370799999999</v>
      </c>
    </row>
    <row r="58" spans="2:21" x14ac:dyDescent="0.35">
      <c r="M58">
        <v>51.475382000000003</v>
      </c>
      <c r="N58">
        <v>17.684632000000001</v>
      </c>
      <c r="O58">
        <v>4.027E-2</v>
      </c>
      <c r="P58">
        <v>31.82687</v>
      </c>
      <c r="Q58">
        <v>94.181556999999998</v>
      </c>
      <c r="S58" t="e">
        <f>O53/O58</f>
        <v>#VALUE!</v>
      </c>
      <c r="U58">
        <v>1</v>
      </c>
    </row>
    <row r="59" spans="2:21" x14ac:dyDescent="0.35">
      <c r="M59">
        <v>130.98814400000001</v>
      </c>
      <c r="N59" s="10" t="s">
        <v>354</v>
      </c>
      <c r="O59" s="9">
        <v>5.2684800000000001E-4</v>
      </c>
      <c r="P59">
        <v>129.25607299999999</v>
      </c>
      <c r="Q59">
        <v>132.50370799999999</v>
      </c>
      <c r="S59" s="12" t="e">
        <f>O54/O59</f>
        <v>#VALUE!</v>
      </c>
      <c r="U59">
        <v>7.6651651651651651</v>
      </c>
    </row>
    <row r="60" spans="2:21" x14ac:dyDescent="0.35">
      <c r="M60">
        <v>104.086856</v>
      </c>
      <c r="N60">
        <v>6.8489789999999999</v>
      </c>
      <c r="O60" s="9">
        <v>2.1069999999999999E-3</v>
      </c>
      <c r="P60">
        <v>98.078720000000004</v>
      </c>
      <c r="Q60">
        <v>120.812202</v>
      </c>
      <c r="S60" s="12" t="e">
        <f>O55/O60</f>
        <v>#VALUE!</v>
      </c>
      <c r="U60">
        <v>2.603281096963761</v>
      </c>
    </row>
  </sheetData>
  <mergeCells count="4">
    <mergeCell ref="D3:H3"/>
    <mergeCell ref="I3:M3"/>
    <mergeCell ref="N3:R3"/>
    <mergeCell ref="S3:W3"/>
  </mergeCells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5</vt:i4>
      </vt:variant>
    </vt:vector>
  </HeadingPairs>
  <TitlesOfParts>
    <vt:vector size="5" baseType="lpstr">
      <vt:lpstr>Sheet1</vt:lpstr>
      <vt:lpstr>TBV</vt:lpstr>
      <vt:lpstr>SUV all</vt:lpstr>
      <vt:lpstr>Bq_mL</vt:lpstr>
      <vt:lpstr>BqmL_ny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Kristin Lode</dc:creator>
  <cp:keywords/>
  <dc:description/>
  <cp:lastModifiedBy>Inigo Zubiavrre Martinez</cp:lastModifiedBy>
  <cp:revision/>
  <dcterms:created xsi:type="dcterms:W3CDTF">2022-08-11T13:43:58Z</dcterms:created>
  <dcterms:modified xsi:type="dcterms:W3CDTF">2025-01-27T14:15:25Z</dcterms:modified>
  <cp:category/>
  <cp:contentStatus/>
</cp:coreProperties>
</file>