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Weiland\Desktop\Submission\"/>
    </mc:Choice>
  </mc:AlternateContent>
  <xr:revisionPtr revIDLastSave="0" documentId="13_ncr:1_{D883CCC9-3032-49C2-A643-303F57392175}" xr6:coauthVersionLast="47" xr6:coauthVersionMax="47" xr10:uidLastSave="{00000000-0000-0000-0000-000000000000}"/>
  <bookViews>
    <workbookView xWindow="-96" yWindow="-96" windowWidth="23232" windowHeight="13872" tabRatio="842" activeTab="2" xr2:uid="{00000000-000D-0000-FFFF-FFFF00000000}"/>
  </bookViews>
  <sheets>
    <sheet name="Chart1" sheetId="33" r:id="rId1"/>
    <sheet name="CCUS (pipe)" sheetId="34" r:id="rId2"/>
    <sheet name="Hub_province" sheetId="36" r:id="rId3"/>
    <sheet name="data" sheetId="29" r:id="rId4"/>
    <sheet name="GIS " sheetId="30" r:id="rId5"/>
  </sheets>
  <calcPr calcId="191029"/>
</workbook>
</file>

<file path=xl/calcChain.xml><?xml version="1.0" encoding="utf-8"?>
<calcChain xmlns="http://schemas.openxmlformats.org/spreadsheetml/2006/main">
  <c r="R2" i="36" l="1"/>
  <c r="S60" i="36"/>
  <c r="R60" i="36"/>
  <c r="N60" i="36"/>
  <c r="L60" i="36"/>
  <c r="S59" i="36"/>
  <c r="R59" i="36"/>
  <c r="N59" i="36"/>
  <c r="L59" i="36"/>
  <c r="S58" i="36"/>
  <c r="R58" i="36"/>
  <c r="N58" i="36"/>
  <c r="L58" i="36"/>
  <c r="S57" i="36"/>
  <c r="R57" i="36"/>
  <c r="N57" i="36"/>
  <c r="L57" i="36"/>
  <c r="S56" i="36"/>
  <c r="R56" i="36"/>
  <c r="N56" i="36"/>
  <c r="L56" i="36"/>
  <c r="S55" i="36"/>
  <c r="R55" i="36"/>
  <c r="N55" i="36"/>
  <c r="L55" i="36"/>
  <c r="S54" i="36"/>
  <c r="R54" i="36"/>
  <c r="N54" i="36"/>
  <c r="L54" i="36"/>
  <c r="S53" i="36"/>
  <c r="R53" i="36"/>
  <c r="N53" i="36"/>
  <c r="L53" i="36"/>
  <c r="S52" i="36"/>
  <c r="R52" i="36"/>
  <c r="N52" i="36"/>
  <c r="L52" i="36"/>
  <c r="S51" i="36"/>
  <c r="R51" i="36"/>
  <c r="N51" i="36"/>
  <c r="L51" i="36"/>
  <c r="S50" i="36"/>
  <c r="R50" i="36"/>
  <c r="N50" i="36"/>
  <c r="L50" i="36"/>
  <c r="S49" i="36"/>
  <c r="R49" i="36"/>
  <c r="N49" i="36"/>
  <c r="L49" i="36"/>
  <c r="S48" i="36"/>
  <c r="R48" i="36"/>
  <c r="N48" i="36"/>
  <c r="L48" i="36"/>
  <c r="S47" i="36"/>
  <c r="R47" i="36"/>
  <c r="N47" i="36"/>
  <c r="L47" i="36"/>
  <c r="S46" i="36"/>
  <c r="R46" i="36"/>
  <c r="N46" i="36"/>
  <c r="L46" i="36"/>
  <c r="S45" i="36"/>
  <c r="R45" i="36"/>
  <c r="N45" i="36"/>
  <c r="L45" i="36"/>
  <c r="S44" i="36"/>
  <c r="R44" i="36"/>
  <c r="N44" i="36"/>
  <c r="L44" i="36"/>
  <c r="S43" i="36"/>
  <c r="R43" i="36"/>
  <c r="N43" i="36"/>
  <c r="L43" i="36"/>
  <c r="S42" i="36"/>
  <c r="R42" i="36"/>
  <c r="N42" i="36"/>
  <c r="L42" i="36"/>
  <c r="S41" i="36"/>
  <c r="R41" i="36"/>
  <c r="N41" i="36"/>
  <c r="L41" i="36"/>
  <c r="S40" i="36"/>
  <c r="R40" i="36"/>
  <c r="N40" i="36"/>
  <c r="L40" i="36"/>
  <c r="S39" i="36"/>
  <c r="R39" i="36"/>
  <c r="N39" i="36"/>
  <c r="L39" i="36"/>
  <c r="S38" i="36"/>
  <c r="R38" i="36"/>
  <c r="N38" i="36"/>
  <c r="L38" i="36"/>
  <c r="S37" i="36"/>
  <c r="R37" i="36"/>
  <c r="N37" i="36"/>
  <c r="L37" i="36"/>
  <c r="S36" i="36"/>
  <c r="R36" i="36"/>
  <c r="N36" i="36"/>
  <c r="L36" i="36"/>
  <c r="S35" i="36"/>
  <c r="R35" i="36"/>
  <c r="N35" i="36"/>
  <c r="L35" i="36"/>
  <c r="S34" i="36"/>
  <c r="R34" i="36"/>
  <c r="N34" i="36"/>
  <c r="L34" i="36"/>
  <c r="S33" i="36"/>
  <c r="R33" i="36"/>
  <c r="N33" i="36"/>
  <c r="L33" i="36"/>
  <c r="S32" i="36"/>
  <c r="R32" i="36"/>
  <c r="N32" i="36"/>
  <c r="L32" i="36"/>
  <c r="S31" i="36"/>
  <c r="R31" i="36"/>
  <c r="N31" i="36"/>
  <c r="L31" i="36"/>
  <c r="S30" i="36"/>
  <c r="R30" i="36"/>
  <c r="N30" i="36"/>
  <c r="L30" i="36"/>
  <c r="S29" i="36"/>
  <c r="R29" i="36"/>
  <c r="N29" i="36"/>
  <c r="L29" i="36"/>
  <c r="S28" i="36"/>
  <c r="R28" i="36"/>
  <c r="N28" i="36"/>
  <c r="L28" i="36"/>
  <c r="S27" i="36"/>
  <c r="R27" i="36"/>
  <c r="N27" i="36"/>
  <c r="L27" i="36"/>
  <c r="S26" i="36"/>
  <c r="R26" i="36"/>
  <c r="N26" i="36"/>
  <c r="L26" i="36"/>
  <c r="S25" i="36"/>
  <c r="R25" i="36"/>
  <c r="N25" i="36"/>
  <c r="L25" i="36"/>
  <c r="S24" i="36"/>
  <c r="R24" i="36"/>
  <c r="N24" i="36"/>
  <c r="L24" i="36"/>
  <c r="S23" i="36"/>
  <c r="R23" i="36"/>
  <c r="N23" i="36"/>
  <c r="L23" i="36"/>
  <c r="S22" i="36"/>
  <c r="R22" i="36"/>
  <c r="N22" i="36"/>
  <c r="L22" i="36"/>
  <c r="S21" i="36"/>
  <c r="R21" i="36"/>
  <c r="N21" i="36"/>
  <c r="L21" i="36"/>
  <c r="S20" i="36"/>
  <c r="R20" i="36"/>
  <c r="N20" i="36"/>
  <c r="L20" i="36"/>
  <c r="S19" i="36"/>
  <c r="R19" i="36"/>
  <c r="N19" i="36"/>
  <c r="L19" i="36"/>
  <c r="S18" i="36"/>
  <c r="R18" i="36"/>
  <c r="N18" i="36"/>
  <c r="L18" i="36"/>
  <c r="S17" i="36"/>
  <c r="R17" i="36"/>
  <c r="N17" i="36"/>
  <c r="L17" i="36"/>
  <c r="S16" i="36"/>
  <c r="R16" i="36"/>
  <c r="N16" i="36"/>
  <c r="L16" i="36"/>
  <c r="S15" i="36"/>
  <c r="R15" i="36"/>
  <c r="N15" i="36"/>
  <c r="L15" i="36"/>
  <c r="S14" i="36"/>
  <c r="R14" i="36"/>
  <c r="N14" i="36"/>
  <c r="L14" i="36"/>
  <c r="S13" i="36"/>
  <c r="R13" i="36"/>
  <c r="N13" i="36"/>
  <c r="L13" i="36"/>
  <c r="S12" i="36"/>
  <c r="R12" i="36"/>
  <c r="N12" i="36"/>
  <c r="L12" i="36"/>
  <c r="S11" i="36"/>
  <c r="R11" i="36"/>
  <c r="N11" i="36"/>
  <c r="L11" i="36"/>
  <c r="S10" i="36"/>
  <c r="R10" i="36"/>
  <c r="N10" i="36"/>
  <c r="L10" i="36"/>
  <c r="S9" i="36"/>
  <c r="R9" i="36"/>
  <c r="N9" i="36"/>
  <c r="L9" i="36"/>
  <c r="S8" i="36"/>
  <c r="R8" i="36"/>
  <c r="N8" i="36"/>
  <c r="L8" i="36"/>
  <c r="S7" i="36"/>
  <c r="R7" i="36"/>
  <c r="N7" i="36"/>
  <c r="L7" i="36"/>
  <c r="S6" i="36"/>
  <c r="R6" i="36"/>
  <c r="N6" i="36"/>
  <c r="L6" i="36"/>
  <c r="S5" i="36"/>
  <c r="R5" i="36"/>
  <c r="N5" i="36"/>
  <c r="L5" i="36"/>
  <c r="S4" i="36"/>
  <c r="R4" i="36"/>
  <c r="N4" i="36"/>
  <c r="L4" i="36"/>
  <c r="S3" i="36"/>
  <c r="R3" i="36"/>
  <c r="N3" i="36"/>
  <c r="L3" i="36"/>
  <c r="S2" i="36"/>
  <c r="N2" i="36"/>
  <c r="L2" i="36"/>
  <c r="S64" i="34"/>
  <c r="S62" i="34"/>
  <c r="R62" i="34"/>
  <c r="S60" i="34"/>
  <c r="R60" i="34"/>
  <c r="O60" i="34"/>
  <c r="N60" i="34"/>
  <c r="M60" i="34"/>
  <c r="S59" i="34"/>
  <c r="R59" i="34"/>
  <c r="O59" i="34"/>
  <c r="N59" i="34"/>
  <c r="M59" i="34"/>
  <c r="S58" i="34"/>
  <c r="R58" i="34"/>
  <c r="O58" i="34"/>
  <c r="N58" i="34"/>
  <c r="M58" i="34"/>
  <c r="S57" i="34"/>
  <c r="R57" i="34"/>
  <c r="O57" i="34"/>
  <c r="N57" i="34"/>
  <c r="M57" i="34"/>
  <c r="S56" i="34"/>
  <c r="R56" i="34"/>
  <c r="O56" i="34"/>
  <c r="N56" i="34"/>
  <c r="M56" i="34"/>
  <c r="S55" i="34"/>
  <c r="R55" i="34"/>
  <c r="O55" i="34"/>
  <c r="N55" i="34"/>
  <c r="M55" i="34"/>
  <c r="S54" i="34"/>
  <c r="R54" i="34"/>
  <c r="O54" i="34"/>
  <c r="N54" i="34"/>
  <c r="M54" i="34"/>
  <c r="S53" i="34"/>
  <c r="R53" i="34"/>
  <c r="O53" i="34"/>
  <c r="N53" i="34"/>
  <c r="M53" i="34"/>
  <c r="S52" i="34"/>
  <c r="R52" i="34"/>
  <c r="O52" i="34"/>
  <c r="N52" i="34"/>
  <c r="M52" i="34"/>
  <c r="S51" i="34"/>
  <c r="R51" i="34"/>
  <c r="O51" i="34"/>
  <c r="N51" i="34"/>
  <c r="M51" i="34"/>
  <c r="S50" i="34"/>
  <c r="R50" i="34"/>
  <c r="O50" i="34"/>
  <c r="N50" i="34"/>
  <c r="M50" i="34"/>
  <c r="S49" i="34"/>
  <c r="R49" i="34"/>
  <c r="O49" i="34"/>
  <c r="N49" i="34"/>
  <c r="M49" i="34"/>
  <c r="S48" i="34"/>
  <c r="R48" i="34"/>
  <c r="O48" i="34"/>
  <c r="N48" i="34"/>
  <c r="M48" i="34"/>
  <c r="S47" i="34"/>
  <c r="R47" i="34"/>
  <c r="O47" i="34"/>
  <c r="N47" i="34"/>
  <c r="M47" i="34"/>
  <c r="S46" i="34"/>
  <c r="R46" i="34"/>
  <c r="O46" i="34"/>
  <c r="N46" i="34"/>
  <c r="M46" i="34"/>
  <c r="S45" i="34"/>
  <c r="R45" i="34"/>
  <c r="O45" i="34"/>
  <c r="N45" i="34"/>
  <c r="M45" i="34"/>
  <c r="S44" i="34"/>
  <c r="R44" i="34"/>
  <c r="O44" i="34"/>
  <c r="N44" i="34"/>
  <c r="M44" i="34"/>
  <c r="S43" i="34"/>
  <c r="R43" i="34"/>
  <c r="O43" i="34"/>
  <c r="N43" i="34"/>
  <c r="M43" i="34"/>
  <c r="S42" i="34"/>
  <c r="R42" i="34"/>
  <c r="O42" i="34"/>
  <c r="N42" i="34"/>
  <c r="M42" i="34"/>
  <c r="S41" i="34"/>
  <c r="R41" i="34"/>
  <c r="O41" i="34"/>
  <c r="N41" i="34"/>
  <c r="M41" i="34"/>
  <c r="S40" i="34"/>
  <c r="R40" i="34"/>
  <c r="O40" i="34"/>
  <c r="N40" i="34"/>
  <c r="M40" i="34"/>
  <c r="S39" i="34"/>
  <c r="R39" i="34"/>
  <c r="O39" i="34"/>
  <c r="N39" i="34"/>
  <c r="M39" i="34"/>
  <c r="S38" i="34"/>
  <c r="R38" i="34"/>
  <c r="O38" i="34"/>
  <c r="N38" i="34"/>
  <c r="M38" i="34"/>
  <c r="S37" i="34"/>
  <c r="R37" i="34"/>
  <c r="O37" i="34"/>
  <c r="N37" i="34"/>
  <c r="M37" i="34"/>
  <c r="S36" i="34"/>
  <c r="R36" i="34"/>
  <c r="O36" i="34"/>
  <c r="N36" i="34"/>
  <c r="M36" i="34"/>
  <c r="S35" i="34"/>
  <c r="R35" i="34"/>
  <c r="O35" i="34"/>
  <c r="N35" i="34"/>
  <c r="M35" i="34"/>
  <c r="S34" i="34"/>
  <c r="R34" i="34"/>
  <c r="O34" i="34"/>
  <c r="N34" i="34"/>
  <c r="M34" i="34"/>
  <c r="S33" i="34"/>
  <c r="R33" i="34"/>
  <c r="O33" i="34"/>
  <c r="N33" i="34"/>
  <c r="M33" i="34"/>
  <c r="S32" i="34"/>
  <c r="R32" i="34"/>
  <c r="O32" i="34"/>
  <c r="N32" i="34"/>
  <c r="M32" i="34"/>
  <c r="S31" i="34"/>
  <c r="R31" i="34"/>
  <c r="O31" i="34"/>
  <c r="N31" i="34"/>
  <c r="M31" i="34"/>
  <c r="S30" i="34"/>
  <c r="R30" i="34"/>
  <c r="O30" i="34"/>
  <c r="N30" i="34"/>
  <c r="M30" i="34"/>
  <c r="S29" i="34"/>
  <c r="R29" i="34"/>
  <c r="O29" i="34"/>
  <c r="N29" i="34"/>
  <c r="M29" i="34"/>
  <c r="S28" i="34"/>
  <c r="R28" i="34"/>
  <c r="O28" i="34"/>
  <c r="N28" i="34"/>
  <c r="M28" i="34"/>
  <c r="S27" i="34"/>
  <c r="R27" i="34"/>
  <c r="O27" i="34"/>
  <c r="N27" i="34"/>
  <c r="M27" i="34"/>
  <c r="S26" i="34"/>
  <c r="R26" i="34"/>
  <c r="O26" i="34"/>
  <c r="N26" i="34"/>
  <c r="M26" i="34"/>
  <c r="S25" i="34"/>
  <c r="R25" i="34"/>
  <c r="O25" i="34"/>
  <c r="N25" i="34"/>
  <c r="M25" i="34"/>
  <c r="S24" i="34"/>
  <c r="R24" i="34"/>
  <c r="O24" i="34"/>
  <c r="N24" i="34"/>
  <c r="M24" i="34"/>
  <c r="S23" i="34"/>
  <c r="R23" i="34"/>
  <c r="O23" i="34"/>
  <c r="N23" i="34"/>
  <c r="M23" i="34"/>
  <c r="S22" i="34"/>
  <c r="R22" i="34"/>
  <c r="O22" i="34"/>
  <c r="N22" i="34"/>
  <c r="M22" i="34"/>
  <c r="S21" i="34"/>
  <c r="R21" i="34"/>
  <c r="O21" i="34"/>
  <c r="N21" i="34"/>
  <c r="M21" i="34"/>
  <c r="S20" i="34"/>
  <c r="R20" i="34"/>
  <c r="O20" i="34"/>
  <c r="N20" i="34"/>
  <c r="M20" i="34"/>
  <c r="S19" i="34"/>
  <c r="R19" i="34"/>
  <c r="O19" i="34"/>
  <c r="N19" i="34"/>
  <c r="M19" i="34"/>
  <c r="S18" i="34"/>
  <c r="R18" i="34"/>
  <c r="O18" i="34"/>
  <c r="N18" i="34"/>
  <c r="M18" i="34"/>
  <c r="S17" i="34"/>
  <c r="R17" i="34"/>
  <c r="O17" i="34"/>
  <c r="N17" i="34"/>
  <c r="M17" i="34"/>
  <c r="S16" i="34"/>
  <c r="R16" i="34"/>
  <c r="O16" i="34"/>
  <c r="N16" i="34"/>
  <c r="M16" i="34"/>
  <c r="S15" i="34"/>
  <c r="R15" i="34"/>
  <c r="O15" i="34"/>
  <c r="N15" i="34"/>
  <c r="M15" i="34"/>
  <c r="S14" i="34"/>
  <c r="R14" i="34"/>
  <c r="O14" i="34"/>
  <c r="N14" i="34"/>
  <c r="M14" i="34"/>
  <c r="S13" i="34"/>
  <c r="R13" i="34"/>
  <c r="O13" i="34"/>
  <c r="N13" i="34"/>
  <c r="M13" i="34"/>
  <c r="S12" i="34"/>
  <c r="R12" i="34"/>
  <c r="O12" i="34"/>
  <c r="N12" i="34"/>
  <c r="M12" i="34"/>
  <c r="S11" i="34"/>
  <c r="R11" i="34"/>
  <c r="O11" i="34"/>
  <c r="N11" i="34"/>
  <c r="M11" i="34"/>
  <c r="S10" i="34"/>
  <c r="R10" i="34"/>
  <c r="O10" i="34"/>
  <c r="N10" i="34"/>
  <c r="M10" i="34"/>
  <c r="S9" i="34"/>
  <c r="R9" i="34"/>
  <c r="O9" i="34"/>
  <c r="N9" i="34"/>
  <c r="M9" i="34"/>
  <c r="S8" i="34"/>
  <c r="R8" i="34"/>
  <c r="O8" i="34"/>
  <c r="N8" i="34"/>
  <c r="M8" i="34"/>
  <c r="S7" i="34"/>
  <c r="R7" i="34"/>
  <c r="O7" i="34"/>
  <c r="N7" i="34"/>
  <c r="M7" i="34"/>
  <c r="S6" i="34"/>
  <c r="R6" i="34"/>
  <c r="O6" i="34"/>
  <c r="N6" i="34"/>
  <c r="M6" i="34"/>
  <c r="S5" i="34"/>
  <c r="R5" i="34"/>
  <c r="O5" i="34"/>
  <c r="N5" i="34"/>
  <c r="M5" i="34"/>
  <c r="S4" i="34"/>
  <c r="R4" i="34"/>
  <c r="O4" i="34"/>
  <c r="N4" i="34"/>
  <c r="M4" i="34"/>
  <c r="S3" i="34"/>
  <c r="R3" i="34"/>
  <c r="O3" i="34"/>
  <c r="N3" i="34"/>
  <c r="M3" i="34"/>
  <c r="S2" i="34"/>
  <c r="R2" i="34"/>
  <c r="O2" i="34"/>
  <c r="N2" i="34"/>
  <c r="M2" i="3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esults1" type="6" refreshedVersion="2" background="1" saveData="1">
    <textPr sourceFile="C:\Users\lenovo\Desktop\钢铁业CCUS潜力评估\Results.txt" space="1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<sst xmlns="http://schemas.openxmlformats.org/spreadsheetml/2006/main" count="176" uniqueCount="53">
  <si>
    <t>NO.</t>
  </si>
  <si>
    <t>Lat_N</t>
  </si>
  <si>
    <t>Lon_N</t>
  </si>
  <si>
    <t>CO2 emission sources (Mt/a)</t>
  </si>
  <si>
    <t>latitude1</t>
  </si>
  <si>
    <t>longtitude</t>
  </si>
  <si>
    <t>CO2 concentration [-]</t>
  </si>
  <si>
    <t>Transportation (USD/t)</t>
  </si>
  <si>
    <t>Capture and compression cost (CNY/t)</t>
  </si>
  <si>
    <t>Cell index k</t>
  </si>
  <si>
    <r>
      <rPr>
        <sz val="9"/>
        <color theme="1"/>
        <rFont val="Times New Roman"/>
        <charset val="134"/>
      </rPr>
      <t>Storage Cost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CNY/t)</t>
    </r>
  </si>
  <si>
    <t>Total Cost (CNY/t)</t>
  </si>
  <si>
    <t>Storage Capacity</t>
  </si>
  <si>
    <t>Cumulative Capacity by Projects (Mt/a)</t>
  </si>
  <si>
    <t>Cost curve by projects (USD/t)</t>
  </si>
  <si>
    <t>Int_total (MCNY/a)</t>
  </si>
  <si>
    <t>Int_total (G CNY/a)</t>
  </si>
  <si>
    <t>Storage Cost（CNY/t)</t>
  </si>
  <si>
    <r>
      <rPr>
        <sz val="9"/>
        <color theme="1"/>
        <rFont val="Times New Roman"/>
        <charset val="134"/>
      </rPr>
      <t xml:space="preserve">Cumulative Capacity by Cluster </t>
    </r>
    <r>
      <rPr>
        <sz val="9"/>
        <color theme="1"/>
        <rFont val="Times New Roman"/>
        <charset val="134"/>
      </rPr>
      <t>(Mt/a)</t>
    </r>
  </si>
  <si>
    <t>Cost curve by CCUS hub in Ningxia (USD/t)</t>
  </si>
  <si>
    <t>NO</t>
  </si>
  <si>
    <t>capacity</t>
  </si>
  <si>
    <t>CO2 emission mtpa</t>
  </si>
  <si>
    <t>CO2 capture mtpa</t>
  </si>
  <si>
    <t>latitude</t>
  </si>
  <si>
    <t xml:space="preserve">type </t>
  </si>
  <si>
    <t>类型</t>
  </si>
  <si>
    <t>地区</t>
  </si>
  <si>
    <t>煤电</t>
  </si>
  <si>
    <t>宁东</t>
  </si>
  <si>
    <t>银川</t>
  </si>
  <si>
    <t>煤化工</t>
  </si>
  <si>
    <t>石嘴山</t>
  </si>
  <si>
    <t>吴忠</t>
  </si>
  <si>
    <t>固原</t>
  </si>
  <si>
    <t>化工</t>
  </si>
  <si>
    <t>中卫</t>
  </si>
  <si>
    <t>钢铁</t>
  </si>
  <si>
    <t>建材</t>
  </si>
  <si>
    <t>水泥</t>
  </si>
  <si>
    <t>炼油</t>
  </si>
  <si>
    <t>有色</t>
  </si>
  <si>
    <t>化工-发电设施</t>
  </si>
  <si>
    <t>电解铝</t>
  </si>
  <si>
    <t>No</t>
  </si>
  <si>
    <t>CO2 captured</t>
  </si>
  <si>
    <t>lat</t>
  </si>
  <si>
    <t>lon</t>
  </si>
  <si>
    <t>type</t>
  </si>
  <si>
    <t>Boundary Type</t>
  </si>
  <si>
    <t>operating hours</t>
  </si>
  <si>
    <t>Coal price( CNY/t)</t>
  </si>
  <si>
    <t>Grid Price( CNY/kWh)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</si>
</sst>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.00_ "/>
    <numFmt numFmtId="167" formatCode="0.0"/>
    <numFmt numFmtId="168" formatCode="0.0_ "/>
    <numFmt numFmtId="169" formatCode="0.00_);[Red]\(0.00\)"/>
  </numFmts>
  <fonts count="6">
    <font>
      <sz val="11"/>
      <color theme="1"/>
      <name val="Times New Roman"/>
      <charset val="134"/>
      <scheme val="minor"/>
    </font>
    <font>
      <sz val="10"/>
      <color theme="1"/>
      <name val="Times New Roman"/>
      <charset val="134"/>
    </font>
    <font>
      <sz val="10"/>
      <color theme="1"/>
      <name val="Times New Roman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9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6" fontId="1" fillId="0" borderId="0" xfId="0" applyNumberFormat="1" applyFont="1" applyAlignment="1">
      <alignment vertical="center"/>
    </xf>
    <xf numFmtId="166" fontId="1" fillId="0" borderId="0" xfId="0" applyNumberFormat="1" applyFont="1"/>
    <xf numFmtId="166" fontId="1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/>
    <xf numFmtId="2" fontId="3" fillId="0" borderId="0" xfId="0" applyNumberFormat="1" applyFont="1"/>
    <xf numFmtId="166" fontId="3" fillId="0" borderId="0" xfId="0" applyNumberFormat="1" applyFont="1"/>
    <xf numFmtId="169" fontId="3" fillId="0" borderId="0" xfId="0" applyNumberFormat="1" applyFont="1"/>
    <xf numFmtId="2" fontId="4" fillId="2" borderId="0" xfId="0" applyNumberFormat="1" applyFont="1" applyFill="1"/>
    <xf numFmtId="10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3911195652"/>
          <c:y val="6.5108029573388695E-2"/>
          <c:w val="0.84339418285901302"/>
          <c:h val="0.75457567804024495"/>
        </c:manualLayout>
      </c:layout>
      <c:scatterChart>
        <c:scatterStyle val="lineMarker"/>
        <c:varyColors val="0"/>
        <c:ser>
          <c:idx val="2"/>
          <c:order val="0"/>
          <c:tx>
            <c:strRef>
              <c:f>'CCUS (pipe)'!$O$1</c:f>
              <c:strCache>
                <c:ptCount val="1"/>
                <c:pt idx="0">
                  <c:v>Cost curve by projects (USD/t)</c:v>
                </c:pt>
              </c:strCache>
            </c:strRef>
          </c:tx>
          <c:spPr>
            <a:ln w="9525" cap="rnd">
              <a:solidFill>
                <a:schemeClr val="accent3">
                  <a:alpha val="5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xVal>
            <c:numRef>
              <c:f>'CCUS (pipe)'!$M$2:$M$199</c:f>
              <c:numCache>
                <c:formatCode>0.00</c:formatCode>
                <c:ptCount val="198"/>
                <c:pt idx="0">
                  <c:v>11.05</c:v>
                </c:pt>
                <c:pt idx="1">
                  <c:v>13.6425</c:v>
                </c:pt>
                <c:pt idx="2">
                  <c:v>19.592500000000001</c:v>
                </c:pt>
                <c:pt idx="3">
                  <c:v>24.65</c:v>
                </c:pt>
                <c:pt idx="4">
                  <c:v>36.634999999999998</c:v>
                </c:pt>
                <c:pt idx="5">
                  <c:v>40.799999999999997</c:v>
                </c:pt>
                <c:pt idx="6">
                  <c:v>44.012999999999998</c:v>
                </c:pt>
                <c:pt idx="7">
                  <c:v>60.162999999999997</c:v>
                </c:pt>
                <c:pt idx="8">
                  <c:v>66.325500000000005</c:v>
                </c:pt>
                <c:pt idx="9">
                  <c:v>71.000500000000002</c:v>
                </c:pt>
                <c:pt idx="10">
                  <c:v>75.658500000000004</c:v>
                </c:pt>
                <c:pt idx="11">
                  <c:v>80.503500000000003</c:v>
                </c:pt>
                <c:pt idx="12">
                  <c:v>82.968500000000006</c:v>
                </c:pt>
                <c:pt idx="13">
                  <c:v>85.688500000000005</c:v>
                </c:pt>
                <c:pt idx="14">
                  <c:v>97.333500000000001</c:v>
                </c:pt>
                <c:pt idx="15">
                  <c:v>101.2775</c:v>
                </c:pt>
                <c:pt idx="16">
                  <c:v>105.4425</c:v>
                </c:pt>
                <c:pt idx="17">
                  <c:v>107.1</c:v>
                </c:pt>
                <c:pt idx="18">
                  <c:v>110.636</c:v>
                </c:pt>
                <c:pt idx="19">
                  <c:v>116.246</c:v>
                </c:pt>
                <c:pt idx="20">
                  <c:v>117.521</c:v>
                </c:pt>
                <c:pt idx="21">
                  <c:v>119.6035</c:v>
                </c:pt>
                <c:pt idx="22">
                  <c:v>124.3635</c:v>
                </c:pt>
                <c:pt idx="23">
                  <c:v>126.378</c:v>
                </c:pt>
                <c:pt idx="24">
                  <c:v>130.84049999999999</c:v>
                </c:pt>
                <c:pt idx="25">
                  <c:v>134.19800000000001</c:v>
                </c:pt>
                <c:pt idx="26">
                  <c:v>135.01400000000001</c:v>
                </c:pt>
                <c:pt idx="27">
                  <c:v>138.79650000000001</c:v>
                </c:pt>
                <c:pt idx="28">
                  <c:v>142.91900000000001</c:v>
                </c:pt>
                <c:pt idx="29">
                  <c:v>144.44900000000001</c:v>
                </c:pt>
                <c:pt idx="30">
                  <c:v>145.38399999999999</c:v>
                </c:pt>
                <c:pt idx="31">
                  <c:v>146.91399999999999</c:v>
                </c:pt>
                <c:pt idx="32">
                  <c:v>150.61150000000001</c:v>
                </c:pt>
                <c:pt idx="33">
                  <c:v>151.13</c:v>
                </c:pt>
                <c:pt idx="34">
                  <c:v>152.49</c:v>
                </c:pt>
                <c:pt idx="35">
                  <c:v>153.05950000000001</c:v>
                </c:pt>
                <c:pt idx="36">
                  <c:v>153.90950000000001</c:v>
                </c:pt>
                <c:pt idx="37">
                  <c:v>156.71449999999999</c:v>
                </c:pt>
                <c:pt idx="38">
                  <c:v>159.56200000000001</c:v>
                </c:pt>
                <c:pt idx="39">
                  <c:v>163.00450000000001</c:v>
                </c:pt>
                <c:pt idx="40">
                  <c:v>166.05600000000001</c:v>
                </c:pt>
                <c:pt idx="41">
                  <c:v>167.161</c:v>
                </c:pt>
                <c:pt idx="42">
                  <c:v>168.011</c:v>
                </c:pt>
                <c:pt idx="43">
                  <c:v>170.374</c:v>
                </c:pt>
                <c:pt idx="44">
                  <c:v>170.79900000000001</c:v>
                </c:pt>
                <c:pt idx="45">
                  <c:v>172.54150000000001</c:v>
                </c:pt>
                <c:pt idx="46">
                  <c:v>174.07149999999999</c:v>
                </c:pt>
                <c:pt idx="47">
                  <c:v>175.04900000000001</c:v>
                </c:pt>
                <c:pt idx="48">
                  <c:v>176.79150000000001</c:v>
                </c:pt>
                <c:pt idx="49">
                  <c:v>178.32149999999999</c:v>
                </c:pt>
                <c:pt idx="50">
                  <c:v>178.874</c:v>
                </c:pt>
                <c:pt idx="51">
                  <c:v>179.72399999999999</c:v>
                </c:pt>
                <c:pt idx="52">
                  <c:v>180.2765</c:v>
                </c:pt>
                <c:pt idx="53">
                  <c:v>180.7355</c:v>
                </c:pt>
                <c:pt idx="54">
                  <c:v>181.24549999999999</c:v>
                </c:pt>
                <c:pt idx="55">
                  <c:v>181.71299999999999</c:v>
                </c:pt>
                <c:pt idx="56">
                  <c:v>182.13800000000001</c:v>
                </c:pt>
                <c:pt idx="57">
                  <c:v>184.26300000000001</c:v>
                </c:pt>
                <c:pt idx="58">
                  <c:v>184.68799999999999</c:v>
                </c:pt>
              </c:numCache>
            </c:numRef>
          </c:xVal>
          <c:yVal>
            <c:numRef>
              <c:f>'CCUS (pipe)'!$O$2:$O$199</c:f>
              <c:numCache>
                <c:formatCode>0.00</c:formatCode>
                <c:ptCount val="198"/>
                <c:pt idx="0">
                  <c:v>18.534775988798799</c:v>
                </c:pt>
                <c:pt idx="1">
                  <c:v>35.232239962971697</c:v>
                </c:pt>
                <c:pt idx="2">
                  <c:v>38.475747614745202</c:v>
                </c:pt>
                <c:pt idx="3">
                  <c:v>38.588142253057498</c:v>
                </c:pt>
                <c:pt idx="4">
                  <c:v>39.237092546023</c:v>
                </c:pt>
                <c:pt idx="5">
                  <c:v>41.296598584737197</c:v>
                </c:pt>
                <c:pt idx="6">
                  <c:v>41.514764779565603</c:v>
                </c:pt>
                <c:pt idx="7">
                  <c:v>42.211350467701301</c:v>
                </c:pt>
                <c:pt idx="8">
                  <c:v>42.774804462723502</c:v>
                </c:pt>
                <c:pt idx="9">
                  <c:v>43.414549917824203</c:v>
                </c:pt>
                <c:pt idx="10">
                  <c:v>43.433257931981601</c:v>
                </c:pt>
                <c:pt idx="11">
                  <c:v>44.040035806450703</c:v>
                </c:pt>
                <c:pt idx="12">
                  <c:v>44.1137118466958</c:v>
                </c:pt>
                <c:pt idx="13">
                  <c:v>44.300136069432497</c:v>
                </c:pt>
                <c:pt idx="14">
                  <c:v>44.300905796028403</c:v>
                </c:pt>
                <c:pt idx="15">
                  <c:v>44.342076079275103</c:v>
                </c:pt>
                <c:pt idx="16">
                  <c:v>44.926411818489001</c:v>
                </c:pt>
                <c:pt idx="17">
                  <c:v>46.092432687285502</c:v>
                </c:pt>
                <c:pt idx="18">
                  <c:v>47.258279941007999</c:v>
                </c:pt>
                <c:pt idx="19">
                  <c:v>47.907549542275603</c:v>
                </c:pt>
                <c:pt idx="20">
                  <c:v>47.946599738632202</c:v>
                </c:pt>
                <c:pt idx="21">
                  <c:v>47.9483163052046</c:v>
                </c:pt>
                <c:pt idx="22">
                  <c:v>48.304002242882198</c:v>
                </c:pt>
                <c:pt idx="23">
                  <c:v>48.746921469714501</c:v>
                </c:pt>
                <c:pt idx="24">
                  <c:v>48.941903038741501</c:v>
                </c:pt>
                <c:pt idx="25">
                  <c:v>49.083100741996098</c:v>
                </c:pt>
                <c:pt idx="26">
                  <c:v>49.161027157059998</c:v>
                </c:pt>
                <c:pt idx="27">
                  <c:v>49.682069229636802</c:v>
                </c:pt>
                <c:pt idx="28">
                  <c:v>50.068119370801</c:v>
                </c:pt>
                <c:pt idx="29">
                  <c:v>50.536121659864101</c:v>
                </c:pt>
                <c:pt idx="30">
                  <c:v>50.858281883075101</c:v>
                </c:pt>
                <c:pt idx="31">
                  <c:v>51.65458534487</c:v>
                </c:pt>
                <c:pt idx="32">
                  <c:v>51.985849033683799</c:v>
                </c:pt>
                <c:pt idx="33">
                  <c:v>51.987595685323598</c:v>
                </c:pt>
                <c:pt idx="34">
                  <c:v>52.3965729018839</c:v>
                </c:pt>
                <c:pt idx="35">
                  <c:v>53.593056227201203</c:v>
                </c:pt>
                <c:pt idx="36">
                  <c:v>54.386581123893201</c:v>
                </c:pt>
                <c:pt idx="37">
                  <c:v>55.5740365188787</c:v>
                </c:pt>
                <c:pt idx="38">
                  <c:v>55.678888341680903</c:v>
                </c:pt>
                <c:pt idx="39">
                  <c:v>56.660457713957001</c:v>
                </c:pt>
                <c:pt idx="40">
                  <c:v>57.355993655052998</c:v>
                </c:pt>
                <c:pt idx="41">
                  <c:v>59.076241487440903</c:v>
                </c:pt>
                <c:pt idx="42">
                  <c:v>59.286663292655199</c:v>
                </c:pt>
                <c:pt idx="43">
                  <c:v>61.625722926285803</c:v>
                </c:pt>
                <c:pt idx="44">
                  <c:v>63.126977164127801</c:v>
                </c:pt>
                <c:pt idx="45">
                  <c:v>64.968873372564303</c:v>
                </c:pt>
                <c:pt idx="46">
                  <c:v>65.512176706848507</c:v>
                </c:pt>
                <c:pt idx="47">
                  <c:v>65.695290956619601</c:v>
                </c:pt>
                <c:pt idx="48">
                  <c:v>68.280828130688704</c:v>
                </c:pt>
                <c:pt idx="49">
                  <c:v>70.051084452209594</c:v>
                </c:pt>
                <c:pt idx="50">
                  <c:v>71.589905508158296</c:v>
                </c:pt>
                <c:pt idx="51">
                  <c:v>72.585893180439996</c:v>
                </c:pt>
                <c:pt idx="52">
                  <c:v>73.365419012596803</c:v>
                </c:pt>
                <c:pt idx="53">
                  <c:v>78.660442757398698</c:v>
                </c:pt>
                <c:pt idx="54">
                  <c:v>101.248069557636</c:v>
                </c:pt>
                <c:pt idx="55">
                  <c:v>118.63538050448901</c:v>
                </c:pt>
                <c:pt idx="56">
                  <c:v>127.031625461096</c:v>
                </c:pt>
                <c:pt idx="57">
                  <c:v>203.19355017468499</c:v>
                </c:pt>
                <c:pt idx="58">
                  <c:v>204.573685059925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A5-44DA-95B3-DD357CFD9494}"/>
            </c:ext>
          </c:extLst>
        </c:ser>
        <c:ser>
          <c:idx val="1"/>
          <c:order val="1"/>
          <c:tx>
            <c:strRef>
              <c:f>Hub_province!$O$1</c:f>
              <c:strCache>
                <c:ptCount val="1"/>
                <c:pt idx="0">
                  <c:v>Cost curve by CCUS hub in Ningxia (USD/t)</c:v>
                </c:pt>
              </c:strCache>
            </c:strRef>
          </c:tx>
          <c:spPr>
            <a:ln w="9525" cap="rnd">
              <a:solidFill>
                <a:schemeClr val="accent2">
                  <a:alpha val="50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lt1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Hub_province!$M$2:$M$200</c:f>
              <c:numCache>
                <c:formatCode>0.00</c:formatCode>
                <c:ptCount val="199"/>
                <c:pt idx="0">
                  <c:v>11.05</c:v>
                </c:pt>
                <c:pt idx="1">
                  <c:v>13.6425</c:v>
                </c:pt>
                <c:pt idx="2">
                  <c:v>18.7</c:v>
                </c:pt>
                <c:pt idx="3">
                  <c:v>34.85</c:v>
                </c:pt>
                <c:pt idx="4">
                  <c:v>46.494999999999997</c:v>
                </c:pt>
                <c:pt idx="5">
                  <c:v>51.17</c:v>
                </c:pt>
                <c:pt idx="6">
                  <c:v>55.828000000000003</c:v>
                </c:pt>
                <c:pt idx="7">
                  <c:v>59.771999999999998</c:v>
                </c:pt>
                <c:pt idx="8">
                  <c:v>65.9345</c:v>
                </c:pt>
                <c:pt idx="9">
                  <c:v>77.919499999999999</c:v>
                </c:pt>
                <c:pt idx="10">
                  <c:v>82.764499999999998</c:v>
                </c:pt>
                <c:pt idx="11">
                  <c:v>88.714500000000001</c:v>
                </c:pt>
                <c:pt idx="12">
                  <c:v>91.927499999999995</c:v>
                </c:pt>
                <c:pt idx="13">
                  <c:v>96.39</c:v>
                </c:pt>
                <c:pt idx="14">
                  <c:v>100.55500000000001</c:v>
                </c:pt>
                <c:pt idx="15">
                  <c:v>103.27500000000001</c:v>
                </c:pt>
                <c:pt idx="16">
                  <c:v>106.81100000000001</c:v>
                </c:pt>
                <c:pt idx="17">
                  <c:v>108.46850000000001</c:v>
                </c:pt>
                <c:pt idx="18">
                  <c:v>109.28449999999999</c:v>
                </c:pt>
                <c:pt idx="19">
                  <c:v>113.4495</c:v>
                </c:pt>
                <c:pt idx="20">
                  <c:v>114.9795</c:v>
                </c:pt>
                <c:pt idx="21">
                  <c:v>118.337</c:v>
                </c:pt>
                <c:pt idx="22">
                  <c:v>120.3515</c:v>
                </c:pt>
                <c:pt idx="23">
                  <c:v>121.8815</c:v>
                </c:pt>
                <c:pt idx="24">
                  <c:v>124.34650000000001</c:v>
                </c:pt>
                <c:pt idx="25">
                  <c:v>129.10650000000001</c:v>
                </c:pt>
                <c:pt idx="26">
                  <c:v>130.4665</c:v>
                </c:pt>
                <c:pt idx="27">
                  <c:v>131.9965</c:v>
                </c:pt>
                <c:pt idx="28">
                  <c:v>132.566</c:v>
                </c:pt>
                <c:pt idx="29">
                  <c:v>134.929</c:v>
                </c:pt>
                <c:pt idx="30">
                  <c:v>138.7115</c:v>
                </c:pt>
                <c:pt idx="31">
                  <c:v>140.45400000000001</c:v>
                </c:pt>
                <c:pt idx="32">
                  <c:v>144.57650000000001</c:v>
                </c:pt>
                <c:pt idx="33">
                  <c:v>145.12899999999999</c:v>
                </c:pt>
                <c:pt idx="34">
                  <c:v>146.10650000000001</c:v>
                </c:pt>
                <c:pt idx="35">
                  <c:v>146.56549999999999</c:v>
                </c:pt>
                <c:pt idx="36">
                  <c:v>147.41550000000001</c:v>
                </c:pt>
                <c:pt idx="37">
                  <c:v>148.94550000000001</c:v>
                </c:pt>
                <c:pt idx="38">
                  <c:v>154.55549999999999</c:v>
                </c:pt>
                <c:pt idx="39">
                  <c:v>155.40549999999999</c:v>
                </c:pt>
                <c:pt idx="40">
                  <c:v>156.34049999999999</c:v>
                </c:pt>
                <c:pt idx="41">
                  <c:v>160.03800000000001</c:v>
                </c:pt>
                <c:pt idx="42">
                  <c:v>162.88550000000001</c:v>
                </c:pt>
                <c:pt idx="43">
                  <c:v>164.16050000000001</c:v>
                </c:pt>
                <c:pt idx="44">
                  <c:v>166.24299999999999</c:v>
                </c:pt>
                <c:pt idx="45">
                  <c:v>166.7105</c:v>
                </c:pt>
                <c:pt idx="46">
                  <c:v>167.81549999999999</c:v>
                </c:pt>
                <c:pt idx="47">
                  <c:v>168.36799999999999</c:v>
                </c:pt>
                <c:pt idx="48">
                  <c:v>171.81049999999999</c:v>
                </c:pt>
                <c:pt idx="49">
                  <c:v>175.46549999999999</c:v>
                </c:pt>
                <c:pt idx="50">
                  <c:v>176.31549999999999</c:v>
                </c:pt>
                <c:pt idx="51">
                  <c:v>179.36699999999999</c:v>
                </c:pt>
                <c:pt idx="52">
                  <c:v>179.87700000000001</c:v>
                </c:pt>
                <c:pt idx="53">
                  <c:v>181.61949999999999</c:v>
                </c:pt>
                <c:pt idx="54">
                  <c:v>182.13800000000001</c:v>
                </c:pt>
                <c:pt idx="55">
                  <c:v>184.26300000000001</c:v>
                </c:pt>
                <c:pt idx="56">
                  <c:v>184.68799999999999</c:v>
                </c:pt>
                <c:pt idx="57">
                  <c:v>185.113</c:v>
                </c:pt>
                <c:pt idx="58">
                  <c:v>185.53800000000001</c:v>
                </c:pt>
              </c:numCache>
            </c:numRef>
          </c:xVal>
          <c:yVal>
            <c:numRef>
              <c:f>Hub_province!$O$2:$O$200</c:f>
              <c:numCache>
                <c:formatCode>0.00</c:formatCode>
                <c:ptCount val="199"/>
                <c:pt idx="0">
                  <c:v>14.0315554164175</c:v>
                </c:pt>
                <c:pt idx="1">
                  <c:v>21.127003590138798</c:v>
                </c:pt>
                <c:pt idx="2">
                  <c:v>40.982460867664003</c:v>
                </c:pt>
                <c:pt idx="3">
                  <c:v>41.476046415210199</c:v>
                </c:pt>
                <c:pt idx="4">
                  <c:v>41.703771363178802</c:v>
                </c:pt>
                <c:pt idx="5">
                  <c:v>41.714906757716498</c:v>
                </c:pt>
                <c:pt idx="6">
                  <c:v>41.717732033745897</c:v>
                </c:pt>
                <c:pt idx="7">
                  <c:v>41.847877527576102</c:v>
                </c:pt>
                <c:pt idx="8">
                  <c:v>41.868134660650298</c:v>
                </c:pt>
                <c:pt idx="9">
                  <c:v>41.886744060369303</c:v>
                </c:pt>
                <c:pt idx="10">
                  <c:v>42.051762510778801</c:v>
                </c:pt>
                <c:pt idx="11">
                  <c:v>42.076441254069302</c:v>
                </c:pt>
                <c:pt idx="12">
                  <c:v>42.100003424585701</c:v>
                </c:pt>
                <c:pt idx="13">
                  <c:v>42.4350776770723</c:v>
                </c:pt>
                <c:pt idx="14">
                  <c:v>42.449827366706003</c:v>
                </c:pt>
                <c:pt idx="15">
                  <c:v>42.728940290724601</c:v>
                </c:pt>
                <c:pt idx="16">
                  <c:v>43.133083166632602</c:v>
                </c:pt>
                <c:pt idx="17">
                  <c:v>43.2069268581754</c:v>
                </c:pt>
                <c:pt idx="18">
                  <c:v>43.2825145444206</c:v>
                </c:pt>
                <c:pt idx="19">
                  <c:v>43.4999421741256</c:v>
                </c:pt>
                <c:pt idx="20">
                  <c:v>43.841777098674299</c:v>
                </c:pt>
                <c:pt idx="21">
                  <c:v>44.158153947048703</c:v>
                </c:pt>
                <c:pt idx="22">
                  <c:v>44.368591357339398</c:v>
                </c:pt>
                <c:pt idx="23">
                  <c:v>44.603862331267003</c:v>
                </c:pt>
                <c:pt idx="24">
                  <c:v>44.774393708380302</c:v>
                </c:pt>
                <c:pt idx="25">
                  <c:v>45.278545016226701</c:v>
                </c:pt>
                <c:pt idx="26">
                  <c:v>45.414925495733002</c:v>
                </c:pt>
                <c:pt idx="27">
                  <c:v>45.532621490944202</c:v>
                </c:pt>
                <c:pt idx="28">
                  <c:v>45.788705357260099</c:v>
                </c:pt>
                <c:pt idx="29">
                  <c:v>45.840020581463399</c:v>
                </c:pt>
                <c:pt idx="30">
                  <c:v>46.070317213838898</c:v>
                </c:pt>
                <c:pt idx="31">
                  <c:v>46.096783642777901</c:v>
                </c:pt>
                <c:pt idx="32">
                  <c:v>46.179524453229398</c:v>
                </c:pt>
                <c:pt idx="33">
                  <c:v>46.419852725461297</c:v>
                </c:pt>
                <c:pt idx="34">
                  <c:v>46.5031528539985</c:v>
                </c:pt>
                <c:pt idx="35">
                  <c:v>46.599498934903899</c:v>
                </c:pt>
                <c:pt idx="36">
                  <c:v>46.712694290513099</c:v>
                </c:pt>
                <c:pt idx="37">
                  <c:v>47.043506713215102</c:v>
                </c:pt>
                <c:pt idx="38">
                  <c:v>47.1334695981366</c:v>
                </c:pt>
                <c:pt idx="39">
                  <c:v>47.206721291165799</c:v>
                </c:pt>
                <c:pt idx="40">
                  <c:v>47.5261329640159</c:v>
                </c:pt>
                <c:pt idx="41">
                  <c:v>47.625725498194598</c:v>
                </c:pt>
                <c:pt idx="42">
                  <c:v>47.835810234327901</c:v>
                </c:pt>
                <c:pt idx="43">
                  <c:v>47.853013884514802</c:v>
                </c:pt>
                <c:pt idx="44">
                  <c:v>47.996072162197898</c:v>
                </c:pt>
                <c:pt idx="45">
                  <c:v>48.134895164031597</c:v>
                </c:pt>
                <c:pt idx="46">
                  <c:v>48.391332426502601</c:v>
                </c:pt>
                <c:pt idx="47">
                  <c:v>48.865997151898597</c:v>
                </c:pt>
                <c:pt idx="48">
                  <c:v>49.6455519235355</c:v>
                </c:pt>
                <c:pt idx="49">
                  <c:v>50.7440067015634</c:v>
                </c:pt>
                <c:pt idx="50">
                  <c:v>50.992873713048702</c:v>
                </c:pt>
                <c:pt idx="51">
                  <c:v>51.001582228441798</c:v>
                </c:pt>
                <c:pt idx="52">
                  <c:v>58.5774706047644</c:v>
                </c:pt>
                <c:pt idx="53">
                  <c:v>62.2298945339856</c:v>
                </c:pt>
                <c:pt idx="54">
                  <c:v>67.167407295672206</c:v>
                </c:pt>
                <c:pt idx="55">
                  <c:v>68.989018536465494</c:v>
                </c:pt>
                <c:pt idx="56">
                  <c:v>71.677467286847602</c:v>
                </c:pt>
                <c:pt idx="57">
                  <c:v>78.974354889882804</c:v>
                </c:pt>
                <c:pt idx="58">
                  <c:v>224.846932101806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A5-44DA-95B3-DD357CFD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617688"/>
        <c:axId val="1088620568"/>
      </c:scatterChart>
      <c:valAx>
        <c:axId val="1088617688"/>
        <c:scaling>
          <c:orientation val="minMax"/>
          <c:max val="20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Cumulative Capacity (Mt/a</a:t>
                </a:r>
                <a:r>
                  <a:rPr lang="zh-CN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620568"/>
        <c:crosses val="autoZero"/>
        <c:crossBetween val="midCat"/>
      </c:valAx>
      <c:valAx>
        <c:axId val="1088620568"/>
        <c:scaling>
          <c:orientation val="minMax"/>
          <c:max val="100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Levelized cost (USD/t)</a:t>
                </a:r>
                <a:endParaRPr lang="zh-C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617688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3593241038834734"/>
          <c:y val="0.26647983408549519"/>
          <c:w val="0.34746328797642423"/>
          <c:h val="9.46045409316270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518d3872-dd74-4b23-abdc-19a0e51d67e1}"/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10326080276"/>
          <c:y val="6.5740740740740794E-2"/>
          <c:w val="0.84152311362366405"/>
          <c:h val="0.75457567804024495"/>
        </c:manualLayout>
      </c:layout>
      <c:scatterChart>
        <c:scatterStyle val="lineMarker"/>
        <c:varyColors val="0"/>
        <c:ser>
          <c:idx val="1"/>
          <c:order val="0"/>
          <c:tx>
            <c:strRef>
              <c:f>'CCUS (pipe)'!$O$1</c:f>
              <c:strCache>
                <c:ptCount val="1"/>
                <c:pt idx="0">
                  <c:v>Cost curve by projects (USD/t)</c:v>
                </c:pt>
              </c:strCache>
            </c:strRef>
          </c:tx>
          <c:xVal>
            <c:numRef>
              <c:f>'CCUS (pipe)'!$M$2:$M$579</c:f>
              <c:numCache>
                <c:formatCode>0.00</c:formatCode>
                <c:ptCount val="578"/>
                <c:pt idx="0">
                  <c:v>11.05</c:v>
                </c:pt>
                <c:pt idx="1">
                  <c:v>13.6425</c:v>
                </c:pt>
                <c:pt idx="2">
                  <c:v>19.592500000000001</c:v>
                </c:pt>
                <c:pt idx="3">
                  <c:v>24.65</c:v>
                </c:pt>
                <c:pt idx="4">
                  <c:v>36.634999999999998</c:v>
                </c:pt>
                <c:pt idx="5">
                  <c:v>40.799999999999997</c:v>
                </c:pt>
                <c:pt idx="6">
                  <c:v>44.012999999999998</c:v>
                </c:pt>
                <c:pt idx="7">
                  <c:v>60.162999999999997</c:v>
                </c:pt>
                <c:pt idx="8">
                  <c:v>66.325500000000005</c:v>
                </c:pt>
                <c:pt idx="9">
                  <c:v>71.000500000000002</c:v>
                </c:pt>
                <c:pt idx="10">
                  <c:v>75.658500000000004</c:v>
                </c:pt>
                <c:pt idx="11">
                  <c:v>80.503500000000003</c:v>
                </c:pt>
                <c:pt idx="12">
                  <c:v>82.968500000000006</c:v>
                </c:pt>
                <c:pt idx="13">
                  <c:v>85.688500000000005</c:v>
                </c:pt>
                <c:pt idx="14">
                  <c:v>97.333500000000001</c:v>
                </c:pt>
                <c:pt idx="15">
                  <c:v>101.2775</c:v>
                </c:pt>
                <c:pt idx="16">
                  <c:v>105.4425</c:v>
                </c:pt>
                <c:pt idx="17">
                  <c:v>107.1</c:v>
                </c:pt>
                <c:pt idx="18">
                  <c:v>110.636</c:v>
                </c:pt>
                <c:pt idx="19">
                  <c:v>116.246</c:v>
                </c:pt>
                <c:pt idx="20">
                  <c:v>117.521</c:v>
                </c:pt>
                <c:pt idx="21">
                  <c:v>119.6035</c:v>
                </c:pt>
                <c:pt idx="22">
                  <c:v>124.3635</c:v>
                </c:pt>
                <c:pt idx="23">
                  <c:v>126.378</c:v>
                </c:pt>
                <c:pt idx="24">
                  <c:v>130.84049999999999</c:v>
                </c:pt>
                <c:pt idx="25">
                  <c:v>134.19800000000001</c:v>
                </c:pt>
                <c:pt idx="26">
                  <c:v>135.01400000000001</c:v>
                </c:pt>
                <c:pt idx="27">
                  <c:v>138.79650000000001</c:v>
                </c:pt>
                <c:pt idx="28">
                  <c:v>142.91900000000001</c:v>
                </c:pt>
                <c:pt idx="29">
                  <c:v>144.44900000000001</c:v>
                </c:pt>
                <c:pt idx="30">
                  <c:v>145.38399999999999</c:v>
                </c:pt>
                <c:pt idx="31">
                  <c:v>146.91399999999999</c:v>
                </c:pt>
                <c:pt idx="32">
                  <c:v>150.61150000000001</c:v>
                </c:pt>
                <c:pt idx="33">
                  <c:v>151.13</c:v>
                </c:pt>
                <c:pt idx="34">
                  <c:v>152.49</c:v>
                </c:pt>
                <c:pt idx="35">
                  <c:v>153.05950000000001</c:v>
                </c:pt>
                <c:pt idx="36">
                  <c:v>153.90950000000001</c:v>
                </c:pt>
                <c:pt idx="37">
                  <c:v>156.71449999999999</c:v>
                </c:pt>
                <c:pt idx="38">
                  <c:v>159.56200000000001</c:v>
                </c:pt>
                <c:pt idx="39">
                  <c:v>163.00450000000001</c:v>
                </c:pt>
                <c:pt idx="40">
                  <c:v>166.05600000000001</c:v>
                </c:pt>
                <c:pt idx="41">
                  <c:v>167.161</c:v>
                </c:pt>
                <c:pt idx="42">
                  <c:v>168.011</c:v>
                </c:pt>
                <c:pt idx="43">
                  <c:v>170.374</c:v>
                </c:pt>
                <c:pt idx="44">
                  <c:v>170.79900000000001</c:v>
                </c:pt>
                <c:pt idx="45">
                  <c:v>172.54150000000001</c:v>
                </c:pt>
                <c:pt idx="46">
                  <c:v>174.07149999999999</c:v>
                </c:pt>
                <c:pt idx="47">
                  <c:v>175.04900000000001</c:v>
                </c:pt>
                <c:pt idx="48">
                  <c:v>176.79150000000001</c:v>
                </c:pt>
                <c:pt idx="49">
                  <c:v>178.32149999999999</c:v>
                </c:pt>
                <c:pt idx="50">
                  <c:v>178.874</c:v>
                </c:pt>
                <c:pt idx="51">
                  <c:v>179.72399999999999</c:v>
                </c:pt>
                <c:pt idx="52">
                  <c:v>180.2765</c:v>
                </c:pt>
                <c:pt idx="53">
                  <c:v>180.7355</c:v>
                </c:pt>
                <c:pt idx="54">
                  <c:v>181.24549999999999</c:v>
                </c:pt>
                <c:pt idx="55">
                  <c:v>181.71299999999999</c:v>
                </c:pt>
                <c:pt idx="56">
                  <c:v>182.13800000000001</c:v>
                </c:pt>
                <c:pt idx="57">
                  <c:v>184.26300000000001</c:v>
                </c:pt>
                <c:pt idx="58">
                  <c:v>184.68799999999999</c:v>
                </c:pt>
              </c:numCache>
            </c:numRef>
          </c:xVal>
          <c:yVal>
            <c:numRef>
              <c:f>'CCUS (pipe)'!$O$2:$O$579</c:f>
              <c:numCache>
                <c:formatCode>0.00</c:formatCode>
                <c:ptCount val="578"/>
                <c:pt idx="0">
                  <c:v>18.534775988798799</c:v>
                </c:pt>
                <c:pt idx="1">
                  <c:v>35.232239962971697</c:v>
                </c:pt>
                <c:pt idx="2">
                  <c:v>38.475747614745202</c:v>
                </c:pt>
                <c:pt idx="3">
                  <c:v>38.588142253057498</c:v>
                </c:pt>
                <c:pt idx="4">
                  <c:v>39.237092546023</c:v>
                </c:pt>
                <c:pt idx="5">
                  <c:v>41.296598584737197</c:v>
                </c:pt>
                <c:pt idx="6">
                  <c:v>41.514764779565603</c:v>
                </c:pt>
                <c:pt idx="7">
                  <c:v>42.211350467701301</c:v>
                </c:pt>
                <c:pt idx="8">
                  <c:v>42.774804462723502</c:v>
                </c:pt>
                <c:pt idx="9">
                  <c:v>43.414549917824203</c:v>
                </c:pt>
                <c:pt idx="10">
                  <c:v>43.433257931981601</c:v>
                </c:pt>
                <c:pt idx="11">
                  <c:v>44.040035806450703</c:v>
                </c:pt>
                <c:pt idx="12">
                  <c:v>44.1137118466958</c:v>
                </c:pt>
                <c:pt idx="13">
                  <c:v>44.300136069432497</c:v>
                </c:pt>
                <c:pt idx="14">
                  <c:v>44.300905796028403</c:v>
                </c:pt>
                <c:pt idx="15">
                  <c:v>44.342076079275103</c:v>
                </c:pt>
                <c:pt idx="16">
                  <c:v>44.926411818489001</c:v>
                </c:pt>
                <c:pt idx="17">
                  <c:v>46.092432687285502</c:v>
                </c:pt>
                <c:pt idx="18">
                  <c:v>47.258279941007999</c:v>
                </c:pt>
                <c:pt idx="19">
                  <c:v>47.907549542275603</c:v>
                </c:pt>
                <c:pt idx="20">
                  <c:v>47.946599738632202</c:v>
                </c:pt>
                <c:pt idx="21">
                  <c:v>47.9483163052046</c:v>
                </c:pt>
                <c:pt idx="22">
                  <c:v>48.304002242882198</c:v>
                </c:pt>
                <c:pt idx="23">
                  <c:v>48.746921469714501</c:v>
                </c:pt>
                <c:pt idx="24">
                  <c:v>48.941903038741501</c:v>
                </c:pt>
                <c:pt idx="25">
                  <c:v>49.083100741996098</c:v>
                </c:pt>
                <c:pt idx="26">
                  <c:v>49.161027157059998</c:v>
                </c:pt>
                <c:pt idx="27">
                  <c:v>49.682069229636802</c:v>
                </c:pt>
                <c:pt idx="28">
                  <c:v>50.068119370801</c:v>
                </c:pt>
                <c:pt idx="29">
                  <c:v>50.536121659864101</c:v>
                </c:pt>
                <c:pt idx="30">
                  <c:v>50.858281883075101</c:v>
                </c:pt>
                <c:pt idx="31">
                  <c:v>51.65458534487</c:v>
                </c:pt>
                <c:pt idx="32">
                  <c:v>51.985849033683799</c:v>
                </c:pt>
                <c:pt idx="33">
                  <c:v>51.987595685323598</c:v>
                </c:pt>
                <c:pt idx="34">
                  <c:v>52.3965729018839</c:v>
                </c:pt>
                <c:pt idx="35">
                  <c:v>53.593056227201203</c:v>
                </c:pt>
                <c:pt idx="36">
                  <c:v>54.386581123893201</c:v>
                </c:pt>
                <c:pt idx="37">
                  <c:v>55.5740365188787</c:v>
                </c:pt>
                <c:pt idx="38">
                  <c:v>55.678888341680903</c:v>
                </c:pt>
                <c:pt idx="39">
                  <c:v>56.660457713957001</c:v>
                </c:pt>
                <c:pt idx="40">
                  <c:v>57.355993655052998</c:v>
                </c:pt>
                <c:pt idx="41">
                  <c:v>59.076241487440903</c:v>
                </c:pt>
                <c:pt idx="42">
                  <c:v>59.286663292655199</c:v>
                </c:pt>
                <c:pt idx="43">
                  <c:v>61.625722926285803</c:v>
                </c:pt>
                <c:pt idx="44">
                  <c:v>63.126977164127801</c:v>
                </c:pt>
                <c:pt idx="45">
                  <c:v>64.968873372564303</c:v>
                </c:pt>
                <c:pt idx="46">
                  <c:v>65.512176706848507</c:v>
                </c:pt>
                <c:pt idx="47">
                  <c:v>65.695290956619601</c:v>
                </c:pt>
                <c:pt idx="48">
                  <c:v>68.280828130688704</c:v>
                </c:pt>
                <c:pt idx="49">
                  <c:v>70.051084452209594</c:v>
                </c:pt>
                <c:pt idx="50">
                  <c:v>71.589905508158296</c:v>
                </c:pt>
                <c:pt idx="51">
                  <c:v>72.585893180439996</c:v>
                </c:pt>
                <c:pt idx="52">
                  <c:v>73.365419012596803</c:v>
                </c:pt>
                <c:pt idx="53">
                  <c:v>78.660442757398698</c:v>
                </c:pt>
                <c:pt idx="54">
                  <c:v>101.248069557636</c:v>
                </c:pt>
                <c:pt idx="55">
                  <c:v>118.63538050448901</c:v>
                </c:pt>
                <c:pt idx="56">
                  <c:v>127.031625461096</c:v>
                </c:pt>
                <c:pt idx="57">
                  <c:v>203.19355017468499</c:v>
                </c:pt>
                <c:pt idx="58">
                  <c:v>204.573685059925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49-4CEB-8B3E-274BB6552E9F}"/>
            </c:ext>
          </c:extLst>
        </c:ser>
        <c:ser>
          <c:idx val="2"/>
          <c:order val="1"/>
          <c:tx>
            <c:strRef>
              <c:f>data!#REF!</c:f>
              <c:strCache>
                <c:ptCount val="1"/>
              </c:strCache>
            </c:strRef>
          </c:tx>
          <c:xVal>
            <c:numRef>
              <c:f>data!#REF!</c:f>
            </c:numRef>
          </c:xVal>
          <c:y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49-4CEB-8B3E-274BB655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617688"/>
        <c:axId val="1088620568"/>
      </c:scatterChart>
      <c:valAx>
        <c:axId val="1088617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Cumulative </a:t>
                </a:r>
                <a:r>
                  <a:rPr lang="en-US" altLang="zh-CN" baseline="0"/>
                  <a:t>Capacity </a:t>
                </a:r>
                <a:r>
                  <a:rPr lang="en-US"/>
                  <a:t>(Mt/a</a:t>
                </a:r>
                <a:r>
                  <a:rPr lang="zh-CN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620568"/>
        <c:crosses val="autoZero"/>
        <c:crossBetween val="midCat"/>
      </c:valAx>
      <c:valAx>
        <c:axId val="1088620568"/>
        <c:scaling>
          <c:orientation val="minMax"/>
          <c:max val="10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Levelized</a:t>
                </a:r>
                <a:r>
                  <a:rPr lang="en-US" baseline="0"/>
                  <a:t> cost </a:t>
                </a:r>
                <a:r>
                  <a:rPr lang="en-US"/>
                  <a:t>(USD/t)</a:t>
                </a:r>
                <a:endParaRPr lang="zh-CN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617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7269403460659"/>
          <c:y val="0.61831143058337201"/>
          <c:w val="0.49629665024332598"/>
          <c:h val="0.19568973946953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7ea45f5-2493-44e1-9d5b-21dc4f08da8f}"/>
      </c:ext>
    </c:extLst>
  </c:chart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382539</xdr:colOff>
      <xdr:row>33</xdr:row>
      <xdr:rowOff>163599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409160</xdr:colOff>
      <xdr:row>7</xdr:row>
      <xdr:rowOff>7620</xdr:rowOff>
    </xdr:from>
    <xdr:to>
      <xdr:col>12</xdr:col>
      <xdr:colOff>403859</xdr:colOff>
      <xdr:row>29</xdr:row>
      <xdr:rowOff>102870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气流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宋 Times">
      <a:majorFont>
        <a:latin typeface="Times New Roman"/>
        <a:ea typeface="宋体"/>
        <a:cs typeface=""/>
      </a:majorFont>
      <a:minorFont>
        <a:latin typeface="Times New Roman"/>
        <a:ea typeface="宋体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03" zoomScaleNormal="103" workbookViewId="0">
      <selection activeCell="P16" sqref="P16"/>
    </sheetView>
  </sheetViews>
  <sheetFormatPr defaultColWidth="9.47265625" defaultRowHeight="14.1"/>
  <sheetData/>
  <pageMargins left="0.7" right="0.7" top="0.75" bottom="0.75" header="0.3" footer="0.3"/>
  <pageSetup paperSize="13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4"/>
  <sheetViews>
    <sheetView topLeftCell="B25" workbookViewId="0">
      <selection activeCell="N16" sqref="N16"/>
    </sheetView>
  </sheetViews>
  <sheetFormatPr defaultColWidth="8.83984375" defaultRowHeight="11.4"/>
  <cols>
    <col min="1" max="3" width="8.89453125" style="8" customWidth="1"/>
    <col min="4" max="5" width="8.89453125" style="10" customWidth="1"/>
    <col min="6" max="6" width="8.89453125" style="9" customWidth="1"/>
    <col min="7" max="7" width="8.89453125" style="8" customWidth="1"/>
    <col min="8" max="9" width="8.9453125" style="9" customWidth="1"/>
    <col min="10" max="11" width="8.89453125" style="8" customWidth="1"/>
    <col min="12" max="15" width="8.89453125" style="9" customWidth="1"/>
    <col min="16" max="16" width="8.89453125" style="8" customWidth="1"/>
    <col min="17" max="17" width="8.83984375" style="8"/>
    <col min="18" max="19" width="8.89453125" style="9" customWidth="1"/>
    <col min="20" max="16384" width="8.83984375" style="8"/>
  </cols>
  <sheetData>
    <row r="1" spans="1:19" ht="11.7">
      <c r="A1" s="8" t="s">
        <v>0</v>
      </c>
      <c r="B1" s="8" t="s">
        <v>1</v>
      </c>
      <c r="C1" s="8" t="s">
        <v>2</v>
      </c>
      <c r="D1" s="10" t="s">
        <v>3</v>
      </c>
      <c r="E1" s="10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>
        <v>6.9</v>
      </c>
      <c r="Q1" s="8">
        <v>45</v>
      </c>
      <c r="R1" s="9" t="s">
        <v>15</v>
      </c>
      <c r="S1" s="9" t="s">
        <v>16</v>
      </c>
    </row>
    <row r="2" spans="1:19">
      <c r="A2" s="8">
        <v>21</v>
      </c>
      <c r="B2" s="8">
        <v>1300</v>
      </c>
      <c r="C2" s="8">
        <v>13</v>
      </c>
      <c r="D2" s="10">
        <v>11.05</v>
      </c>
      <c r="E2" s="10">
        <v>38.193280000000001</v>
      </c>
      <c r="F2" s="9">
        <v>106.63458</v>
      </c>
      <c r="G2" s="8">
        <v>1</v>
      </c>
      <c r="H2" s="9">
        <v>7.9622712039619099</v>
      </c>
      <c r="I2" s="11">
        <v>46.1351914969596</v>
      </c>
      <c r="J2" s="8">
        <v>1927</v>
      </c>
      <c r="K2" s="8">
        <v>30</v>
      </c>
      <c r="L2" s="9">
        <v>127.889954322712</v>
      </c>
      <c r="M2" s="9">
        <f>D2</f>
        <v>11.05</v>
      </c>
      <c r="N2" s="9">
        <f>D2</f>
        <v>11.05</v>
      </c>
      <c r="O2" s="9">
        <f>L2/$P$1</f>
        <v>18.534775988798799</v>
      </c>
      <c r="R2" s="9">
        <f>L2*D2</f>
        <v>1413.18399526597</v>
      </c>
      <c r="S2" s="9">
        <f>R2/1000/$P$1</f>
        <v>0.204809274676227</v>
      </c>
    </row>
    <row r="3" spans="1:19">
      <c r="A3" s="8">
        <v>24</v>
      </c>
      <c r="B3" s="8">
        <v>305</v>
      </c>
      <c r="C3" s="8">
        <v>3.05</v>
      </c>
      <c r="D3" s="10">
        <v>2.5924999999999998</v>
      </c>
      <c r="E3" s="10">
        <v>38.238799999999998</v>
      </c>
      <c r="F3" s="9">
        <v>106.55641</v>
      </c>
      <c r="G3" s="8">
        <v>1</v>
      </c>
      <c r="H3" s="9">
        <v>25.6163085209411</v>
      </c>
      <c r="I3" s="11">
        <v>46.5964503583876</v>
      </c>
      <c r="J3" s="8">
        <v>1851</v>
      </c>
      <c r="K3" s="8">
        <v>30</v>
      </c>
      <c r="L3" s="9">
        <v>243.10245574450499</v>
      </c>
      <c r="M3" s="9">
        <f>M2+D3</f>
        <v>13.6425</v>
      </c>
      <c r="N3" s="9">
        <f t="shared" ref="N3:N60" si="0">D3+N2</f>
        <v>13.6425</v>
      </c>
      <c r="O3" s="9">
        <f t="shared" ref="O3:O34" si="1">L3/$P$1</f>
        <v>35.232239962971697</v>
      </c>
      <c r="R3" s="9">
        <f>L3*D3+R2</f>
        <v>2043.4271117835999</v>
      </c>
      <c r="S3" s="9">
        <f t="shared" ref="S3:S60" si="2">R3/1000/$P$1</f>
        <v>0.29614885678023101</v>
      </c>
    </row>
    <row r="4" spans="1:19">
      <c r="A4" s="8">
        <v>18</v>
      </c>
      <c r="B4" s="8">
        <v>700</v>
      </c>
      <c r="C4" s="8">
        <v>7</v>
      </c>
      <c r="D4" s="10">
        <v>5.95</v>
      </c>
      <c r="E4" s="10">
        <v>37.83549</v>
      </c>
      <c r="F4" s="9">
        <v>106.67599</v>
      </c>
      <c r="G4" s="8">
        <v>0.12</v>
      </c>
      <c r="H4" s="9">
        <v>0.96659138122115495</v>
      </c>
      <c r="I4" s="11">
        <v>229.19981456380401</v>
      </c>
      <c r="J4" s="8">
        <v>2528</v>
      </c>
      <c r="K4" s="8">
        <v>30</v>
      </c>
      <c r="L4" s="9">
        <v>265.48265854174201</v>
      </c>
      <c r="M4" s="9">
        <f t="shared" ref="M4:M60" si="3">M3+D4</f>
        <v>19.592500000000001</v>
      </c>
      <c r="N4" s="9">
        <f t="shared" si="0"/>
        <v>19.592500000000001</v>
      </c>
      <c r="O4" s="9">
        <f t="shared" si="1"/>
        <v>38.475747614745202</v>
      </c>
      <c r="R4" s="9">
        <f t="shared" ref="R4:R60" si="4">L4*D4+R3</f>
        <v>3623.0489301069601</v>
      </c>
      <c r="S4" s="9">
        <f t="shared" si="2"/>
        <v>0.525079555087965</v>
      </c>
    </row>
    <row r="5" spans="1:19">
      <c r="A5" s="8">
        <v>26</v>
      </c>
      <c r="B5" s="8">
        <v>595</v>
      </c>
      <c r="C5" s="8">
        <v>5.95</v>
      </c>
      <c r="D5" s="10">
        <v>5.0575000000000001</v>
      </c>
      <c r="E5" s="10">
        <v>37.729300000000002</v>
      </c>
      <c r="F5" s="9">
        <v>106.74052</v>
      </c>
      <c r="G5" s="8">
        <v>0.12</v>
      </c>
      <c r="H5" s="9">
        <v>0.96188370682627999</v>
      </c>
      <c r="I5" s="11">
        <v>230.005937451726</v>
      </c>
      <c r="J5" s="8">
        <v>2680</v>
      </c>
      <c r="K5" s="8">
        <v>30</v>
      </c>
      <c r="L5" s="9">
        <v>266.25818154609698</v>
      </c>
      <c r="M5" s="9">
        <f t="shared" si="3"/>
        <v>24.65</v>
      </c>
      <c r="N5" s="9">
        <f t="shared" si="0"/>
        <v>24.65</v>
      </c>
      <c r="O5" s="9">
        <f t="shared" si="1"/>
        <v>38.588142253057498</v>
      </c>
      <c r="R5" s="9">
        <f t="shared" si="4"/>
        <v>4969.6496832763496</v>
      </c>
      <c r="S5" s="9">
        <f t="shared" si="2"/>
        <v>0.72023908453280405</v>
      </c>
    </row>
    <row r="6" spans="1:19">
      <c r="A6" s="8">
        <v>2</v>
      </c>
      <c r="B6" s="8">
        <v>1410</v>
      </c>
      <c r="C6" s="8">
        <v>14.1</v>
      </c>
      <c r="D6" s="10">
        <v>11.984999999999999</v>
      </c>
      <c r="E6" s="10">
        <v>38.145040000000002</v>
      </c>
      <c r="F6" s="9">
        <v>106.34317</v>
      </c>
      <c r="G6" s="8">
        <v>0.12</v>
      </c>
      <c r="H6" s="9">
        <v>2.2866999306034699</v>
      </c>
      <c r="I6" s="11">
        <v>225.872389018636</v>
      </c>
      <c r="J6" s="8">
        <v>1996</v>
      </c>
      <c r="K6" s="8">
        <v>30</v>
      </c>
      <c r="L6" s="9">
        <v>270.735938567559</v>
      </c>
      <c r="M6" s="9">
        <f t="shared" si="3"/>
        <v>36.634999999999998</v>
      </c>
      <c r="N6" s="9">
        <f t="shared" si="0"/>
        <v>36.634999999999998</v>
      </c>
      <c r="O6" s="9">
        <f t="shared" si="1"/>
        <v>39.237092546023</v>
      </c>
      <c r="R6" s="9">
        <f t="shared" si="4"/>
        <v>8214.4199070085397</v>
      </c>
      <c r="S6" s="9">
        <f t="shared" si="2"/>
        <v>1.1904956386968899</v>
      </c>
    </row>
    <row r="7" spans="1:19">
      <c r="A7" s="8">
        <v>27</v>
      </c>
      <c r="B7" s="8">
        <v>490</v>
      </c>
      <c r="C7" s="8">
        <v>4.9000000000000004</v>
      </c>
      <c r="D7" s="10">
        <v>4.165</v>
      </c>
      <c r="E7" s="10">
        <v>37.849290000000003</v>
      </c>
      <c r="F7" s="9">
        <v>106.7931</v>
      </c>
      <c r="G7" s="8">
        <v>0.12</v>
      </c>
      <c r="H7" s="9">
        <v>3.6861862887242598</v>
      </c>
      <c r="I7" s="11">
        <v>230.986319357979</v>
      </c>
      <c r="J7" s="8">
        <v>2531</v>
      </c>
      <c r="K7" s="8">
        <v>30</v>
      </c>
      <c r="L7" s="9">
        <v>284.94653023468697</v>
      </c>
      <c r="M7" s="9">
        <f t="shared" si="3"/>
        <v>40.799999999999997</v>
      </c>
      <c r="N7" s="9">
        <f t="shared" si="0"/>
        <v>40.799999999999997</v>
      </c>
      <c r="O7" s="9">
        <f t="shared" si="1"/>
        <v>41.296598584737197</v>
      </c>
      <c r="R7" s="9">
        <f t="shared" si="4"/>
        <v>9401.22220543601</v>
      </c>
      <c r="S7" s="9">
        <f t="shared" si="2"/>
        <v>1.36249597180232</v>
      </c>
    </row>
    <row r="8" spans="1:19">
      <c r="A8" s="8">
        <v>68</v>
      </c>
      <c r="B8" s="8">
        <v>378</v>
      </c>
      <c r="C8" s="8">
        <v>3.78</v>
      </c>
      <c r="D8" s="10">
        <v>3.2130000000000001</v>
      </c>
      <c r="E8" s="10">
        <v>37.896504999999998</v>
      </c>
      <c r="F8" s="9">
        <v>106.034041</v>
      </c>
      <c r="G8" s="8">
        <v>0.12</v>
      </c>
      <c r="H8" s="9">
        <v>3.71155191224255</v>
      </c>
      <c r="I8" s="11">
        <v>232.326789549426</v>
      </c>
      <c r="J8" s="8">
        <v>2439</v>
      </c>
      <c r="K8" s="8">
        <v>30</v>
      </c>
      <c r="L8" s="9">
        <v>286.45187697900298</v>
      </c>
      <c r="M8" s="9">
        <f t="shared" si="3"/>
        <v>44.012999999999998</v>
      </c>
      <c r="N8" s="9">
        <f t="shared" si="0"/>
        <v>44.012999999999998</v>
      </c>
      <c r="O8" s="9">
        <f t="shared" si="1"/>
        <v>41.514764779565603</v>
      </c>
      <c r="R8" s="9">
        <f t="shared" si="4"/>
        <v>10321.592086169599</v>
      </c>
      <c r="S8" s="9">
        <f t="shared" si="2"/>
        <v>1.4958829110390699</v>
      </c>
    </row>
    <row r="9" spans="1:19">
      <c r="A9" s="8">
        <v>20</v>
      </c>
      <c r="B9" s="8">
        <v>1900</v>
      </c>
      <c r="C9" s="8">
        <v>19</v>
      </c>
      <c r="D9" s="10">
        <v>16.149999999999999</v>
      </c>
      <c r="E9" s="10">
        <v>38.193280000000001</v>
      </c>
      <c r="F9" s="9">
        <v>106.63458</v>
      </c>
      <c r="G9" s="8">
        <v>0.12</v>
      </c>
      <c r="H9" s="9">
        <v>5.6513746520041703</v>
      </c>
      <c r="I9" s="11">
        <v>224.52438298911201</v>
      </c>
      <c r="J9" s="8">
        <v>1927</v>
      </c>
      <c r="K9" s="8">
        <v>30</v>
      </c>
      <c r="L9" s="9">
        <v>291.258318227139</v>
      </c>
      <c r="M9" s="9">
        <f t="shared" si="3"/>
        <v>60.162999999999997</v>
      </c>
      <c r="N9" s="9">
        <f t="shared" si="0"/>
        <v>60.162999999999997</v>
      </c>
      <c r="O9" s="9">
        <f t="shared" si="1"/>
        <v>42.211350467701301</v>
      </c>
      <c r="R9" s="9">
        <f t="shared" si="4"/>
        <v>15025.4139255378</v>
      </c>
      <c r="S9" s="9">
        <f t="shared" si="2"/>
        <v>2.1775962210924402</v>
      </c>
    </row>
    <row r="10" spans="1:19">
      <c r="A10" s="8">
        <v>17</v>
      </c>
      <c r="B10" s="8">
        <v>725</v>
      </c>
      <c r="C10" s="8">
        <v>7.25</v>
      </c>
      <c r="D10" s="10">
        <v>6.1624999999999996</v>
      </c>
      <c r="E10" s="10">
        <v>38.059710000000003</v>
      </c>
      <c r="F10" s="9">
        <v>106.69644</v>
      </c>
      <c r="G10" s="8">
        <v>0.12</v>
      </c>
      <c r="H10" s="9">
        <v>5.5567203542037698</v>
      </c>
      <c r="I10" s="11">
        <v>229.02746849046699</v>
      </c>
      <c r="J10" s="8">
        <v>2154</v>
      </c>
      <c r="K10" s="8">
        <v>30</v>
      </c>
      <c r="L10" s="9">
        <v>295.14615079279201</v>
      </c>
      <c r="M10" s="9">
        <f t="shared" si="3"/>
        <v>66.325500000000005</v>
      </c>
      <c r="N10" s="9">
        <f t="shared" si="0"/>
        <v>66.325500000000005</v>
      </c>
      <c r="O10" s="9">
        <f t="shared" si="1"/>
        <v>42.774804462723502</v>
      </c>
      <c r="R10" s="9">
        <f t="shared" si="4"/>
        <v>16844.2520797984</v>
      </c>
      <c r="S10" s="9">
        <f t="shared" si="2"/>
        <v>2.44119595359397</v>
      </c>
    </row>
    <row r="11" spans="1:19">
      <c r="A11" s="8">
        <v>63</v>
      </c>
      <c r="B11" s="8">
        <v>550</v>
      </c>
      <c r="C11" s="8">
        <v>5.5</v>
      </c>
      <c r="D11" s="10">
        <v>4.6749999999999998</v>
      </c>
      <c r="E11" s="10">
        <v>37.987490000000001</v>
      </c>
      <c r="F11" s="9">
        <v>105.92303</v>
      </c>
      <c r="G11" s="8">
        <v>0.12</v>
      </c>
      <c r="H11" s="9">
        <v>6.0245606492337602</v>
      </c>
      <c r="I11" s="11">
        <v>230.40075021296801</v>
      </c>
      <c r="J11" s="8">
        <v>2287</v>
      </c>
      <c r="K11" s="8">
        <v>30</v>
      </c>
      <c r="L11" s="9">
        <v>299.56039443298698</v>
      </c>
      <c r="M11" s="9">
        <f t="shared" si="3"/>
        <v>71.000500000000002</v>
      </c>
      <c r="N11" s="9">
        <f t="shared" si="0"/>
        <v>71.000500000000002</v>
      </c>
      <c r="O11" s="9">
        <f t="shared" si="1"/>
        <v>43.414549917824203</v>
      </c>
      <c r="R11" s="9">
        <f t="shared" si="4"/>
        <v>18244.696923772601</v>
      </c>
      <c r="S11" s="9">
        <f t="shared" si="2"/>
        <v>2.6441589744598</v>
      </c>
    </row>
    <row r="12" spans="1:19">
      <c r="A12" s="8">
        <v>64</v>
      </c>
      <c r="B12" s="8">
        <v>548</v>
      </c>
      <c r="C12" s="8">
        <v>5.48</v>
      </c>
      <c r="D12" s="10">
        <v>4.6580000000000004</v>
      </c>
      <c r="E12" s="10">
        <v>37.987490000000001</v>
      </c>
      <c r="F12" s="9">
        <v>105.92303</v>
      </c>
      <c r="G12" s="8">
        <v>0.12</v>
      </c>
      <c r="H12" s="9">
        <v>6.0415946497713602</v>
      </c>
      <c r="I12" s="11">
        <v>230.41911450715901</v>
      </c>
      <c r="J12" s="8">
        <v>2287</v>
      </c>
      <c r="K12" s="8">
        <v>30</v>
      </c>
      <c r="L12" s="9">
        <v>299.68947973067299</v>
      </c>
      <c r="M12" s="9">
        <f t="shared" si="3"/>
        <v>75.658500000000004</v>
      </c>
      <c r="N12" s="9">
        <f t="shared" si="0"/>
        <v>75.658500000000004</v>
      </c>
      <c r="O12" s="9">
        <f t="shared" si="1"/>
        <v>43.433257931981601</v>
      </c>
      <c r="R12" s="9">
        <f t="shared" si="4"/>
        <v>19640.6505203581</v>
      </c>
      <c r="S12" s="9">
        <f t="shared" si="2"/>
        <v>2.8464710899069701</v>
      </c>
    </row>
    <row r="13" spans="1:19">
      <c r="A13" s="8">
        <v>11</v>
      </c>
      <c r="B13" s="8">
        <v>570</v>
      </c>
      <c r="C13" s="8">
        <v>5.7</v>
      </c>
      <c r="D13" s="10">
        <v>4.8449999999999998</v>
      </c>
      <c r="E13" s="10">
        <v>38.059710000000003</v>
      </c>
      <c r="F13" s="9">
        <v>106.69644</v>
      </c>
      <c r="G13" s="8">
        <v>0.12</v>
      </c>
      <c r="H13" s="9">
        <v>6.7161842381858099</v>
      </c>
      <c r="I13" s="11">
        <v>230.221049516302</v>
      </c>
      <c r="J13" s="8">
        <v>2154</v>
      </c>
      <c r="K13" s="8">
        <v>30</v>
      </c>
      <c r="L13" s="9">
        <v>303.87624706450998</v>
      </c>
      <c r="M13" s="9">
        <f t="shared" si="3"/>
        <v>80.503500000000003</v>
      </c>
      <c r="N13" s="9">
        <f t="shared" si="0"/>
        <v>80.503500000000003</v>
      </c>
      <c r="O13" s="9">
        <f t="shared" si="1"/>
        <v>44.040035806450703</v>
      </c>
      <c r="R13" s="9">
        <f t="shared" si="4"/>
        <v>21112.9309373857</v>
      </c>
      <c r="S13" s="9">
        <f t="shared" si="2"/>
        <v>3.05984506338923</v>
      </c>
    </row>
    <row r="14" spans="1:19">
      <c r="A14" s="8">
        <v>90</v>
      </c>
      <c r="B14" s="8">
        <v>290</v>
      </c>
      <c r="C14" s="8">
        <v>2.9</v>
      </c>
      <c r="D14" s="10">
        <v>2.4649999999999999</v>
      </c>
      <c r="E14" s="10">
        <v>37.595272999999999</v>
      </c>
      <c r="F14" s="9">
        <v>105.715943</v>
      </c>
      <c r="G14" s="8">
        <v>0.12</v>
      </c>
      <c r="H14" s="9">
        <v>6.2542391278816396</v>
      </c>
      <c r="I14" s="11">
        <v>233.73205741096999</v>
      </c>
      <c r="J14" s="8">
        <v>2882</v>
      </c>
      <c r="K14" s="8">
        <v>30</v>
      </c>
      <c r="L14" s="9">
        <v>304.384611742201</v>
      </c>
      <c r="M14" s="9">
        <f t="shared" si="3"/>
        <v>82.968500000000006</v>
      </c>
      <c r="N14" s="9">
        <f t="shared" si="0"/>
        <v>82.968500000000006</v>
      </c>
      <c r="O14" s="9">
        <f t="shared" si="1"/>
        <v>44.1137118466958</v>
      </c>
      <c r="R14" s="9">
        <f t="shared" si="4"/>
        <v>21863.239005330201</v>
      </c>
      <c r="S14" s="9">
        <f t="shared" si="2"/>
        <v>3.1685853630913301</v>
      </c>
    </row>
    <row r="15" spans="1:19">
      <c r="A15" s="8">
        <v>66</v>
      </c>
      <c r="B15" s="8">
        <v>320</v>
      </c>
      <c r="C15" s="8">
        <v>3.2</v>
      </c>
      <c r="D15" s="10">
        <v>2.72</v>
      </c>
      <c r="E15" s="10">
        <v>37.938459999999999</v>
      </c>
      <c r="F15" s="9">
        <v>106.14194000000001</v>
      </c>
      <c r="G15" s="8">
        <v>0.12</v>
      </c>
      <c r="H15" s="9">
        <v>6.53311158703975</v>
      </c>
      <c r="I15" s="11">
        <v>233.20571356332599</v>
      </c>
      <c r="J15" s="8">
        <v>2366</v>
      </c>
      <c r="K15" s="8">
        <v>30</v>
      </c>
      <c r="L15" s="9">
        <v>305.67093887908402</v>
      </c>
      <c r="M15" s="9">
        <f t="shared" si="3"/>
        <v>85.688500000000005</v>
      </c>
      <c r="N15" s="9">
        <f t="shared" si="0"/>
        <v>85.688500000000005</v>
      </c>
      <c r="O15" s="9">
        <f t="shared" si="1"/>
        <v>44.300136069432497</v>
      </c>
      <c r="R15" s="9">
        <f t="shared" si="4"/>
        <v>22694.663959081299</v>
      </c>
      <c r="S15" s="9">
        <f t="shared" si="2"/>
        <v>3.2890817332001898</v>
      </c>
    </row>
    <row r="16" spans="1:19">
      <c r="A16" s="8">
        <v>22</v>
      </c>
      <c r="B16" s="8">
        <v>1370</v>
      </c>
      <c r="C16" s="8">
        <v>13.7</v>
      </c>
      <c r="D16" s="10">
        <v>11.645</v>
      </c>
      <c r="E16" s="10">
        <v>38.193280000000001</v>
      </c>
      <c r="F16" s="9">
        <v>106.63458</v>
      </c>
      <c r="G16" s="8">
        <v>0.12</v>
      </c>
      <c r="H16" s="9">
        <v>7.6417930525673397</v>
      </c>
      <c r="I16" s="11">
        <v>226.00459515090799</v>
      </c>
      <c r="J16" s="8">
        <v>1927</v>
      </c>
      <c r="K16" s="8">
        <v>30</v>
      </c>
      <c r="L16" s="9">
        <v>305.67624999259601</v>
      </c>
      <c r="M16" s="9">
        <f t="shared" si="3"/>
        <v>97.333500000000001</v>
      </c>
      <c r="N16" s="9">
        <f t="shared" si="0"/>
        <v>97.333500000000001</v>
      </c>
      <c r="O16" s="9">
        <f t="shared" si="1"/>
        <v>44.300905796028403</v>
      </c>
      <c r="R16" s="9">
        <f t="shared" si="4"/>
        <v>26254.2638902451</v>
      </c>
      <c r="S16" s="9">
        <f t="shared" si="2"/>
        <v>3.80496578119494</v>
      </c>
    </row>
    <row r="17" spans="1:19">
      <c r="A17" s="8">
        <v>65</v>
      </c>
      <c r="B17" s="8">
        <v>464</v>
      </c>
      <c r="C17" s="8">
        <v>4.6399999999999997</v>
      </c>
      <c r="D17" s="10">
        <v>3.944</v>
      </c>
      <c r="E17" s="10">
        <v>37.987490000000001</v>
      </c>
      <c r="F17" s="9">
        <v>105.92303</v>
      </c>
      <c r="G17" s="8">
        <v>0.12</v>
      </c>
      <c r="H17" s="9">
        <v>6.8761945738373598</v>
      </c>
      <c r="I17" s="11">
        <v>231.26506021705501</v>
      </c>
      <c r="J17" s="8">
        <v>2287</v>
      </c>
      <c r="K17" s="8">
        <v>30</v>
      </c>
      <c r="L17" s="9">
        <v>305.96032494699801</v>
      </c>
      <c r="M17" s="9">
        <f t="shared" si="3"/>
        <v>101.2775</v>
      </c>
      <c r="N17" s="9">
        <f t="shared" si="0"/>
        <v>101.2775</v>
      </c>
      <c r="O17" s="9">
        <f t="shared" si="1"/>
        <v>44.342076079275103</v>
      </c>
      <c r="R17" s="9">
        <f t="shared" si="4"/>
        <v>27460.971411835999</v>
      </c>
      <c r="S17" s="9">
        <f t="shared" si="2"/>
        <v>3.9798509292516</v>
      </c>
    </row>
    <row r="18" spans="1:19">
      <c r="A18" s="8">
        <v>12</v>
      </c>
      <c r="B18" s="8">
        <v>490</v>
      </c>
      <c r="C18" s="8">
        <v>4.9000000000000004</v>
      </c>
      <c r="D18" s="10">
        <v>4.165</v>
      </c>
      <c r="E18" s="10">
        <v>38.051250000000003</v>
      </c>
      <c r="F18" s="9">
        <v>106.61696999999999</v>
      </c>
      <c r="G18" s="8">
        <v>0.12</v>
      </c>
      <c r="H18" s="9">
        <v>7.5393726445530396</v>
      </c>
      <c r="I18" s="11">
        <v>230.986319357979</v>
      </c>
      <c r="J18" s="8">
        <v>2152</v>
      </c>
      <c r="K18" s="8">
        <v>30</v>
      </c>
      <c r="L18" s="9">
        <v>309.992241547574</v>
      </c>
      <c r="M18" s="9">
        <f t="shared" si="3"/>
        <v>105.4425</v>
      </c>
      <c r="N18" s="9">
        <f t="shared" si="0"/>
        <v>105.4425</v>
      </c>
      <c r="O18" s="9">
        <f t="shared" si="1"/>
        <v>44.926411818489001</v>
      </c>
      <c r="R18" s="9">
        <f t="shared" si="4"/>
        <v>28752.089097881701</v>
      </c>
      <c r="S18" s="9">
        <f t="shared" si="2"/>
        <v>4.1669694344756101</v>
      </c>
    </row>
    <row r="19" spans="1:19">
      <c r="A19" s="8">
        <v>25</v>
      </c>
      <c r="B19" s="8">
        <v>195</v>
      </c>
      <c r="C19" s="8">
        <v>1.95</v>
      </c>
      <c r="D19" s="10">
        <v>1.6575</v>
      </c>
      <c r="E19" s="10">
        <v>37.849290000000003</v>
      </c>
      <c r="F19" s="9">
        <v>106.7931</v>
      </c>
      <c r="G19" s="8">
        <v>0.12</v>
      </c>
      <c r="H19" s="9">
        <v>8.0200491522677506</v>
      </c>
      <c r="I19" s="11">
        <v>235.90746605253</v>
      </c>
      <c r="J19" s="8">
        <v>2531</v>
      </c>
      <c r="K19" s="8">
        <v>30</v>
      </c>
      <c r="L19" s="9">
        <v>318.03778554227</v>
      </c>
      <c r="M19" s="9">
        <f t="shared" si="3"/>
        <v>107.1</v>
      </c>
      <c r="N19" s="9">
        <f t="shared" si="0"/>
        <v>107.1</v>
      </c>
      <c r="O19" s="9">
        <f t="shared" si="1"/>
        <v>46.092432687285502</v>
      </c>
      <c r="R19" s="9">
        <f t="shared" si="4"/>
        <v>29279.236727418</v>
      </c>
      <c r="S19" s="9">
        <f t="shared" si="2"/>
        <v>4.2433676416547801</v>
      </c>
    </row>
    <row r="20" spans="1:19">
      <c r="A20" s="8">
        <v>83</v>
      </c>
      <c r="B20" s="8">
        <v>416</v>
      </c>
      <c r="C20" s="8">
        <v>4.16</v>
      </c>
      <c r="D20" s="10">
        <v>3.536</v>
      </c>
      <c r="E20" s="10">
        <v>36.039520000000003</v>
      </c>
      <c r="F20" s="9">
        <v>106.2697</v>
      </c>
      <c r="G20" s="8">
        <v>0.12</v>
      </c>
      <c r="H20" s="9">
        <v>9.8852604376267301</v>
      </c>
      <c r="I20" s="11">
        <v>231.827938748381</v>
      </c>
      <c r="J20" s="8">
        <v>5519</v>
      </c>
      <c r="K20" s="8">
        <v>30</v>
      </c>
      <c r="L20" s="9">
        <v>326.08213159295502</v>
      </c>
      <c r="M20" s="9">
        <f t="shared" si="3"/>
        <v>110.636</v>
      </c>
      <c r="N20" s="9">
        <f t="shared" si="0"/>
        <v>110.636</v>
      </c>
      <c r="O20" s="9">
        <f t="shared" si="1"/>
        <v>47.258279941007999</v>
      </c>
      <c r="R20" s="9">
        <f t="shared" si="4"/>
        <v>30432.263144730699</v>
      </c>
      <c r="S20" s="9">
        <f t="shared" si="2"/>
        <v>4.4104729195261898</v>
      </c>
    </row>
    <row r="21" spans="1:19">
      <c r="A21" s="8">
        <v>19</v>
      </c>
      <c r="B21" s="8">
        <v>660</v>
      </c>
      <c r="C21" s="8">
        <v>6.6</v>
      </c>
      <c r="D21" s="10">
        <v>5.61</v>
      </c>
      <c r="E21" s="10">
        <v>38.184690000000003</v>
      </c>
      <c r="F21" s="9">
        <v>106.5201</v>
      </c>
      <c r="G21" s="8">
        <v>0.12</v>
      </c>
      <c r="H21" s="9">
        <v>10.9341430364427</v>
      </c>
      <c r="I21" s="11">
        <v>229.49016210482401</v>
      </c>
      <c r="J21" s="8">
        <v>1925</v>
      </c>
      <c r="K21" s="8">
        <v>30</v>
      </c>
      <c r="L21" s="9">
        <v>330.562091841702</v>
      </c>
      <c r="M21" s="9">
        <f t="shared" si="3"/>
        <v>116.246</v>
      </c>
      <c r="N21" s="9">
        <f t="shared" si="0"/>
        <v>116.246</v>
      </c>
      <c r="O21" s="9">
        <f t="shared" si="1"/>
        <v>47.907549542275603</v>
      </c>
      <c r="R21" s="9">
        <f t="shared" si="4"/>
        <v>32286.716479962601</v>
      </c>
      <c r="S21" s="9">
        <f t="shared" si="2"/>
        <v>4.6792342724583502</v>
      </c>
    </row>
    <row r="22" spans="1:19">
      <c r="A22" s="8">
        <v>79</v>
      </c>
      <c r="B22" s="8">
        <v>150</v>
      </c>
      <c r="C22" s="8">
        <v>1.5</v>
      </c>
      <c r="D22" s="10">
        <v>1.2749999999999999</v>
      </c>
      <c r="E22" s="10">
        <v>37.155698000000001</v>
      </c>
      <c r="F22" s="9">
        <v>106.748372</v>
      </c>
      <c r="G22" s="8">
        <v>0.12</v>
      </c>
      <c r="H22" s="9">
        <v>9.7596690275904994</v>
      </c>
      <c r="I22" s="11">
        <v>237.393689517224</v>
      </c>
      <c r="J22" s="8">
        <v>3655</v>
      </c>
      <c r="K22" s="8">
        <v>30</v>
      </c>
      <c r="L22" s="9">
        <v>330.83153819656201</v>
      </c>
      <c r="M22" s="9">
        <f t="shared" si="3"/>
        <v>117.521</v>
      </c>
      <c r="N22" s="9">
        <f t="shared" si="0"/>
        <v>117.521</v>
      </c>
      <c r="O22" s="9">
        <f t="shared" si="1"/>
        <v>47.946599738632202</v>
      </c>
      <c r="R22" s="9">
        <f t="shared" si="4"/>
        <v>32708.526691163301</v>
      </c>
      <c r="S22" s="9">
        <f t="shared" si="2"/>
        <v>4.7403661871251099</v>
      </c>
    </row>
    <row r="23" spans="1:19">
      <c r="A23" s="8">
        <v>8</v>
      </c>
      <c r="B23" s="8">
        <v>245</v>
      </c>
      <c r="C23" s="8">
        <v>2.4500000000000002</v>
      </c>
      <c r="D23" s="10">
        <v>2.0825</v>
      </c>
      <c r="E23" s="10">
        <v>38.523493999999999</v>
      </c>
      <c r="F23" s="9">
        <v>105.99713199999999</v>
      </c>
      <c r="G23" s="8">
        <v>0.12</v>
      </c>
      <c r="H23" s="9">
        <v>10.184245917789299</v>
      </c>
      <c r="I23" s="11">
        <v>234.645784040282</v>
      </c>
      <c r="J23" s="8">
        <v>1388</v>
      </c>
      <c r="K23" s="8">
        <v>30</v>
      </c>
      <c r="L23" s="9">
        <v>330.84338250591202</v>
      </c>
      <c r="M23" s="9">
        <f t="shared" si="3"/>
        <v>119.6035</v>
      </c>
      <c r="N23" s="9">
        <f t="shared" si="0"/>
        <v>119.6035</v>
      </c>
      <c r="O23" s="9">
        <f t="shared" si="1"/>
        <v>47.9483163052046</v>
      </c>
      <c r="R23" s="9">
        <f t="shared" si="4"/>
        <v>33397.508035231796</v>
      </c>
      <c r="S23" s="9">
        <f t="shared" si="2"/>
        <v>4.8402185558306998</v>
      </c>
    </row>
    <row r="24" spans="1:19">
      <c r="A24" s="8">
        <v>31</v>
      </c>
      <c r="B24" s="8">
        <v>560</v>
      </c>
      <c r="C24" s="8">
        <v>5.6</v>
      </c>
      <c r="D24" s="10">
        <v>4.76</v>
      </c>
      <c r="E24" s="10">
        <v>39.295740000000002</v>
      </c>
      <c r="F24" s="9">
        <v>106.79261</v>
      </c>
      <c r="G24" s="8">
        <v>0.12</v>
      </c>
      <c r="H24" s="9">
        <v>11.2288612483626</v>
      </c>
      <c r="I24" s="11">
        <v>230.31001736152999</v>
      </c>
      <c r="J24" s="8">
        <v>56</v>
      </c>
      <c r="K24" s="8">
        <v>30</v>
      </c>
      <c r="L24" s="9">
        <v>333.29761547588703</v>
      </c>
      <c r="M24" s="9">
        <f t="shared" si="3"/>
        <v>124.3635</v>
      </c>
      <c r="N24" s="9">
        <f t="shared" si="0"/>
        <v>124.3635</v>
      </c>
      <c r="O24" s="9">
        <f t="shared" si="1"/>
        <v>48.304002242882198</v>
      </c>
      <c r="R24" s="9">
        <f t="shared" si="4"/>
        <v>34984.004684897001</v>
      </c>
      <c r="S24" s="9">
        <f t="shared" si="2"/>
        <v>5.07014560650682</v>
      </c>
    </row>
    <row r="25" spans="1:19">
      <c r="A25" s="8">
        <v>76</v>
      </c>
      <c r="B25" s="8">
        <v>237</v>
      </c>
      <c r="C25" s="8">
        <v>2.37</v>
      </c>
      <c r="D25" s="10">
        <v>2.0145</v>
      </c>
      <c r="E25" s="10">
        <v>37.887633999999998</v>
      </c>
      <c r="F25" s="9">
        <v>105.956813</v>
      </c>
      <c r="G25" s="8">
        <v>0.12</v>
      </c>
      <c r="H25" s="9">
        <v>11.0040398746569</v>
      </c>
      <c r="I25" s="11">
        <v>234.82749895576001</v>
      </c>
      <c r="J25" s="8">
        <v>2437</v>
      </c>
      <c r="K25" s="8">
        <v>30</v>
      </c>
      <c r="L25" s="9">
        <v>336.35375814103003</v>
      </c>
      <c r="M25" s="9">
        <f t="shared" si="3"/>
        <v>126.378</v>
      </c>
      <c r="N25" s="9">
        <f t="shared" si="0"/>
        <v>126.378</v>
      </c>
      <c r="O25" s="9">
        <f t="shared" si="1"/>
        <v>48.746921469714501</v>
      </c>
      <c r="R25" s="9">
        <f t="shared" si="4"/>
        <v>35661.589330672097</v>
      </c>
      <c r="S25" s="9">
        <f t="shared" si="2"/>
        <v>5.1683462798075599</v>
      </c>
    </row>
    <row r="26" spans="1:19">
      <c r="A26" s="8">
        <v>1</v>
      </c>
      <c r="B26" s="8">
        <v>525</v>
      </c>
      <c r="C26" s="8">
        <v>5.25</v>
      </c>
      <c r="D26" s="10">
        <v>4.4625000000000004</v>
      </c>
      <c r="E26" s="10">
        <v>38.444459999999999</v>
      </c>
      <c r="F26" s="9">
        <v>106.12495</v>
      </c>
      <c r="G26" s="8">
        <v>0.12</v>
      </c>
      <c r="H26" s="9">
        <v>11.855903103782801</v>
      </c>
      <c r="I26" s="11">
        <v>230.63576079272801</v>
      </c>
      <c r="J26" s="8">
        <v>1466</v>
      </c>
      <c r="K26" s="8">
        <v>30</v>
      </c>
      <c r="L26" s="9">
        <v>337.69913096731602</v>
      </c>
      <c r="M26" s="9">
        <f t="shared" si="3"/>
        <v>130.84049999999999</v>
      </c>
      <c r="N26" s="9">
        <f t="shared" si="0"/>
        <v>130.84049999999999</v>
      </c>
      <c r="O26" s="9">
        <f t="shared" si="1"/>
        <v>48.941903038741501</v>
      </c>
      <c r="R26" s="9">
        <f t="shared" si="4"/>
        <v>37168.571702613801</v>
      </c>
      <c r="S26" s="9">
        <f t="shared" si="2"/>
        <v>5.38674952211794</v>
      </c>
    </row>
    <row r="27" spans="1:19">
      <c r="A27" s="8">
        <v>13</v>
      </c>
      <c r="B27" s="8">
        <v>395</v>
      </c>
      <c r="C27" s="8">
        <v>3.95</v>
      </c>
      <c r="D27" s="10">
        <v>3.3574999999999999</v>
      </c>
      <c r="E27" s="10">
        <v>38.141449999999999</v>
      </c>
      <c r="F27" s="9">
        <v>106.57025</v>
      </c>
      <c r="G27" s="8">
        <v>0.12</v>
      </c>
      <c r="H27" s="9">
        <v>11.78096826793</v>
      </c>
      <c r="I27" s="11">
        <v>232.09710137822799</v>
      </c>
      <c r="J27" s="8">
        <v>2001</v>
      </c>
      <c r="K27" s="8">
        <v>30</v>
      </c>
      <c r="L27" s="9">
        <v>338.67339511977298</v>
      </c>
      <c r="M27" s="9">
        <f t="shared" si="3"/>
        <v>134.19800000000001</v>
      </c>
      <c r="N27" s="9">
        <f t="shared" si="0"/>
        <v>134.19800000000001</v>
      </c>
      <c r="O27" s="9">
        <f t="shared" si="1"/>
        <v>49.083100741996098</v>
      </c>
      <c r="R27" s="9">
        <f t="shared" si="4"/>
        <v>38305.667626728398</v>
      </c>
      <c r="S27" s="9">
        <f t="shared" si="2"/>
        <v>5.5515460328591901</v>
      </c>
    </row>
    <row r="28" spans="1:19">
      <c r="A28" s="8">
        <v>67</v>
      </c>
      <c r="B28" s="8">
        <v>96</v>
      </c>
      <c r="C28" s="8">
        <v>0.96</v>
      </c>
      <c r="D28" s="10">
        <v>0.81599999999999995</v>
      </c>
      <c r="E28" s="10">
        <v>37.896504999999998</v>
      </c>
      <c r="F28" s="9">
        <v>106.034041</v>
      </c>
      <c r="G28" s="8">
        <v>0.12</v>
      </c>
      <c r="H28" s="9">
        <v>10.6458423931324</v>
      </c>
      <c r="I28" s="11">
        <v>240.013111828353</v>
      </c>
      <c r="J28" s="8">
        <v>2439</v>
      </c>
      <c r="K28" s="8">
        <v>30</v>
      </c>
      <c r="L28" s="9">
        <v>339.21108738371402</v>
      </c>
      <c r="M28" s="9">
        <f t="shared" si="3"/>
        <v>135.01400000000001</v>
      </c>
      <c r="N28" s="9">
        <f t="shared" si="0"/>
        <v>135.01400000000001</v>
      </c>
      <c r="O28" s="9">
        <f t="shared" si="1"/>
        <v>49.161027157059998</v>
      </c>
      <c r="R28" s="9">
        <f t="shared" si="4"/>
        <v>38582.463874033499</v>
      </c>
      <c r="S28" s="9">
        <f t="shared" si="2"/>
        <v>5.5916614310193502</v>
      </c>
    </row>
    <row r="29" spans="1:19">
      <c r="A29" s="8">
        <v>36</v>
      </c>
      <c r="B29" s="8">
        <v>445</v>
      </c>
      <c r="C29" s="8">
        <v>4.45</v>
      </c>
      <c r="D29" s="10">
        <v>3.7825000000000002</v>
      </c>
      <c r="E29" s="10">
        <v>39.023881000000003</v>
      </c>
      <c r="F29" s="9">
        <v>106.94375100000001</v>
      </c>
      <c r="G29" s="8">
        <v>0.12</v>
      </c>
      <c r="H29" s="9">
        <v>12.5117581783311</v>
      </c>
      <c r="I29" s="11">
        <v>231.47984952534199</v>
      </c>
      <c r="J29" s="8">
        <v>584</v>
      </c>
      <c r="K29" s="8">
        <v>30</v>
      </c>
      <c r="L29" s="9">
        <v>342.80627768449398</v>
      </c>
      <c r="M29" s="9">
        <f t="shared" si="3"/>
        <v>138.79650000000001</v>
      </c>
      <c r="N29" s="9">
        <f t="shared" si="0"/>
        <v>138.79650000000001</v>
      </c>
      <c r="O29" s="9">
        <f t="shared" si="1"/>
        <v>49.682069229636802</v>
      </c>
      <c r="R29" s="9">
        <f t="shared" si="4"/>
        <v>39879.1286193751</v>
      </c>
      <c r="S29" s="9">
        <f t="shared" si="2"/>
        <v>5.7795838578804597</v>
      </c>
    </row>
    <row r="30" spans="1:19">
      <c r="A30" s="8">
        <v>34</v>
      </c>
      <c r="B30" s="8">
        <v>485</v>
      </c>
      <c r="C30" s="8">
        <v>4.8499999999999996</v>
      </c>
      <c r="D30" s="10">
        <v>4.1224999999999996</v>
      </c>
      <c r="E30" s="10">
        <v>38.918280000000003</v>
      </c>
      <c r="F30" s="9">
        <v>106.43993</v>
      </c>
      <c r="G30" s="8">
        <v>0.12</v>
      </c>
      <c r="H30" s="9">
        <v>12.9894435929758</v>
      </c>
      <c r="I30" s="11">
        <v>231.03864030418401</v>
      </c>
      <c r="J30" s="8">
        <v>723</v>
      </c>
      <c r="K30" s="8">
        <v>30</v>
      </c>
      <c r="L30" s="9">
        <v>345.470023658527</v>
      </c>
      <c r="M30" s="9">
        <f t="shared" si="3"/>
        <v>142.91900000000001</v>
      </c>
      <c r="N30" s="9">
        <f t="shared" si="0"/>
        <v>142.91900000000001</v>
      </c>
      <c r="O30" s="9">
        <f t="shared" si="1"/>
        <v>50.068119370801</v>
      </c>
      <c r="R30" s="9">
        <f t="shared" si="4"/>
        <v>41303.328791907399</v>
      </c>
      <c r="S30" s="9">
        <f t="shared" si="2"/>
        <v>5.9859896799865799</v>
      </c>
    </row>
    <row r="31" spans="1:19">
      <c r="A31" s="8">
        <v>4</v>
      </c>
      <c r="B31" s="8">
        <v>180</v>
      </c>
      <c r="C31" s="8">
        <v>1.8</v>
      </c>
      <c r="D31" s="10">
        <v>1.53</v>
      </c>
      <c r="E31" s="10">
        <v>38.262189999999997</v>
      </c>
      <c r="F31" s="9">
        <v>106.24429000000001</v>
      </c>
      <c r="G31" s="8">
        <v>0.12</v>
      </c>
      <c r="H31" s="9">
        <v>12.6680737179651</v>
      </c>
      <c r="I31" s="11">
        <v>236.35676028628899</v>
      </c>
      <c r="J31" s="8">
        <v>1769</v>
      </c>
      <c r="K31" s="8">
        <v>30</v>
      </c>
      <c r="L31" s="9">
        <v>348.69923945306198</v>
      </c>
      <c r="M31" s="9">
        <f t="shared" si="3"/>
        <v>144.44900000000001</v>
      </c>
      <c r="N31" s="9">
        <f t="shared" si="0"/>
        <v>144.44900000000001</v>
      </c>
      <c r="O31" s="9">
        <f t="shared" si="1"/>
        <v>50.536121659864101</v>
      </c>
      <c r="R31" s="9">
        <f t="shared" si="4"/>
        <v>41836.838628270598</v>
      </c>
      <c r="S31" s="9">
        <f t="shared" si="2"/>
        <v>6.0633099461261697</v>
      </c>
    </row>
    <row r="32" spans="1:19">
      <c r="A32" s="8">
        <v>77</v>
      </c>
      <c r="B32" s="8">
        <v>110</v>
      </c>
      <c r="C32" s="8">
        <v>1.1000000000000001</v>
      </c>
      <c r="D32" s="10">
        <v>0.93500000000000005</v>
      </c>
      <c r="E32" s="10">
        <v>37.247069000000003</v>
      </c>
      <c r="F32" s="9">
        <v>105.914541</v>
      </c>
      <c r="G32" s="8">
        <v>0.12</v>
      </c>
      <c r="H32" s="9">
        <v>12.5723798534182</v>
      </c>
      <c r="I32" s="11">
        <v>239.20167594599999</v>
      </c>
      <c r="J32" s="8">
        <v>3486</v>
      </c>
      <c r="K32" s="8">
        <v>30</v>
      </c>
      <c r="L32" s="9">
        <v>350.92214499321801</v>
      </c>
      <c r="M32" s="9">
        <f t="shared" si="3"/>
        <v>145.38399999999999</v>
      </c>
      <c r="N32" s="9">
        <f t="shared" si="0"/>
        <v>145.38399999999999</v>
      </c>
      <c r="O32" s="9">
        <f t="shared" si="1"/>
        <v>50.858281883075101</v>
      </c>
      <c r="R32" s="9">
        <f t="shared" si="4"/>
        <v>42164.950833839299</v>
      </c>
      <c r="S32" s="9">
        <f t="shared" si="2"/>
        <v>6.1108624396868496</v>
      </c>
    </row>
    <row r="33" spans="1:19">
      <c r="A33" s="8">
        <v>80</v>
      </c>
      <c r="B33" s="8">
        <v>180</v>
      </c>
      <c r="C33" s="8">
        <v>1.8</v>
      </c>
      <c r="D33" s="10">
        <v>1.53</v>
      </c>
      <c r="E33" s="10">
        <v>37.898130000000002</v>
      </c>
      <c r="F33" s="9">
        <v>105.94141</v>
      </c>
      <c r="G33" s="8">
        <v>0.12</v>
      </c>
      <c r="H33" s="9">
        <v>13.8553659374329</v>
      </c>
      <c r="I33" s="11">
        <v>236.35676028628899</v>
      </c>
      <c r="J33" s="8">
        <v>2437</v>
      </c>
      <c r="K33" s="8">
        <v>30</v>
      </c>
      <c r="L33" s="9">
        <v>356.416638879603</v>
      </c>
      <c r="M33" s="9">
        <f t="shared" si="3"/>
        <v>146.91399999999999</v>
      </c>
      <c r="N33" s="9">
        <f t="shared" si="0"/>
        <v>146.91399999999999</v>
      </c>
      <c r="O33" s="9">
        <f t="shared" si="1"/>
        <v>51.65458534487</v>
      </c>
      <c r="R33" s="9">
        <f t="shared" si="4"/>
        <v>42710.268291325097</v>
      </c>
      <c r="S33" s="9">
        <f t="shared" si="2"/>
        <v>6.1898939552645</v>
      </c>
    </row>
    <row r="34" spans="1:19">
      <c r="A34" s="8">
        <v>29</v>
      </c>
      <c r="B34" s="8">
        <v>375</v>
      </c>
      <c r="C34" s="8">
        <v>4.3499999999999996</v>
      </c>
      <c r="D34" s="10">
        <v>3.6974999999999998</v>
      </c>
      <c r="E34" s="10">
        <v>38.192599999999999</v>
      </c>
      <c r="F34" s="9">
        <v>106.59173</v>
      </c>
      <c r="G34" s="8">
        <v>0.12</v>
      </c>
      <c r="H34" s="9">
        <v>14.9392878532514</v>
      </c>
      <c r="I34" s="11">
        <v>231.59698728628399</v>
      </c>
      <c r="J34" s="8">
        <v>1926</v>
      </c>
      <c r="K34" s="8">
        <v>30</v>
      </c>
      <c r="L34" s="9">
        <v>358.70235833241799</v>
      </c>
      <c r="M34" s="9">
        <f t="shared" si="3"/>
        <v>150.61150000000001</v>
      </c>
      <c r="N34" s="9">
        <f t="shared" si="0"/>
        <v>150.61150000000001</v>
      </c>
      <c r="O34" s="9">
        <f t="shared" si="1"/>
        <v>51.985849033683799</v>
      </c>
      <c r="R34" s="9">
        <f t="shared" si="4"/>
        <v>44036.570261259199</v>
      </c>
      <c r="S34" s="9">
        <f t="shared" si="2"/>
        <v>6.3821116320665503</v>
      </c>
    </row>
    <row r="35" spans="1:19">
      <c r="A35" s="8">
        <v>70</v>
      </c>
      <c r="B35" s="8">
        <v>61</v>
      </c>
      <c r="C35" s="8">
        <v>0.61</v>
      </c>
      <c r="D35" s="10">
        <v>0.51849999999999996</v>
      </c>
      <c r="E35" s="10">
        <v>37.822533999999997</v>
      </c>
      <c r="F35" s="9">
        <v>106.15081600000001</v>
      </c>
      <c r="G35" s="8">
        <v>0.12</v>
      </c>
      <c r="H35" s="9">
        <v>13.2180321974158</v>
      </c>
      <c r="I35" s="11">
        <v>242.79720094552999</v>
      </c>
      <c r="J35" s="8">
        <v>2517</v>
      </c>
      <c r="K35" s="8">
        <v>30</v>
      </c>
      <c r="L35" s="9">
        <v>358.71441022873302</v>
      </c>
      <c r="M35" s="9">
        <f t="shared" si="3"/>
        <v>151.13</v>
      </c>
      <c r="N35" s="9">
        <f t="shared" si="0"/>
        <v>151.13</v>
      </c>
      <c r="O35" s="9">
        <f t="shared" ref="O35:O60" si="5">L35/$P$1</f>
        <v>51.987595685323598</v>
      </c>
      <c r="R35" s="9">
        <f t="shared" si="4"/>
        <v>44222.563682962798</v>
      </c>
      <c r="S35" s="9">
        <f t="shared" si="2"/>
        <v>6.4090672004293898</v>
      </c>
    </row>
    <row r="36" spans="1:19">
      <c r="A36" s="8">
        <v>107</v>
      </c>
      <c r="B36" s="8">
        <v>160</v>
      </c>
      <c r="C36" s="8">
        <v>1.6</v>
      </c>
      <c r="D36" s="10">
        <v>1.36</v>
      </c>
      <c r="E36" s="10">
        <v>37.438665</v>
      </c>
      <c r="F36" s="9">
        <v>105.64817499999999</v>
      </c>
      <c r="G36" s="8">
        <v>0.12</v>
      </c>
      <c r="H36" s="9">
        <v>14.5402894108491</v>
      </c>
      <c r="I36" s="11">
        <v>237.02447185247999</v>
      </c>
      <c r="J36" s="8">
        <v>3180</v>
      </c>
      <c r="K36" s="8">
        <v>30</v>
      </c>
      <c r="L36" s="9">
        <v>361.53635302299898</v>
      </c>
      <c r="M36" s="9">
        <f t="shared" si="3"/>
        <v>152.49</v>
      </c>
      <c r="N36" s="9">
        <f t="shared" si="0"/>
        <v>152.49</v>
      </c>
      <c r="O36" s="9">
        <f t="shared" si="5"/>
        <v>52.3965729018839</v>
      </c>
      <c r="R36" s="9">
        <f t="shared" si="4"/>
        <v>44714.253123073999</v>
      </c>
      <c r="S36" s="9">
        <f t="shared" si="2"/>
        <v>6.48032653957595</v>
      </c>
    </row>
    <row r="37" spans="1:19">
      <c r="A37" s="8">
        <v>74</v>
      </c>
      <c r="B37" s="8">
        <v>67</v>
      </c>
      <c r="C37" s="8">
        <v>0.67</v>
      </c>
      <c r="D37" s="10">
        <v>0.56950000000000001</v>
      </c>
      <c r="E37" s="10">
        <v>37.914915999999998</v>
      </c>
      <c r="F37" s="9">
        <v>105.98419199999999</v>
      </c>
      <c r="G37" s="8">
        <v>0.12</v>
      </c>
      <c r="H37" s="9">
        <v>15.0125057654299</v>
      </c>
      <c r="I37" s="11">
        <v>242.21080049239399</v>
      </c>
      <c r="J37" s="8">
        <v>2363</v>
      </c>
      <c r="K37" s="8">
        <v>30</v>
      </c>
      <c r="L37" s="9">
        <v>369.79208796768802</v>
      </c>
      <c r="M37" s="9">
        <f t="shared" si="3"/>
        <v>153.05950000000001</v>
      </c>
      <c r="N37" s="9">
        <f t="shared" si="0"/>
        <v>153.05950000000001</v>
      </c>
      <c r="O37" s="9">
        <f t="shared" si="5"/>
        <v>53.593056227201203</v>
      </c>
      <c r="R37" s="9">
        <f t="shared" si="4"/>
        <v>44924.849717171601</v>
      </c>
      <c r="S37" s="9">
        <f t="shared" si="2"/>
        <v>6.5108477850973401</v>
      </c>
    </row>
    <row r="38" spans="1:19">
      <c r="A38" s="8">
        <v>78</v>
      </c>
      <c r="B38" s="8">
        <v>100</v>
      </c>
      <c r="C38" s="8">
        <v>1</v>
      </c>
      <c r="D38" s="10">
        <v>0.85</v>
      </c>
      <c r="E38" s="10">
        <v>37.214950000000002</v>
      </c>
      <c r="F38" s="9">
        <v>105.608895</v>
      </c>
      <c r="G38" s="8">
        <v>0.12</v>
      </c>
      <c r="H38" s="9">
        <v>16.230582162867101</v>
      </c>
      <c r="I38" s="11">
        <v>239.76862569622699</v>
      </c>
      <c r="J38" s="8">
        <v>3555</v>
      </c>
      <c r="K38" s="8">
        <v>30</v>
      </c>
      <c r="L38" s="9">
        <v>375.26740975486302</v>
      </c>
      <c r="M38" s="9">
        <f t="shared" si="3"/>
        <v>153.90950000000001</v>
      </c>
      <c r="N38" s="9">
        <f t="shared" si="0"/>
        <v>153.90950000000001</v>
      </c>
      <c r="O38" s="9">
        <f t="shared" si="5"/>
        <v>54.386581123893201</v>
      </c>
      <c r="R38" s="9">
        <f t="shared" si="4"/>
        <v>45243.827015463299</v>
      </c>
      <c r="S38" s="9">
        <f t="shared" si="2"/>
        <v>6.5570763790526501</v>
      </c>
    </row>
    <row r="39" spans="1:19">
      <c r="A39" s="8">
        <v>89</v>
      </c>
      <c r="B39" s="8">
        <v>330</v>
      </c>
      <c r="C39" s="8">
        <v>3.3</v>
      </c>
      <c r="D39" s="10">
        <v>2.8050000000000002</v>
      </c>
      <c r="E39" s="10">
        <v>37.622410000000002</v>
      </c>
      <c r="F39" s="9">
        <v>105.23712</v>
      </c>
      <c r="G39" s="8">
        <v>0.12</v>
      </c>
      <c r="H39" s="9">
        <v>18.525939935337401</v>
      </c>
      <c r="I39" s="11">
        <v>233.04224240056999</v>
      </c>
      <c r="J39" s="8">
        <v>2871</v>
      </c>
      <c r="K39" s="8">
        <v>30</v>
      </c>
      <c r="L39" s="9">
        <v>383.46085198026299</v>
      </c>
      <c r="M39" s="9">
        <f t="shared" si="3"/>
        <v>156.71449999999999</v>
      </c>
      <c r="N39" s="9">
        <f t="shared" si="0"/>
        <v>156.71449999999999</v>
      </c>
      <c r="O39" s="9">
        <f t="shared" si="5"/>
        <v>55.5740365188787</v>
      </c>
      <c r="R39" s="9">
        <f t="shared" si="4"/>
        <v>46319.4347052679</v>
      </c>
      <c r="S39" s="9">
        <f t="shared" si="2"/>
        <v>6.7129615514880996</v>
      </c>
    </row>
    <row r="40" spans="1:19">
      <c r="A40" s="8">
        <v>10</v>
      </c>
      <c r="B40" s="8">
        <v>335</v>
      </c>
      <c r="C40" s="8">
        <v>3.35</v>
      </c>
      <c r="D40" s="10">
        <v>2.8475000000000001</v>
      </c>
      <c r="E40" s="10">
        <v>38.192279999999997</v>
      </c>
      <c r="F40" s="9">
        <v>106.58334000000001</v>
      </c>
      <c r="G40" s="8">
        <v>0.12</v>
      </c>
      <c r="H40" s="9">
        <v>18.6495063825305</v>
      </c>
      <c r="I40" s="11">
        <v>232.96253807114999</v>
      </c>
      <c r="J40" s="8">
        <v>1926</v>
      </c>
      <c r="K40" s="8">
        <v>30</v>
      </c>
      <c r="L40" s="9">
        <v>384.18432955759801</v>
      </c>
      <c r="M40" s="9">
        <f t="shared" si="3"/>
        <v>159.56200000000001</v>
      </c>
      <c r="N40" s="9">
        <f t="shared" si="0"/>
        <v>159.56200000000001</v>
      </c>
      <c r="O40" s="9">
        <f t="shared" si="5"/>
        <v>55.678888341680903</v>
      </c>
      <c r="R40" s="9">
        <f t="shared" si="4"/>
        <v>47413.399583683196</v>
      </c>
      <c r="S40" s="9">
        <f t="shared" si="2"/>
        <v>6.8715071860410397</v>
      </c>
    </row>
    <row r="41" spans="1:19">
      <c r="A41" s="8">
        <v>23</v>
      </c>
      <c r="B41" s="8">
        <v>405</v>
      </c>
      <c r="C41" s="8">
        <v>4.05</v>
      </c>
      <c r="D41" s="10">
        <v>3.4424999999999999</v>
      </c>
      <c r="E41" s="10">
        <v>38.238799999999998</v>
      </c>
      <c r="F41" s="9">
        <v>106.55641</v>
      </c>
      <c r="G41" s="8">
        <v>0.12</v>
      </c>
      <c r="H41" s="9">
        <v>19.844637492436501</v>
      </c>
      <c r="I41" s="11">
        <v>231.967014525466</v>
      </c>
      <c r="J41" s="8">
        <v>1851</v>
      </c>
      <c r="K41" s="8">
        <v>30</v>
      </c>
      <c r="L41" s="9">
        <v>390.95715822630302</v>
      </c>
      <c r="M41" s="9">
        <f t="shared" si="3"/>
        <v>163.00450000000001</v>
      </c>
      <c r="N41" s="9">
        <f t="shared" si="0"/>
        <v>163.00450000000001</v>
      </c>
      <c r="O41" s="9">
        <f t="shared" si="5"/>
        <v>56.660457713957001</v>
      </c>
      <c r="R41" s="9">
        <f t="shared" si="4"/>
        <v>48759.269600877204</v>
      </c>
      <c r="S41" s="9">
        <f t="shared" si="2"/>
        <v>7.0665608117213399</v>
      </c>
    </row>
    <row r="42" spans="1:19">
      <c r="A42" s="8">
        <v>30</v>
      </c>
      <c r="B42" s="8">
        <v>359</v>
      </c>
      <c r="C42" s="8">
        <v>3.59</v>
      </c>
      <c r="D42" s="10">
        <v>3.0514999999999999</v>
      </c>
      <c r="E42" s="10">
        <v>39.039940000000001</v>
      </c>
      <c r="F42" s="9">
        <v>106.38543</v>
      </c>
      <c r="G42" s="8">
        <v>0.12</v>
      </c>
      <c r="H42" s="9">
        <v>20.4860016781181</v>
      </c>
      <c r="I42" s="11">
        <v>232.59734531209801</v>
      </c>
      <c r="J42" s="8">
        <v>497</v>
      </c>
      <c r="K42" s="8">
        <v>30</v>
      </c>
      <c r="L42" s="9">
        <v>395.75635621986601</v>
      </c>
      <c r="M42" s="9">
        <f t="shared" si="3"/>
        <v>166.05600000000001</v>
      </c>
      <c r="N42" s="9">
        <f t="shared" si="0"/>
        <v>166.05600000000001</v>
      </c>
      <c r="O42" s="9">
        <f t="shared" si="5"/>
        <v>57.355993655052998</v>
      </c>
      <c r="R42" s="9">
        <f t="shared" si="4"/>
        <v>49966.920121882104</v>
      </c>
      <c r="S42" s="9">
        <f t="shared" si="2"/>
        <v>7.2415826263597296</v>
      </c>
    </row>
    <row r="43" spans="1:19">
      <c r="A43" s="8">
        <v>106</v>
      </c>
      <c r="B43" s="8">
        <v>130</v>
      </c>
      <c r="C43" s="8">
        <v>1.3</v>
      </c>
      <c r="D43" s="10">
        <v>1.105</v>
      </c>
      <c r="E43" s="10">
        <v>37.518431999999997</v>
      </c>
      <c r="F43" s="9">
        <v>105.446147</v>
      </c>
      <c r="G43" s="8">
        <v>0.12</v>
      </c>
      <c r="H43" s="9">
        <v>21.4469482428144</v>
      </c>
      <c r="I43" s="11">
        <v>238.220902685048</v>
      </c>
      <c r="J43" s="8">
        <v>3026</v>
      </c>
      <c r="K43" s="8">
        <v>30</v>
      </c>
      <c r="L43" s="9">
        <v>407.62606626334201</v>
      </c>
      <c r="M43" s="9">
        <f t="shared" si="3"/>
        <v>167.161</v>
      </c>
      <c r="N43" s="9">
        <f t="shared" si="0"/>
        <v>167.161</v>
      </c>
      <c r="O43" s="9">
        <f t="shared" si="5"/>
        <v>59.076241487440903</v>
      </c>
      <c r="R43" s="9">
        <f t="shared" si="4"/>
        <v>50417.346925103098</v>
      </c>
      <c r="S43" s="9">
        <f t="shared" si="2"/>
        <v>7.3068618732033501</v>
      </c>
    </row>
    <row r="44" spans="1:19">
      <c r="A44" s="8">
        <v>9</v>
      </c>
      <c r="B44" s="8">
        <v>100</v>
      </c>
      <c r="C44" s="8">
        <v>1</v>
      </c>
      <c r="D44" s="10">
        <v>0.85</v>
      </c>
      <c r="E44" s="10">
        <v>38.213194999999999</v>
      </c>
      <c r="F44" s="9">
        <v>105.974563</v>
      </c>
      <c r="G44" s="8">
        <v>0.12</v>
      </c>
      <c r="H44" s="9">
        <v>21.4322078497067</v>
      </c>
      <c r="I44" s="11">
        <v>239.76862569622699</v>
      </c>
      <c r="J44" s="8">
        <v>1913</v>
      </c>
      <c r="K44" s="8">
        <v>30</v>
      </c>
      <c r="L44" s="9">
        <v>409.07797671932099</v>
      </c>
      <c r="M44" s="9">
        <f t="shared" si="3"/>
        <v>168.011</v>
      </c>
      <c r="N44" s="9">
        <f t="shared" si="0"/>
        <v>168.011</v>
      </c>
      <c r="O44" s="9">
        <f t="shared" si="5"/>
        <v>59.286663292655199</v>
      </c>
      <c r="R44" s="9">
        <f t="shared" si="4"/>
        <v>50765.063205314596</v>
      </c>
      <c r="S44" s="9">
        <f t="shared" si="2"/>
        <v>7.3572555370021098</v>
      </c>
    </row>
    <row r="45" spans="1:19">
      <c r="A45" s="8">
        <v>32</v>
      </c>
      <c r="B45" s="8">
        <v>278</v>
      </c>
      <c r="C45" s="8">
        <v>2.78</v>
      </c>
      <c r="D45" s="10">
        <v>2.363</v>
      </c>
      <c r="E45" s="10">
        <v>39.285359999999997</v>
      </c>
      <c r="F45" s="9">
        <v>106.79277999999999</v>
      </c>
      <c r="G45" s="8">
        <v>0.12</v>
      </c>
      <c r="H45" s="9">
        <v>24.808904562431302</v>
      </c>
      <c r="I45" s="11">
        <v>233.959608535569</v>
      </c>
      <c r="J45" s="8">
        <v>131</v>
      </c>
      <c r="K45" s="8">
        <v>30</v>
      </c>
      <c r="L45" s="9">
        <v>425.21748819137201</v>
      </c>
      <c r="M45" s="9">
        <f t="shared" si="3"/>
        <v>170.374</v>
      </c>
      <c r="N45" s="9">
        <f t="shared" si="0"/>
        <v>170.374</v>
      </c>
      <c r="O45" s="9">
        <f t="shared" si="5"/>
        <v>61.625722926285803</v>
      </c>
      <c r="R45" s="9">
        <f t="shared" si="4"/>
        <v>51769.852129910803</v>
      </c>
      <c r="S45" s="9">
        <f t="shared" si="2"/>
        <v>7.5028771202769198</v>
      </c>
    </row>
    <row r="46" spans="1:19">
      <c r="A46" s="8">
        <v>109</v>
      </c>
      <c r="B46" s="8">
        <v>50</v>
      </c>
      <c r="C46" s="8">
        <v>0.5</v>
      </c>
      <c r="D46" s="10">
        <v>0.42499999999999999</v>
      </c>
      <c r="E46" s="10">
        <v>37.555480000000003</v>
      </c>
      <c r="F46" s="9">
        <v>105.643016</v>
      </c>
      <c r="G46" s="8">
        <v>0.12</v>
      </c>
      <c r="H46" s="9">
        <v>24.848879310615501</v>
      </c>
      <c r="I46" s="11">
        <v>244.05842691348099</v>
      </c>
      <c r="J46" s="8">
        <v>2955</v>
      </c>
      <c r="K46" s="8">
        <v>30</v>
      </c>
      <c r="L46" s="9">
        <v>435.57614243248202</v>
      </c>
      <c r="M46" s="9">
        <f t="shared" si="3"/>
        <v>170.79900000000001</v>
      </c>
      <c r="N46" s="9">
        <f t="shared" si="0"/>
        <v>170.79900000000001</v>
      </c>
      <c r="O46" s="9">
        <f t="shared" si="5"/>
        <v>63.126977164127801</v>
      </c>
      <c r="R46" s="9">
        <f t="shared" si="4"/>
        <v>51954.971990444603</v>
      </c>
      <c r="S46" s="9">
        <f t="shared" si="2"/>
        <v>7.5297060855716804</v>
      </c>
    </row>
    <row r="47" spans="1:19">
      <c r="A47" s="8">
        <v>7</v>
      </c>
      <c r="B47" s="8">
        <v>205</v>
      </c>
      <c r="C47" s="8">
        <v>2.0499999999999998</v>
      </c>
      <c r="D47" s="10">
        <v>1.7424999999999999</v>
      </c>
      <c r="E47" s="10">
        <v>38.421999999999997</v>
      </c>
      <c r="F47" s="9">
        <v>106.11494</v>
      </c>
      <c r="G47" s="8">
        <v>0.12</v>
      </c>
      <c r="H47" s="9">
        <v>28.101024282550899</v>
      </c>
      <c r="I47" s="11">
        <v>235.62856843411299</v>
      </c>
      <c r="J47" s="8">
        <v>1541</v>
      </c>
      <c r="K47" s="8">
        <v>30</v>
      </c>
      <c r="L47" s="9">
        <v>448.28522627069401</v>
      </c>
      <c r="M47" s="9">
        <f t="shared" si="3"/>
        <v>172.54150000000001</v>
      </c>
      <c r="N47" s="9">
        <f t="shared" si="0"/>
        <v>172.54150000000001</v>
      </c>
      <c r="O47" s="9">
        <f t="shared" si="5"/>
        <v>64.968873372564303</v>
      </c>
      <c r="R47" s="9">
        <f t="shared" si="4"/>
        <v>52736.108997221301</v>
      </c>
      <c r="S47" s="9">
        <f t="shared" si="2"/>
        <v>7.6429143474233703</v>
      </c>
    </row>
    <row r="48" spans="1:19">
      <c r="A48" s="8">
        <v>62</v>
      </c>
      <c r="B48" s="8">
        <v>180</v>
      </c>
      <c r="C48" s="8">
        <v>1.8</v>
      </c>
      <c r="D48" s="10">
        <v>1.53</v>
      </c>
      <c r="E48" s="10">
        <v>38.928060000000002</v>
      </c>
      <c r="F48" s="9">
        <v>106.451733</v>
      </c>
      <c r="G48" s="8">
        <v>0.12</v>
      </c>
      <c r="H48" s="9">
        <v>28.565732152456299</v>
      </c>
      <c r="I48" s="11">
        <v>236.35676028628899</v>
      </c>
      <c r="J48" s="8">
        <v>723</v>
      </c>
      <c r="K48" s="8">
        <v>30</v>
      </c>
      <c r="L48" s="9">
        <v>452.03401927725503</v>
      </c>
      <c r="M48" s="9">
        <f t="shared" si="3"/>
        <v>174.07149999999999</v>
      </c>
      <c r="N48" s="9">
        <f t="shared" si="0"/>
        <v>174.07149999999999</v>
      </c>
      <c r="O48" s="9">
        <f t="shared" si="5"/>
        <v>65.512176706848507</v>
      </c>
      <c r="R48" s="9">
        <f t="shared" si="4"/>
        <v>53427.721046715502</v>
      </c>
      <c r="S48" s="9">
        <f t="shared" si="2"/>
        <v>7.74314797778485</v>
      </c>
    </row>
    <row r="49" spans="1:19">
      <c r="A49" s="8">
        <v>93</v>
      </c>
      <c r="B49" s="8">
        <v>115</v>
      </c>
      <c r="C49" s="8">
        <v>1.1499999999999999</v>
      </c>
      <c r="D49" s="10">
        <v>0.97750000000000004</v>
      </c>
      <c r="E49" s="10">
        <v>37.415709999999997</v>
      </c>
      <c r="F49" s="9">
        <v>105.689757</v>
      </c>
      <c r="G49" s="8">
        <v>0.12</v>
      </c>
      <c r="H49" s="9">
        <v>28.362832231413801</v>
      </c>
      <c r="I49" s="11">
        <v>238.939098096485</v>
      </c>
      <c r="J49" s="8">
        <v>3181</v>
      </c>
      <c r="K49" s="8">
        <v>30</v>
      </c>
      <c r="L49" s="9">
        <v>453.29750760067498</v>
      </c>
      <c r="M49" s="9">
        <f t="shared" si="3"/>
        <v>175.04900000000001</v>
      </c>
      <c r="N49" s="9">
        <f t="shared" si="0"/>
        <v>175.04900000000001</v>
      </c>
      <c r="O49" s="9">
        <f t="shared" si="5"/>
        <v>65.695290956619601</v>
      </c>
      <c r="R49" s="9">
        <f t="shared" si="4"/>
        <v>53870.8193603951</v>
      </c>
      <c r="S49" s="9">
        <f t="shared" si="2"/>
        <v>7.8073651246949503</v>
      </c>
    </row>
    <row r="50" spans="1:19">
      <c r="A50" s="8">
        <v>35</v>
      </c>
      <c r="B50" s="8">
        <v>205</v>
      </c>
      <c r="C50" s="8">
        <v>2.0499999999999998</v>
      </c>
      <c r="D50" s="10">
        <v>1.7424999999999999</v>
      </c>
      <c r="E50" s="10">
        <v>39.284370000000003</v>
      </c>
      <c r="F50" s="9">
        <v>106.78426</v>
      </c>
      <c r="G50" s="8">
        <v>0.12</v>
      </c>
      <c r="H50" s="9">
        <v>31.616791641175201</v>
      </c>
      <c r="I50" s="11">
        <v>235.62856843411299</v>
      </c>
      <c r="J50" s="8">
        <v>131</v>
      </c>
      <c r="K50" s="8">
        <v>30</v>
      </c>
      <c r="L50" s="9">
        <v>471.13771410175201</v>
      </c>
      <c r="M50" s="9">
        <f t="shared" si="3"/>
        <v>176.79150000000001</v>
      </c>
      <c r="N50" s="9">
        <f t="shared" si="0"/>
        <v>176.79150000000001</v>
      </c>
      <c r="O50" s="9">
        <f t="shared" si="5"/>
        <v>68.280828130688704</v>
      </c>
      <c r="R50" s="9">
        <f t="shared" si="4"/>
        <v>54691.7768272174</v>
      </c>
      <c r="S50" s="9">
        <f t="shared" si="2"/>
        <v>7.9263444677126698</v>
      </c>
    </row>
    <row r="51" spans="1:19">
      <c r="A51" s="8">
        <v>33</v>
      </c>
      <c r="B51" s="8">
        <v>180</v>
      </c>
      <c r="C51" s="8">
        <v>1.8</v>
      </c>
      <c r="D51" s="10">
        <v>1.53</v>
      </c>
      <c r="E51" s="10">
        <v>39.292749999999998</v>
      </c>
      <c r="F51" s="9">
        <v>106.77343</v>
      </c>
      <c r="G51" s="8">
        <v>0.12</v>
      </c>
      <c r="H51" s="9">
        <v>33.3839572975319</v>
      </c>
      <c r="I51" s="11">
        <v>236.35676028628899</v>
      </c>
      <c r="J51" s="8">
        <v>130</v>
      </c>
      <c r="K51" s="8">
        <v>30</v>
      </c>
      <c r="L51" s="9">
        <v>483.35248272024597</v>
      </c>
      <c r="M51" s="9">
        <f t="shared" si="3"/>
        <v>178.32149999999999</v>
      </c>
      <c r="N51" s="9">
        <f t="shared" si="0"/>
        <v>178.32149999999999</v>
      </c>
      <c r="O51" s="9">
        <f t="shared" si="5"/>
        <v>70.051084452209594</v>
      </c>
      <c r="R51" s="9">
        <f t="shared" si="4"/>
        <v>55431.306125779403</v>
      </c>
      <c r="S51" s="9">
        <f t="shared" si="2"/>
        <v>8.0335226269245492</v>
      </c>
    </row>
    <row r="52" spans="1:19">
      <c r="A52" s="8">
        <v>84</v>
      </c>
      <c r="B52" s="8">
        <v>65</v>
      </c>
      <c r="C52" s="8">
        <v>0.65</v>
      </c>
      <c r="D52" s="10">
        <v>0.55249999999999999</v>
      </c>
      <c r="E52" s="10">
        <v>36.170256999999999</v>
      </c>
      <c r="F52" s="9">
        <v>106.163634</v>
      </c>
      <c r="G52" s="8">
        <v>0.12</v>
      </c>
      <c r="H52" s="9">
        <v>34.087804545161397</v>
      </c>
      <c r="I52" s="11">
        <v>242.39961846274301</v>
      </c>
      <c r="J52" s="8">
        <v>5292</v>
      </c>
      <c r="K52" s="8">
        <v>30</v>
      </c>
      <c r="L52" s="9">
        <v>493.970348006292</v>
      </c>
      <c r="M52" s="9">
        <f t="shared" si="3"/>
        <v>178.874</v>
      </c>
      <c r="N52" s="9">
        <f t="shared" si="0"/>
        <v>178.874</v>
      </c>
      <c r="O52" s="9">
        <f t="shared" si="5"/>
        <v>71.589905508158296</v>
      </c>
      <c r="R52" s="9">
        <f t="shared" si="4"/>
        <v>55704.224743052902</v>
      </c>
      <c r="S52" s="9">
        <f t="shared" si="2"/>
        <v>8.0730760497178107</v>
      </c>
    </row>
    <row r="53" spans="1:19">
      <c r="A53" s="8">
        <v>3</v>
      </c>
      <c r="B53" s="8">
        <v>100</v>
      </c>
      <c r="C53" s="8">
        <v>1</v>
      </c>
      <c r="D53" s="10">
        <v>0.85</v>
      </c>
      <c r="E53" s="10">
        <v>38.716239999999999</v>
      </c>
      <c r="F53" s="9">
        <v>106.31059999999999</v>
      </c>
      <c r="G53" s="8">
        <v>0.12</v>
      </c>
      <c r="H53" s="9">
        <v>35.549851884432201</v>
      </c>
      <c r="I53" s="11">
        <v>239.76862569622699</v>
      </c>
      <c r="J53" s="8">
        <v>1020</v>
      </c>
      <c r="K53" s="8">
        <v>30</v>
      </c>
      <c r="L53" s="9">
        <v>500.84266294503601</v>
      </c>
      <c r="M53" s="9">
        <f t="shared" si="3"/>
        <v>179.72399999999999</v>
      </c>
      <c r="N53" s="9">
        <f t="shared" si="0"/>
        <v>179.72399999999999</v>
      </c>
      <c r="O53" s="9">
        <f t="shared" si="5"/>
        <v>72.585893180439996</v>
      </c>
      <c r="R53" s="9">
        <f t="shared" si="4"/>
        <v>56129.941006556197</v>
      </c>
      <c r="S53" s="9">
        <f t="shared" si="2"/>
        <v>8.1347740589211792</v>
      </c>
    </row>
    <row r="54" spans="1:19">
      <c r="A54" s="8">
        <v>86</v>
      </c>
      <c r="B54" s="8">
        <v>65</v>
      </c>
      <c r="C54" s="8">
        <v>0.65</v>
      </c>
      <c r="D54" s="10">
        <v>0.55249999999999999</v>
      </c>
      <c r="E54" s="10">
        <v>36.054755</v>
      </c>
      <c r="F54" s="9">
        <v>106.232936</v>
      </c>
      <c r="G54" s="8">
        <v>0.12</v>
      </c>
      <c r="H54" s="9">
        <v>35.972580419103799</v>
      </c>
      <c r="I54" s="11">
        <v>242.39961846274301</v>
      </c>
      <c r="J54" s="8">
        <v>5518</v>
      </c>
      <c r="K54" s="8">
        <v>30</v>
      </c>
      <c r="L54" s="9">
        <v>506.22139118691803</v>
      </c>
      <c r="M54" s="9">
        <f t="shared" si="3"/>
        <v>180.2765</v>
      </c>
      <c r="N54" s="9">
        <f t="shared" si="0"/>
        <v>180.2765</v>
      </c>
      <c r="O54" s="9">
        <f t="shared" si="5"/>
        <v>73.365419012596803</v>
      </c>
      <c r="R54" s="9">
        <f t="shared" si="4"/>
        <v>56409.628325186903</v>
      </c>
      <c r="S54" s="9">
        <f t="shared" si="2"/>
        <v>8.1753084529256395</v>
      </c>
    </row>
    <row r="55" spans="1:19">
      <c r="A55" s="8">
        <v>87</v>
      </c>
      <c r="B55" s="8">
        <v>54</v>
      </c>
      <c r="C55" s="8">
        <v>0.54</v>
      </c>
      <c r="D55" s="10">
        <v>0.45900000000000002</v>
      </c>
      <c r="E55" s="10">
        <v>36.054755</v>
      </c>
      <c r="F55" s="9">
        <v>106.232936</v>
      </c>
      <c r="G55" s="8">
        <v>0.12</v>
      </c>
      <c r="H55" s="9">
        <v>41.413805569527803</v>
      </c>
      <c r="I55" s="11">
        <v>243.56731882412001</v>
      </c>
      <c r="J55" s="8">
        <v>5518</v>
      </c>
      <c r="K55" s="8">
        <v>30</v>
      </c>
      <c r="L55" s="9">
        <v>542.75705502605103</v>
      </c>
      <c r="M55" s="9">
        <f t="shared" si="3"/>
        <v>180.7355</v>
      </c>
      <c r="N55" s="9">
        <f t="shared" si="0"/>
        <v>180.7355</v>
      </c>
      <c r="O55" s="9">
        <f t="shared" si="5"/>
        <v>78.660442757398698</v>
      </c>
      <c r="R55" s="9">
        <f t="shared" si="4"/>
        <v>56658.753813443902</v>
      </c>
      <c r="S55" s="9">
        <f t="shared" si="2"/>
        <v>8.2114135961512904</v>
      </c>
    </row>
    <row r="56" spans="1:19">
      <c r="A56" s="8">
        <v>14</v>
      </c>
      <c r="B56" s="8">
        <v>60</v>
      </c>
      <c r="C56" s="8">
        <v>0.6</v>
      </c>
      <c r="D56" s="10">
        <v>0.51</v>
      </c>
      <c r="E56" s="10">
        <v>38.067120000000003</v>
      </c>
      <c r="F56" s="9">
        <v>106.69247</v>
      </c>
      <c r="G56" s="8">
        <v>0.12</v>
      </c>
      <c r="H56" s="9">
        <v>65.493937504413495</v>
      </c>
      <c r="I56" s="11">
        <v>242.90108616900099</v>
      </c>
      <c r="J56" s="8">
        <v>2154</v>
      </c>
      <c r="K56" s="8">
        <v>30</v>
      </c>
      <c r="L56" s="9">
        <v>698.61167994768903</v>
      </c>
      <c r="M56" s="9">
        <f t="shared" si="3"/>
        <v>181.24549999999999</v>
      </c>
      <c r="N56" s="9">
        <f t="shared" si="0"/>
        <v>181.24549999999999</v>
      </c>
      <c r="O56" s="9">
        <f t="shared" si="5"/>
        <v>101.248069557636</v>
      </c>
      <c r="R56" s="9">
        <f t="shared" si="4"/>
        <v>57015.045770217199</v>
      </c>
      <c r="S56" s="9">
        <f t="shared" si="2"/>
        <v>8.2630501116256792</v>
      </c>
    </row>
    <row r="57" spans="1:19">
      <c r="A57" s="8">
        <v>59</v>
      </c>
      <c r="B57" s="8">
        <v>55</v>
      </c>
      <c r="C57" s="8">
        <v>0.55000000000000004</v>
      </c>
      <c r="D57" s="10">
        <v>0.46750000000000003</v>
      </c>
      <c r="E57" s="10">
        <v>38.926319999999997</v>
      </c>
      <c r="F57" s="9">
        <v>106.458894</v>
      </c>
      <c r="G57" s="8">
        <v>0.12</v>
      </c>
      <c r="H57" s="9">
        <v>83.866667732981298</v>
      </c>
      <c r="I57" s="11">
        <v>243.45078521659599</v>
      </c>
      <c r="J57" s="8">
        <v>723</v>
      </c>
      <c r="K57" s="8">
        <v>30</v>
      </c>
      <c r="L57" s="9">
        <v>818.58412548097499</v>
      </c>
      <c r="M57" s="9">
        <f t="shared" si="3"/>
        <v>181.71299999999999</v>
      </c>
      <c r="N57" s="9">
        <f t="shared" si="0"/>
        <v>181.71299999999999</v>
      </c>
      <c r="O57" s="9">
        <f t="shared" si="5"/>
        <v>118.63538050448901</v>
      </c>
      <c r="R57" s="9">
        <f t="shared" si="4"/>
        <v>57397.733848879601</v>
      </c>
      <c r="S57" s="9">
        <f t="shared" si="2"/>
        <v>8.3185121520115306</v>
      </c>
    </row>
    <row r="58" spans="1:19">
      <c r="A58" s="8">
        <v>15</v>
      </c>
      <c r="B58" s="8">
        <v>50</v>
      </c>
      <c r="C58" s="8">
        <v>0.5</v>
      </c>
      <c r="D58" s="10">
        <v>0.42499999999999999</v>
      </c>
      <c r="E58" s="10">
        <v>38.512790000000003</v>
      </c>
      <c r="F58" s="9">
        <v>106.33108</v>
      </c>
      <c r="G58" s="8">
        <v>0.12</v>
      </c>
      <c r="H58" s="9">
        <v>92.686121348935401</v>
      </c>
      <c r="I58" s="11">
        <v>244.05842691348099</v>
      </c>
      <c r="J58" s="8">
        <v>1396</v>
      </c>
      <c r="K58" s="8">
        <v>30</v>
      </c>
      <c r="L58" s="9">
        <v>876.51821568156095</v>
      </c>
      <c r="M58" s="9">
        <f t="shared" si="3"/>
        <v>182.13800000000001</v>
      </c>
      <c r="N58" s="9">
        <f t="shared" si="0"/>
        <v>182.13800000000001</v>
      </c>
      <c r="O58" s="9">
        <f t="shared" si="5"/>
        <v>127.031625461096</v>
      </c>
      <c r="R58" s="9">
        <f t="shared" si="4"/>
        <v>57770.2540905442</v>
      </c>
      <c r="S58" s="9">
        <f t="shared" si="2"/>
        <v>8.3725005928325</v>
      </c>
    </row>
    <row r="59" spans="1:19">
      <c r="A59" s="8">
        <v>96</v>
      </c>
      <c r="B59" s="8">
        <v>250</v>
      </c>
      <c r="C59" s="8">
        <v>2.5</v>
      </c>
      <c r="D59" s="10">
        <v>2.125</v>
      </c>
      <c r="E59" s="10">
        <v>37.636513999999998</v>
      </c>
      <c r="F59" s="9">
        <v>105.24051799999999</v>
      </c>
      <c r="G59" s="8">
        <v>0.12</v>
      </c>
      <c r="H59" s="12">
        <v>175</v>
      </c>
      <c r="I59" s="11">
        <v>234.53549620532601</v>
      </c>
      <c r="J59" s="8">
        <v>2796</v>
      </c>
      <c r="K59" s="8">
        <v>30</v>
      </c>
      <c r="L59" s="9">
        <v>1402.03549620533</v>
      </c>
      <c r="M59" s="9">
        <f t="shared" si="3"/>
        <v>184.26300000000001</v>
      </c>
      <c r="N59" s="9">
        <f t="shared" si="0"/>
        <v>184.26300000000001</v>
      </c>
      <c r="O59" s="9">
        <f t="shared" si="5"/>
        <v>203.19355017468499</v>
      </c>
      <c r="R59" s="9">
        <f t="shared" si="4"/>
        <v>60749.579519980602</v>
      </c>
      <c r="S59" s="9">
        <f t="shared" si="2"/>
        <v>8.8042868869536992</v>
      </c>
    </row>
    <row r="60" spans="1:19">
      <c r="A60" s="8">
        <v>16</v>
      </c>
      <c r="B60" s="8">
        <v>50</v>
      </c>
      <c r="C60" s="8">
        <v>0.5</v>
      </c>
      <c r="D60" s="10">
        <v>0.42499999999999999</v>
      </c>
      <c r="E60" s="10">
        <v>38.216459999999998</v>
      </c>
      <c r="F60" s="9">
        <v>106.54962999999999</v>
      </c>
      <c r="G60" s="8">
        <v>0.12</v>
      </c>
      <c r="H60" s="12">
        <v>175</v>
      </c>
      <c r="I60" s="11">
        <v>244.05842691348099</v>
      </c>
      <c r="J60" s="8">
        <v>1850</v>
      </c>
      <c r="K60" s="8">
        <v>30</v>
      </c>
      <c r="L60" s="9">
        <v>1411.5584269134799</v>
      </c>
      <c r="M60" s="9">
        <f t="shared" si="3"/>
        <v>184.68799999999999</v>
      </c>
      <c r="N60" s="9">
        <f t="shared" si="0"/>
        <v>184.68799999999999</v>
      </c>
      <c r="O60" s="9">
        <f t="shared" si="5"/>
        <v>204.573685059925</v>
      </c>
      <c r="R60" s="9">
        <f t="shared" si="4"/>
        <v>61349.491851418803</v>
      </c>
      <c r="S60" s="9">
        <f t="shared" si="2"/>
        <v>8.8912307031041706</v>
      </c>
    </row>
    <row r="62" spans="1:19">
      <c r="R62" s="9">
        <f>Hub_province!R60</f>
        <v>46599.9772818235</v>
      </c>
      <c r="S62" s="9">
        <f>Hub_province!S60</f>
        <v>6.75361989591645</v>
      </c>
    </row>
    <row r="64" spans="1:19">
      <c r="S64" s="13">
        <f>(S60-S62)/S60</f>
        <v>0.24041787673346801</v>
      </c>
    </row>
  </sheetData>
  <sortState xmlns:xlrd2="http://schemas.microsoft.com/office/spreadsheetml/2017/richdata2" ref="A2:M60">
    <sortCondition ref="L2:L60"/>
  </sortState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1"/>
  <sheetViews>
    <sheetView tabSelected="1" zoomScale="85" zoomScaleNormal="85" workbookViewId="0">
      <selection activeCell="O18" sqref="O18"/>
    </sheetView>
  </sheetViews>
  <sheetFormatPr defaultColWidth="8.83984375" defaultRowHeight="14.1"/>
  <cols>
    <col min="1" max="1" width="8.89453125" style="8" customWidth="1"/>
    <col min="2" max="2" width="8.89453125" style="9" customWidth="1"/>
    <col min="3" max="4" width="8.89453125" style="10" customWidth="1"/>
    <col min="5" max="6" width="8.89453125" style="9" customWidth="1"/>
    <col min="7" max="7" width="8.89453125" style="10" customWidth="1"/>
    <col min="8" max="9" width="8.9453125" style="9" customWidth="1"/>
    <col min="10" max="11" width="8.89453125" style="8" customWidth="1"/>
    <col min="12" max="15" width="8.89453125" style="9" customWidth="1"/>
    <col min="16" max="16" width="8.89453125" style="8" customWidth="1"/>
    <col min="17" max="17" width="8.83984375" style="8"/>
    <col min="18" max="19" width="8.89453125" style="9" customWidth="1"/>
  </cols>
  <sheetData>
    <row r="1" spans="1:19">
      <c r="A1" s="8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8" t="s">
        <v>9</v>
      </c>
      <c r="K1" s="8" t="s">
        <v>17</v>
      </c>
      <c r="L1" s="8" t="s">
        <v>11</v>
      </c>
      <c r="M1" s="8" t="s">
        <v>12</v>
      </c>
      <c r="N1" s="8" t="s">
        <v>18</v>
      </c>
      <c r="O1" s="8" t="s">
        <v>19</v>
      </c>
      <c r="P1" s="8">
        <v>6.9</v>
      </c>
      <c r="Q1" s="8">
        <v>45</v>
      </c>
      <c r="R1" s="9" t="s">
        <v>15</v>
      </c>
      <c r="S1" s="9" t="s">
        <v>16</v>
      </c>
    </row>
    <row r="2" spans="1:19">
      <c r="A2" s="8">
        <v>21</v>
      </c>
      <c r="B2" s="9">
        <v>38.193280000000001</v>
      </c>
      <c r="C2" s="10">
        <v>106.63458</v>
      </c>
      <c r="D2" s="10">
        <v>11.05</v>
      </c>
      <c r="E2" s="9">
        <v>38.193280000000001</v>
      </c>
      <c r="F2" s="9">
        <v>106.63458</v>
      </c>
      <c r="G2" s="10">
        <v>1</v>
      </c>
      <c r="H2" s="9">
        <v>1.91262962264662</v>
      </c>
      <c r="I2" s="11">
        <v>46.1351914969596</v>
      </c>
      <c r="J2" s="8">
        <v>2183</v>
      </c>
      <c r="K2" s="8">
        <v>30</v>
      </c>
      <c r="L2" s="9">
        <f t="shared" ref="L2:L60" si="0">H2+I2+K2</f>
        <v>78.047821119606198</v>
      </c>
      <c r="M2" s="9">
        <v>11.05</v>
      </c>
      <c r="N2" s="9">
        <f>D2</f>
        <v>11.05</v>
      </c>
      <c r="O2" s="9">
        <v>14.0315554164175</v>
      </c>
      <c r="R2" s="9">
        <f>L2*D2</f>
        <v>862.42842337164859</v>
      </c>
      <c r="S2" s="9">
        <f>R2/1000/$P$1</f>
        <v>0.124989626575601</v>
      </c>
    </row>
    <row r="3" spans="1:19">
      <c r="A3" s="8">
        <v>24</v>
      </c>
      <c r="B3" s="9">
        <v>38.238799999999998</v>
      </c>
      <c r="C3" s="10">
        <v>106.55641</v>
      </c>
      <c r="D3" s="10">
        <v>2.5924999999999998</v>
      </c>
      <c r="E3" s="9">
        <v>38.238799999999998</v>
      </c>
      <c r="F3" s="9">
        <v>106.55641</v>
      </c>
      <c r="G3" s="10">
        <v>1</v>
      </c>
      <c r="H3" s="9">
        <v>9.2741171059371101</v>
      </c>
      <c r="I3" s="11">
        <v>46.5964503583876</v>
      </c>
      <c r="J3" s="8">
        <v>2091</v>
      </c>
      <c r="K3" s="8">
        <v>30</v>
      </c>
      <c r="L3" s="9">
        <f t="shared" si="0"/>
        <v>85.870567464324694</v>
      </c>
      <c r="M3" s="9">
        <v>13.6425</v>
      </c>
      <c r="N3" s="9">
        <f>D3+N2</f>
        <v>13.6425</v>
      </c>
      <c r="O3" s="9">
        <v>21.127003590138798</v>
      </c>
      <c r="R3" s="9">
        <f>L3*D3+R2</f>
        <v>1085.0478695229101</v>
      </c>
      <c r="S3" s="9">
        <f t="shared" ref="S3:S50" si="1">R3/1000/$P$1</f>
        <v>0.15725331442361001</v>
      </c>
    </row>
    <row r="4" spans="1:19">
      <c r="A4" s="8">
        <v>20</v>
      </c>
      <c r="B4" s="9">
        <v>38.193280000000001</v>
      </c>
      <c r="C4" s="10">
        <v>106.63458</v>
      </c>
      <c r="D4" s="10">
        <v>16.149999999999999</v>
      </c>
      <c r="E4" s="9">
        <v>38.193280000000001</v>
      </c>
      <c r="F4" s="9">
        <v>106.63458</v>
      </c>
      <c r="G4" s="10">
        <v>0.12</v>
      </c>
      <c r="H4" s="9">
        <v>1.91262962264662</v>
      </c>
      <c r="I4" s="11">
        <v>224.52438298911201</v>
      </c>
      <c r="J4" s="8">
        <v>2183</v>
      </c>
      <c r="K4" s="8">
        <v>30</v>
      </c>
      <c r="L4" s="9">
        <f t="shared" si="0"/>
        <v>256.43701261175897</v>
      </c>
      <c r="M4" s="9">
        <v>18.7</v>
      </c>
      <c r="N4" s="9">
        <f t="shared" ref="N4:N60" si="2">D4+N3</f>
        <v>29.7925</v>
      </c>
      <c r="O4" s="9">
        <v>40.982460867664003</v>
      </c>
      <c r="R4" s="9">
        <f t="shared" ref="R4:R50" si="3">L4*D4+R3</f>
        <v>5226.5056232028101</v>
      </c>
      <c r="S4" s="9">
        <f t="shared" si="1"/>
        <v>0.75746458307287101</v>
      </c>
    </row>
    <row r="5" spans="1:19">
      <c r="A5" s="8">
        <v>22</v>
      </c>
      <c r="B5" s="9">
        <v>38.193280000000001</v>
      </c>
      <c r="C5" s="10">
        <v>106.63458</v>
      </c>
      <c r="D5" s="10">
        <v>11.645</v>
      </c>
      <c r="E5" s="9">
        <v>38.193280000000001</v>
      </c>
      <c r="F5" s="9">
        <v>106.63458</v>
      </c>
      <c r="G5" s="10">
        <v>0.12</v>
      </c>
      <c r="H5" s="9">
        <v>1.91262962264662</v>
      </c>
      <c r="I5" s="11">
        <v>226.00459515090799</v>
      </c>
      <c r="J5" s="8">
        <v>2183</v>
      </c>
      <c r="K5" s="8">
        <v>30</v>
      </c>
      <c r="L5" s="9">
        <f t="shared" si="0"/>
        <v>257.91722477355501</v>
      </c>
      <c r="M5" s="9">
        <v>34.85</v>
      </c>
      <c r="N5" s="9">
        <f t="shared" si="2"/>
        <v>41.4375</v>
      </c>
      <c r="O5" s="9">
        <v>41.476046415210199</v>
      </c>
      <c r="R5" s="9">
        <f t="shared" si="3"/>
        <v>8229.9517056908608</v>
      </c>
      <c r="S5" s="9">
        <f t="shared" si="1"/>
        <v>1.1927466240131701</v>
      </c>
    </row>
    <row r="6" spans="1:19">
      <c r="A6" s="8">
        <v>2</v>
      </c>
      <c r="B6" s="9">
        <v>38.145040000000002</v>
      </c>
      <c r="C6" s="10">
        <v>106.34317</v>
      </c>
      <c r="D6" s="10">
        <v>11.984999999999999</v>
      </c>
      <c r="E6" s="9">
        <v>38.145040000000002</v>
      </c>
      <c r="F6" s="9">
        <v>106.34317</v>
      </c>
      <c r="G6" s="10">
        <v>0.12</v>
      </c>
      <c r="H6" s="9">
        <v>2.4221487134825201</v>
      </c>
      <c r="I6" s="11">
        <v>225.872389018636</v>
      </c>
      <c r="J6" s="8">
        <v>2265</v>
      </c>
      <c r="K6" s="8">
        <v>30</v>
      </c>
      <c r="L6" s="9">
        <f t="shared" si="0"/>
        <v>258.29453773211901</v>
      </c>
      <c r="M6" s="9">
        <v>46.494999999999997</v>
      </c>
      <c r="N6" s="9">
        <f t="shared" si="2"/>
        <v>53.422499999999999</v>
      </c>
      <c r="O6" s="9">
        <v>41.703771363178802</v>
      </c>
      <c r="R6" s="9">
        <f t="shared" si="3"/>
        <v>11325.611740410301</v>
      </c>
      <c r="S6" s="9">
        <f t="shared" si="1"/>
        <v>1.64139300585656</v>
      </c>
    </row>
    <row r="7" spans="1:19">
      <c r="A7" s="8">
        <v>26</v>
      </c>
      <c r="B7" s="9">
        <v>37.729300000000002</v>
      </c>
      <c r="C7" s="10">
        <v>106.74052</v>
      </c>
      <c r="D7" s="10">
        <v>5.0575000000000001</v>
      </c>
      <c r="E7" s="9">
        <v>37.729300000000002</v>
      </c>
      <c r="F7" s="9">
        <v>106.74052</v>
      </c>
      <c r="G7" s="10">
        <v>0.12</v>
      </c>
      <c r="H7" s="9">
        <v>0.58378295089553101</v>
      </c>
      <c r="I7" s="11">
        <v>230.005937451726</v>
      </c>
      <c r="J7" s="8">
        <v>4022</v>
      </c>
      <c r="K7" s="8">
        <v>30</v>
      </c>
      <c r="L7" s="9">
        <f t="shared" si="0"/>
        <v>260.58972040262199</v>
      </c>
      <c r="M7" s="9">
        <v>51.17</v>
      </c>
      <c r="N7" s="9">
        <f t="shared" si="2"/>
        <v>58.48</v>
      </c>
      <c r="O7" s="9">
        <v>41.714906757716498</v>
      </c>
      <c r="R7" s="9">
        <f t="shared" si="3"/>
        <v>12643.544251346601</v>
      </c>
      <c r="S7" s="9">
        <f t="shared" si="1"/>
        <v>1.8323977175864601</v>
      </c>
    </row>
    <row r="8" spans="1:19">
      <c r="A8" s="8">
        <v>17</v>
      </c>
      <c r="B8" s="9">
        <v>38.059710000000003</v>
      </c>
      <c r="C8" s="10">
        <v>106.69644</v>
      </c>
      <c r="D8" s="10">
        <v>6.1624999999999996</v>
      </c>
      <c r="E8" s="9">
        <v>38.059710000000003</v>
      </c>
      <c r="F8" s="9">
        <v>106.69644</v>
      </c>
      <c r="G8" s="10">
        <v>0.12</v>
      </c>
      <c r="H8" s="9">
        <v>1.5871100931689901</v>
      </c>
      <c r="I8" s="11">
        <v>229.02746849046699</v>
      </c>
      <c r="J8" s="8">
        <v>2625</v>
      </c>
      <c r="K8" s="8">
        <v>30</v>
      </c>
      <c r="L8" s="9">
        <f t="shared" si="0"/>
        <v>260.61457858363599</v>
      </c>
      <c r="M8" s="9">
        <v>55.828000000000003</v>
      </c>
      <c r="N8" s="9">
        <f t="shared" si="2"/>
        <v>64.642499999999998</v>
      </c>
      <c r="O8" s="9">
        <v>41.717732033745897</v>
      </c>
      <c r="R8" s="9">
        <f t="shared" si="3"/>
        <v>14249.5815918682</v>
      </c>
      <c r="S8" s="9">
        <f t="shared" si="1"/>
        <v>2.0651567524446701</v>
      </c>
    </row>
    <row r="9" spans="1:19">
      <c r="A9" s="8">
        <v>18</v>
      </c>
      <c r="B9" s="9">
        <v>37.83549</v>
      </c>
      <c r="C9" s="10">
        <v>106.67599</v>
      </c>
      <c r="D9" s="10">
        <v>5.95</v>
      </c>
      <c r="E9" s="9">
        <v>37.83549</v>
      </c>
      <c r="F9" s="9">
        <v>106.67599</v>
      </c>
      <c r="G9" s="10">
        <v>0.12</v>
      </c>
      <c r="H9" s="9">
        <v>1.7239808451221501</v>
      </c>
      <c r="I9" s="11">
        <v>229.19981456380401</v>
      </c>
      <c r="J9" s="8">
        <v>3538</v>
      </c>
      <c r="K9" s="8">
        <v>30</v>
      </c>
      <c r="L9" s="9">
        <f t="shared" si="0"/>
        <v>260.92379540892603</v>
      </c>
      <c r="M9" s="9">
        <v>59.771999999999998</v>
      </c>
      <c r="N9" s="9">
        <f t="shared" si="2"/>
        <v>70.592500000000001</v>
      </c>
      <c r="O9" s="9">
        <v>41.847877527576102</v>
      </c>
      <c r="R9" s="9">
        <f t="shared" si="3"/>
        <v>15802.0781745513</v>
      </c>
      <c r="S9" s="9">
        <f t="shared" si="1"/>
        <v>2.2901562571813501</v>
      </c>
    </row>
    <row r="10" spans="1:19">
      <c r="A10" s="8">
        <v>11</v>
      </c>
      <c r="B10" s="9">
        <v>38.059710000000003</v>
      </c>
      <c r="C10" s="10">
        <v>106.69644</v>
      </c>
      <c r="D10" s="10">
        <v>4.8449999999999998</v>
      </c>
      <c r="E10" s="9">
        <v>38.059710000000003</v>
      </c>
      <c r="F10" s="9">
        <v>106.69644</v>
      </c>
      <c r="G10" s="10">
        <v>0.12</v>
      </c>
      <c r="H10" s="9">
        <v>1.5871100931689901</v>
      </c>
      <c r="I10" s="11">
        <v>230.221049516302</v>
      </c>
      <c r="J10" s="8">
        <v>2625</v>
      </c>
      <c r="K10" s="8">
        <v>30</v>
      </c>
      <c r="L10" s="9">
        <f t="shared" si="0"/>
        <v>261.80815960947098</v>
      </c>
      <c r="M10" s="9">
        <v>65.9345</v>
      </c>
      <c r="N10" s="9">
        <f t="shared" si="2"/>
        <v>75.4375</v>
      </c>
      <c r="O10" s="9">
        <v>41.868134660650298</v>
      </c>
      <c r="R10" s="9">
        <f t="shared" si="3"/>
        <v>17070.538707859199</v>
      </c>
      <c r="S10" s="9">
        <f t="shared" si="1"/>
        <v>2.4739911170810398</v>
      </c>
    </row>
    <row r="11" spans="1:19">
      <c r="A11" s="8">
        <v>63</v>
      </c>
      <c r="B11" s="9">
        <v>37.987490000000001</v>
      </c>
      <c r="C11" s="10">
        <v>105.92303</v>
      </c>
      <c r="D11" s="10">
        <v>4.6749999999999998</v>
      </c>
      <c r="E11" s="9">
        <v>37.987490000000001</v>
      </c>
      <c r="F11" s="9">
        <v>105.92303</v>
      </c>
      <c r="G11" s="10">
        <v>0.12</v>
      </c>
      <c r="H11" s="9">
        <v>1.48127869928083</v>
      </c>
      <c r="I11" s="11">
        <v>230.40075021296801</v>
      </c>
      <c r="J11" s="8">
        <v>2819</v>
      </c>
      <c r="K11" s="8">
        <v>30</v>
      </c>
      <c r="L11" s="9">
        <f t="shared" si="0"/>
        <v>261.88202891224898</v>
      </c>
      <c r="M11" s="9">
        <v>77.919499999999999</v>
      </c>
      <c r="N11" s="9">
        <f t="shared" si="2"/>
        <v>80.112499999999997</v>
      </c>
      <c r="O11" s="9">
        <v>41.886744060369303</v>
      </c>
      <c r="R11" s="9">
        <f t="shared" si="3"/>
        <v>18294.837193023999</v>
      </c>
      <c r="S11" s="9">
        <f t="shared" si="1"/>
        <v>2.6514256801484</v>
      </c>
    </row>
    <row r="12" spans="1:19">
      <c r="A12" s="8">
        <v>64</v>
      </c>
      <c r="B12" s="9">
        <v>37.987490000000001</v>
      </c>
      <c r="C12" s="10">
        <v>105.92303</v>
      </c>
      <c r="D12" s="10">
        <v>4.6580000000000004</v>
      </c>
      <c r="E12" s="9">
        <v>37.987490000000001</v>
      </c>
      <c r="F12" s="9">
        <v>105.92303</v>
      </c>
      <c r="G12" s="10">
        <v>0.12</v>
      </c>
      <c r="H12" s="9">
        <v>1.48127869928083</v>
      </c>
      <c r="I12" s="11">
        <v>230.41911450715901</v>
      </c>
      <c r="J12" s="8">
        <v>2819</v>
      </c>
      <c r="K12" s="8">
        <v>30</v>
      </c>
      <c r="L12" s="9">
        <f t="shared" si="0"/>
        <v>261.90039320644001</v>
      </c>
      <c r="M12" s="9">
        <v>82.764499999999998</v>
      </c>
      <c r="N12" s="9">
        <f t="shared" si="2"/>
        <v>84.770499999999998</v>
      </c>
      <c r="O12" s="9">
        <v>42.051762510778801</v>
      </c>
      <c r="R12" s="9">
        <f t="shared" si="3"/>
        <v>19514.769224579599</v>
      </c>
      <c r="S12" s="9">
        <f t="shared" si="1"/>
        <v>2.8282274238521099</v>
      </c>
    </row>
    <row r="13" spans="1:19">
      <c r="A13" s="8">
        <v>1</v>
      </c>
      <c r="B13" s="9">
        <v>38.444459999999999</v>
      </c>
      <c r="C13" s="10">
        <v>106.12495</v>
      </c>
      <c r="D13" s="10">
        <v>4.4625000000000004</v>
      </c>
      <c r="E13" s="9">
        <v>38.444459999999999</v>
      </c>
      <c r="F13" s="9">
        <v>106.12495</v>
      </c>
      <c r="G13" s="10">
        <v>0.12</v>
      </c>
      <c r="H13" s="9">
        <v>2.0600654982448301</v>
      </c>
      <c r="I13" s="11">
        <v>230.63576079272801</v>
      </c>
      <c r="J13" s="8">
        <v>1683</v>
      </c>
      <c r="K13" s="8">
        <v>30</v>
      </c>
      <c r="L13" s="9">
        <f t="shared" si="0"/>
        <v>262.695826290973</v>
      </c>
      <c r="M13" s="9">
        <v>88.714500000000001</v>
      </c>
      <c r="N13" s="9">
        <f t="shared" si="2"/>
        <v>89.233000000000004</v>
      </c>
      <c r="O13" s="9">
        <v>42.076441254069302</v>
      </c>
      <c r="R13" s="9">
        <f t="shared" si="3"/>
        <v>20687.049349403002</v>
      </c>
      <c r="S13" s="9">
        <f t="shared" si="1"/>
        <v>2.9981230941163801</v>
      </c>
    </row>
    <row r="14" spans="1:19">
      <c r="A14" s="8">
        <v>65</v>
      </c>
      <c r="B14" s="9">
        <v>37.987490000000001</v>
      </c>
      <c r="C14" s="10">
        <v>105.92303</v>
      </c>
      <c r="D14" s="10">
        <v>3.944</v>
      </c>
      <c r="E14" s="9">
        <v>37.987490000000001</v>
      </c>
      <c r="F14" s="9">
        <v>105.92303</v>
      </c>
      <c r="G14" s="10">
        <v>0.12</v>
      </c>
      <c r="H14" s="9">
        <v>1.48127869928083</v>
      </c>
      <c r="I14" s="11">
        <v>231.26506021705501</v>
      </c>
      <c r="J14" s="8">
        <v>2819</v>
      </c>
      <c r="K14" s="8">
        <v>30</v>
      </c>
      <c r="L14" s="9">
        <f t="shared" si="0"/>
        <v>262.74633891633601</v>
      </c>
      <c r="M14" s="9">
        <v>91.927499999999995</v>
      </c>
      <c r="N14" s="9">
        <f t="shared" si="2"/>
        <v>93.177000000000007</v>
      </c>
      <c r="O14" s="9">
        <v>42.100003424585701</v>
      </c>
      <c r="R14" s="9">
        <f t="shared" si="3"/>
        <v>21723.3209100891</v>
      </c>
      <c r="S14" s="9">
        <f t="shared" si="1"/>
        <v>3.1483073782737798</v>
      </c>
    </row>
    <row r="15" spans="1:19">
      <c r="A15" s="8">
        <v>27</v>
      </c>
      <c r="B15" s="9">
        <v>37.849290000000003</v>
      </c>
      <c r="C15" s="10">
        <v>106.7931</v>
      </c>
      <c r="D15" s="10">
        <v>4.165</v>
      </c>
      <c r="E15" s="9">
        <v>37.849290000000003</v>
      </c>
      <c r="F15" s="9">
        <v>106.7931</v>
      </c>
      <c r="G15" s="10">
        <v>0.12</v>
      </c>
      <c r="H15" s="9">
        <v>1.8040291836356499</v>
      </c>
      <c r="I15" s="11">
        <v>230.986319357979</v>
      </c>
      <c r="J15" s="8">
        <v>3450</v>
      </c>
      <c r="K15" s="8">
        <v>30</v>
      </c>
      <c r="L15" s="9">
        <f t="shared" si="0"/>
        <v>262.790348541615</v>
      </c>
      <c r="M15" s="9">
        <v>96.39</v>
      </c>
      <c r="N15" s="9">
        <f t="shared" si="2"/>
        <v>97.341999999999999</v>
      </c>
      <c r="O15" s="9">
        <v>42.4350776770723</v>
      </c>
      <c r="R15" s="9">
        <f t="shared" si="3"/>
        <v>22817.842711764901</v>
      </c>
      <c r="S15" s="9">
        <f t="shared" si="1"/>
        <v>3.3069337263427401</v>
      </c>
    </row>
    <row r="16" spans="1:19">
      <c r="A16" s="8">
        <v>68</v>
      </c>
      <c r="B16" s="9">
        <v>37.896504999999998</v>
      </c>
      <c r="C16" s="10">
        <v>106.034041</v>
      </c>
      <c r="D16" s="10">
        <v>3.2130000000000001</v>
      </c>
      <c r="E16" s="9">
        <v>37.896504999999998</v>
      </c>
      <c r="F16" s="9">
        <v>106.034041</v>
      </c>
      <c r="G16" s="10">
        <v>0.12</v>
      </c>
      <c r="H16" s="9">
        <v>1.57820697651805</v>
      </c>
      <c r="I16" s="11">
        <v>232.326789549426</v>
      </c>
      <c r="J16" s="8">
        <v>3233</v>
      </c>
      <c r="K16" s="8">
        <v>30</v>
      </c>
      <c r="L16" s="9">
        <f t="shared" si="0"/>
        <v>263.904996525944</v>
      </c>
      <c r="M16" s="9">
        <v>100.55500000000001</v>
      </c>
      <c r="N16" s="9">
        <f t="shared" si="2"/>
        <v>100.55500000000001</v>
      </c>
      <c r="O16" s="9">
        <v>42.449827366706003</v>
      </c>
      <c r="R16" s="9">
        <f t="shared" si="3"/>
        <v>23665.769465602702</v>
      </c>
      <c r="S16" s="9">
        <f t="shared" si="1"/>
        <v>3.4298216616815602</v>
      </c>
    </row>
    <row r="17" spans="1:19">
      <c r="A17" s="8">
        <v>12</v>
      </c>
      <c r="B17" s="9">
        <v>38.051250000000003</v>
      </c>
      <c r="C17" s="10">
        <v>106.61696999999999</v>
      </c>
      <c r="D17" s="10">
        <v>4.165</v>
      </c>
      <c r="E17" s="9">
        <v>38.051250000000003</v>
      </c>
      <c r="F17" s="9">
        <v>106.61696999999999</v>
      </c>
      <c r="G17" s="10">
        <v>0.12</v>
      </c>
      <c r="H17" s="9">
        <v>3.03444134730983</v>
      </c>
      <c r="I17" s="11">
        <v>230.986319357979</v>
      </c>
      <c r="J17" s="8">
        <v>2621</v>
      </c>
      <c r="K17" s="8">
        <v>30</v>
      </c>
      <c r="L17" s="9">
        <f t="shared" si="0"/>
        <v>264.02076070528898</v>
      </c>
      <c r="M17" s="9">
        <v>103.27500000000001</v>
      </c>
      <c r="N17" s="9">
        <f t="shared" si="2"/>
        <v>104.72</v>
      </c>
      <c r="O17" s="9">
        <v>42.728940290724601</v>
      </c>
      <c r="R17" s="9">
        <f t="shared" si="3"/>
        <v>24765.415933940301</v>
      </c>
      <c r="S17" s="9">
        <f t="shared" si="1"/>
        <v>3.5891907150638098</v>
      </c>
    </row>
    <row r="18" spans="1:19">
      <c r="A18" s="8">
        <v>66</v>
      </c>
      <c r="B18" s="9">
        <v>37.938459999999999</v>
      </c>
      <c r="C18" s="10">
        <v>106.14194000000001</v>
      </c>
      <c r="D18" s="10">
        <v>2.72</v>
      </c>
      <c r="E18" s="9">
        <v>37.938459999999999</v>
      </c>
      <c r="F18" s="9">
        <v>106.14194000000001</v>
      </c>
      <c r="G18" s="10">
        <v>0.12</v>
      </c>
      <c r="H18" s="9">
        <v>2.10197395002703</v>
      </c>
      <c r="I18" s="11">
        <v>233.20571356332599</v>
      </c>
      <c r="J18" s="8">
        <v>3071</v>
      </c>
      <c r="K18" s="8">
        <v>30</v>
      </c>
      <c r="L18" s="9">
        <f t="shared" si="0"/>
        <v>265.30768751335302</v>
      </c>
      <c r="M18" s="9">
        <v>106.81100000000001</v>
      </c>
      <c r="N18" s="9">
        <f t="shared" si="2"/>
        <v>107.44</v>
      </c>
      <c r="O18" s="9">
        <v>43.133083166632602</v>
      </c>
      <c r="R18" s="9">
        <f t="shared" si="3"/>
        <v>25487.052843976599</v>
      </c>
      <c r="S18" s="9">
        <f t="shared" si="1"/>
        <v>3.6937757744893598</v>
      </c>
    </row>
    <row r="19" spans="1:19">
      <c r="A19" s="8">
        <v>31</v>
      </c>
      <c r="B19" s="9">
        <v>39.295740000000002</v>
      </c>
      <c r="C19" s="10">
        <v>106.79261</v>
      </c>
      <c r="D19" s="10">
        <v>4.76</v>
      </c>
      <c r="E19" s="9">
        <v>39.295740000000002</v>
      </c>
      <c r="F19" s="9">
        <v>106.79261</v>
      </c>
      <c r="G19" s="10">
        <v>0.12</v>
      </c>
      <c r="H19" s="9">
        <v>5.21151794338365</v>
      </c>
      <c r="I19" s="11">
        <v>230.31001736152999</v>
      </c>
      <c r="J19" s="8">
        <v>54</v>
      </c>
      <c r="K19" s="8">
        <v>30</v>
      </c>
      <c r="L19" s="9">
        <f t="shared" si="0"/>
        <v>265.52153530491398</v>
      </c>
      <c r="M19" s="9">
        <v>108.46850000000001</v>
      </c>
      <c r="N19" s="9">
        <f t="shared" si="2"/>
        <v>112.2</v>
      </c>
      <c r="O19" s="9">
        <v>43.2069268581754</v>
      </c>
      <c r="R19" s="9">
        <f t="shared" si="3"/>
        <v>26750.935352027998</v>
      </c>
      <c r="S19" s="9">
        <f t="shared" si="1"/>
        <v>3.8769471524678201</v>
      </c>
    </row>
    <row r="20" spans="1:19">
      <c r="A20" s="8">
        <v>13</v>
      </c>
      <c r="B20" s="9">
        <v>38.141449999999999</v>
      </c>
      <c r="C20" s="10">
        <v>106.57025</v>
      </c>
      <c r="D20" s="10">
        <v>3.3574999999999999</v>
      </c>
      <c r="E20" s="9">
        <v>38.141449999999999</v>
      </c>
      <c r="F20" s="9">
        <v>106.57025</v>
      </c>
      <c r="G20" s="10">
        <v>0.12</v>
      </c>
      <c r="H20" s="9">
        <v>3.8694858724437</v>
      </c>
      <c r="I20" s="11">
        <v>232.09710137822799</v>
      </c>
      <c r="J20" s="8">
        <v>2334</v>
      </c>
      <c r="K20" s="8">
        <v>30</v>
      </c>
      <c r="L20" s="9">
        <f t="shared" si="0"/>
        <v>265.96658725067198</v>
      </c>
      <c r="M20" s="9">
        <v>109.28449999999999</v>
      </c>
      <c r="N20" s="9">
        <f t="shared" si="2"/>
        <v>115.5575</v>
      </c>
      <c r="O20" s="9">
        <v>43.2825145444206</v>
      </c>
      <c r="R20" s="9">
        <f t="shared" si="3"/>
        <v>27643.918168722099</v>
      </c>
      <c r="S20" s="9">
        <f t="shared" si="1"/>
        <v>4.0063649519887097</v>
      </c>
    </row>
    <row r="21" spans="1:19">
      <c r="A21" s="8">
        <v>83</v>
      </c>
      <c r="B21" s="9">
        <v>36.039520000000003</v>
      </c>
      <c r="C21" s="10">
        <v>106.2697</v>
      </c>
      <c r="D21" s="10">
        <v>3.536</v>
      </c>
      <c r="E21" s="9">
        <v>36.039520000000003</v>
      </c>
      <c r="F21" s="9">
        <v>106.2697</v>
      </c>
      <c r="G21" s="10">
        <v>0.12</v>
      </c>
      <c r="H21" s="9">
        <v>4.2859017934194004</v>
      </c>
      <c r="I21" s="11">
        <v>231.827938748381</v>
      </c>
      <c r="J21" s="8">
        <v>11431</v>
      </c>
      <c r="K21" s="8">
        <v>30</v>
      </c>
      <c r="L21" s="9">
        <f t="shared" si="0"/>
        <v>266.11384054180002</v>
      </c>
      <c r="M21" s="9">
        <v>113.4495</v>
      </c>
      <c r="N21" s="9">
        <f t="shared" si="2"/>
        <v>119.09350000000001</v>
      </c>
      <c r="O21" s="9">
        <v>43.4999421741256</v>
      </c>
      <c r="R21" s="9">
        <f t="shared" si="3"/>
        <v>28584.896708877899</v>
      </c>
      <c r="S21" s="9">
        <f t="shared" si="1"/>
        <v>4.1427386534605697</v>
      </c>
    </row>
    <row r="22" spans="1:19">
      <c r="A22" s="8">
        <v>19</v>
      </c>
      <c r="B22" s="9">
        <v>38.184690000000003</v>
      </c>
      <c r="C22" s="10">
        <v>106.5201</v>
      </c>
      <c r="D22" s="10">
        <v>5.61</v>
      </c>
      <c r="E22" s="9">
        <v>38.184690000000003</v>
      </c>
      <c r="F22" s="9">
        <v>106.5201</v>
      </c>
      <c r="G22" s="10">
        <v>0.12</v>
      </c>
      <c r="H22" s="9">
        <v>7.4829447334993402</v>
      </c>
      <c r="I22" s="11">
        <v>229.49016210482401</v>
      </c>
      <c r="J22" s="8">
        <v>2178</v>
      </c>
      <c r="K22" s="8">
        <v>30</v>
      </c>
      <c r="L22" s="9">
        <f t="shared" si="0"/>
        <v>266.97310683832302</v>
      </c>
      <c r="M22" s="9">
        <v>114.9795</v>
      </c>
      <c r="N22" s="9">
        <f t="shared" si="2"/>
        <v>124.70350000000001</v>
      </c>
      <c r="O22" s="9">
        <v>43.841777098674299</v>
      </c>
      <c r="R22" s="9">
        <f t="shared" si="3"/>
        <v>30082.615838240901</v>
      </c>
      <c r="S22" s="9">
        <f t="shared" si="1"/>
        <v>4.3597993968465101</v>
      </c>
    </row>
    <row r="23" spans="1:19">
      <c r="A23" s="8">
        <v>34</v>
      </c>
      <c r="B23" s="9">
        <v>38.918280000000003</v>
      </c>
      <c r="C23" s="10">
        <v>106.43993</v>
      </c>
      <c r="D23" s="10">
        <v>4.1224999999999996</v>
      </c>
      <c r="E23" s="9">
        <v>38.918280000000003</v>
      </c>
      <c r="F23" s="9">
        <v>106.43993</v>
      </c>
      <c r="G23" s="10">
        <v>0.12</v>
      </c>
      <c r="H23" s="9">
        <v>6.04546666992238</v>
      </c>
      <c r="I23" s="11">
        <v>231.03864030418401</v>
      </c>
      <c r="J23" s="8">
        <v>725</v>
      </c>
      <c r="K23" s="8">
        <v>30</v>
      </c>
      <c r="L23" s="9">
        <f t="shared" si="0"/>
        <v>267.08410697410602</v>
      </c>
      <c r="M23" s="9">
        <v>118.337</v>
      </c>
      <c r="N23" s="9">
        <f t="shared" si="2"/>
        <v>128.82599999999999</v>
      </c>
      <c r="O23" s="9">
        <v>44.158153947048703</v>
      </c>
      <c r="R23" s="9">
        <f t="shared" si="3"/>
        <v>31183.6700692417</v>
      </c>
      <c r="S23" s="9">
        <f t="shared" si="1"/>
        <v>4.5193724738031396</v>
      </c>
    </row>
    <row r="24" spans="1:19">
      <c r="A24" s="8">
        <v>36</v>
      </c>
      <c r="B24" s="9">
        <v>39.023881000000003</v>
      </c>
      <c r="C24" s="10">
        <v>106.94375100000001</v>
      </c>
      <c r="D24" s="10">
        <v>3.7825000000000002</v>
      </c>
      <c r="E24" s="9">
        <v>39.023881000000003</v>
      </c>
      <c r="F24" s="9">
        <v>106.94375100000001</v>
      </c>
      <c r="G24" s="10">
        <v>0.12</v>
      </c>
      <c r="H24" s="9">
        <v>5.8778964457349003</v>
      </c>
      <c r="I24" s="11">
        <v>231.47984952534199</v>
      </c>
      <c r="J24" s="8">
        <v>475</v>
      </c>
      <c r="K24" s="8">
        <v>30</v>
      </c>
      <c r="L24" s="9">
        <f t="shared" si="0"/>
        <v>267.35774597107701</v>
      </c>
      <c r="M24" s="9">
        <v>120.3515</v>
      </c>
      <c r="N24" s="9">
        <f t="shared" si="2"/>
        <v>132.60849999999999</v>
      </c>
      <c r="O24" s="9">
        <v>44.368591357339398</v>
      </c>
      <c r="R24" s="9">
        <f t="shared" si="3"/>
        <v>32194.9507433773</v>
      </c>
      <c r="S24" s="9">
        <f t="shared" si="1"/>
        <v>4.6659348903445297</v>
      </c>
    </row>
    <row r="25" spans="1:19">
      <c r="A25" s="8">
        <v>25</v>
      </c>
      <c r="B25" s="9">
        <v>37.849290000000003</v>
      </c>
      <c r="C25" s="10">
        <v>106.7931</v>
      </c>
      <c r="D25" s="10">
        <v>1.6575</v>
      </c>
      <c r="E25" s="9">
        <v>37.849290000000003</v>
      </c>
      <c r="F25" s="9">
        <v>106.7931</v>
      </c>
      <c r="G25" s="10">
        <v>0.12</v>
      </c>
      <c r="H25" s="9">
        <v>1.8040291836356499</v>
      </c>
      <c r="I25" s="11">
        <v>235.90746605253</v>
      </c>
      <c r="J25" s="8">
        <v>3450</v>
      </c>
      <c r="K25" s="8">
        <v>30</v>
      </c>
      <c r="L25" s="9">
        <f t="shared" si="0"/>
        <v>267.711495236166</v>
      </c>
      <c r="M25" s="9">
        <v>121.8815</v>
      </c>
      <c r="N25" s="9">
        <f t="shared" si="2"/>
        <v>134.26599999999999</v>
      </c>
      <c r="O25" s="9">
        <v>44.603862331267003</v>
      </c>
      <c r="R25" s="9">
        <f t="shared" si="3"/>
        <v>32638.682546731201</v>
      </c>
      <c r="S25" s="9">
        <f t="shared" si="1"/>
        <v>4.7302438473523498</v>
      </c>
    </row>
    <row r="26" spans="1:19">
      <c r="A26" s="8">
        <v>90</v>
      </c>
      <c r="B26" s="9">
        <v>37.595272999999999</v>
      </c>
      <c r="C26" s="10">
        <v>105.715943</v>
      </c>
      <c r="D26" s="10">
        <v>2.4649999999999999</v>
      </c>
      <c r="E26" s="9">
        <v>37.595272999999999</v>
      </c>
      <c r="F26" s="9">
        <v>105.715943</v>
      </c>
      <c r="G26" s="10">
        <v>0.12</v>
      </c>
      <c r="H26" s="9">
        <v>4.5660342924506301</v>
      </c>
      <c r="I26" s="11">
        <v>233.73205741096999</v>
      </c>
      <c r="J26" s="8">
        <v>4727</v>
      </c>
      <c r="K26" s="8">
        <v>30</v>
      </c>
      <c r="L26" s="9">
        <f t="shared" si="0"/>
        <v>268.29809170342099</v>
      </c>
      <c r="M26" s="9">
        <v>124.34650000000001</v>
      </c>
      <c r="N26" s="9">
        <f t="shared" si="2"/>
        <v>136.73099999999999</v>
      </c>
      <c r="O26" s="9">
        <v>44.774393708380302</v>
      </c>
      <c r="R26" s="9">
        <f t="shared" si="3"/>
        <v>33300.037342780102</v>
      </c>
      <c r="S26" s="9">
        <f t="shared" si="1"/>
        <v>4.8260923685188599</v>
      </c>
    </row>
    <row r="27" spans="1:19">
      <c r="A27" s="8">
        <v>76</v>
      </c>
      <c r="B27" s="9">
        <v>37.887633999999998</v>
      </c>
      <c r="C27" s="10">
        <v>105.956813</v>
      </c>
      <c r="D27" s="10">
        <v>2.0145</v>
      </c>
      <c r="E27" s="9">
        <v>37.887633999999998</v>
      </c>
      <c r="F27" s="9">
        <v>105.956813</v>
      </c>
      <c r="G27" s="10">
        <v>0.12</v>
      </c>
      <c r="H27" s="9">
        <v>3.6017032301229501</v>
      </c>
      <c r="I27" s="11">
        <v>234.82749895576001</v>
      </c>
      <c r="J27" s="8">
        <v>3229</v>
      </c>
      <c r="K27" s="8">
        <v>30</v>
      </c>
      <c r="L27" s="9">
        <f t="shared" si="0"/>
        <v>268.42920218588301</v>
      </c>
      <c r="M27" s="9">
        <v>129.10650000000001</v>
      </c>
      <c r="N27" s="9">
        <f t="shared" si="2"/>
        <v>138.74549999999999</v>
      </c>
      <c r="O27" s="9">
        <v>45.278545016226701</v>
      </c>
      <c r="R27" s="9">
        <f t="shared" si="3"/>
        <v>33840.787970583602</v>
      </c>
      <c r="S27" s="9">
        <f t="shared" si="1"/>
        <v>4.9044620247222603</v>
      </c>
    </row>
    <row r="28" spans="1:19">
      <c r="A28" s="8">
        <v>4</v>
      </c>
      <c r="B28" s="9">
        <v>38.262189999999997</v>
      </c>
      <c r="C28" s="10">
        <v>106.24429000000001</v>
      </c>
      <c r="D28" s="10">
        <v>1.53</v>
      </c>
      <c r="E28" s="9">
        <v>38.262189999999997</v>
      </c>
      <c r="F28" s="9">
        <v>106.24429000000001</v>
      </c>
      <c r="G28" s="10">
        <v>0.12</v>
      </c>
      <c r="H28" s="9">
        <v>2.7950875748194899</v>
      </c>
      <c r="I28" s="11">
        <v>236.35676028628899</v>
      </c>
      <c r="J28" s="8">
        <v>2039</v>
      </c>
      <c r="K28" s="8">
        <v>30</v>
      </c>
      <c r="L28" s="9">
        <f t="shared" si="0"/>
        <v>269.15184786110802</v>
      </c>
      <c r="M28" s="9">
        <v>130.4665</v>
      </c>
      <c r="N28" s="9">
        <f t="shared" si="2"/>
        <v>140.27549999999999</v>
      </c>
      <c r="O28" s="9">
        <v>45.414925495733002</v>
      </c>
      <c r="R28" s="9">
        <f t="shared" si="3"/>
        <v>34252.590297811097</v>
      </c>
      <c r="S28" s="9">
        <f t="shared" si="1"/>
        <v>4.9641435214219003</v>
      </c>
    </row>
    <row r="29" spans="1:19">
      <c r="A29" s="8">
        <v>32</v>
      </c>
      <c r="B29" s="9">
        <v>39.285359999999997</v>
      </c>
      <c r="C29" s="10">
        <v>106.79277999999999</v>
      </c>
      <c r="D29" s="10">
        <v>2.363</v>
      </c>
      <c r="E29" s="9">
        <v>39.285359999999997</v>
      </c>
      <c r="F29" s="9">
        <v>106.79277999999999</v>
      </c>
      <c r="G29" s="10">
        <v>0.12</v>
      </c>
      <c r="H29" s="9">
        <v>5.21151794338365</v>
      </c>
      <c r="I29" s="11">
        <v>233.959608535569</v>
      </c>
      <c r="J29" s="8">
        <v>54</v>
      </c>
      <c r="K29" s="8">
        <v>30</v>
      </c>
      <c r="L29" s="9">
        <f t="shared" si="0"/>
        <v>269.171126478953</v>
      </c>
      <c r="M29" s="9">
        <v>131.9965</v>
      </c>
      <c r="N29" s="9">
        <f t="shared" si="2"/>
        <v>142.63849999999999</v>
      </c>
      <c r="O29" s="9">
        <v>45.532621490944202</v>
      </c>
      <c r="R29" s="9">
        <f t="shared" si="3"/>
        <v>34888.641669680903</v>
      </c>
      <c r="S29" s="9">
        <f t="shared" si="1"/>
        <v>5.0563248796638902</v>
      </c>
    </row>
    <row r="30" spans="1:19">
      <c r="A30" s="8">
        <v>29</v>
      </c>
      <c r="B30" s="9">
        <v>38.192599999999999</v>
      </c>
      <c r="C30" s="10">
        <v>106.59173</v>
      </c>
      <c r="D30" s="10">
        <v>3.6974999999999998</v>
      </c>
      <c r="E30" s="9">
        <v>38.192599999999999</v>
      </c>
      <c r="F30" s="9">
        <v>106.59173</v>
      </c>
      <c r="G30" s="10">
        <v>0.12</v>
      </c>
      <c r="H30" s="9">
        <v>7.65314043342629</v>
      </c>
      <c r="I30" s="11">
        <v>231.59698728628399</v>
      </c>
      <c r="J30" s="8">
        <v>2181</v>
      </c>
      <c r="K30" s="8">
        <v>30</v>
      </c>
      <c r="L30" s="9">
        <f t="shared" si="0"/>
        <v>269.25012771971001</v>
      </c>
      <c r="M30" s="9">
        <v>132.566</v>
      </c>
      <c r="N30" s="9">
        <f t="shared" si="2"/>
        <v>146.33600000000001</v>
      </c>
      <c r="O30" s="9">
        <v>45.788705357260099</v>
      </c>
      <c r="R30" s="9">
        <f t="shared" si="3"/>
        <v>35884.194016924499</v>
      </c>
      <c r="S30" s="9">
        <f t="shared" si="1"/>
        <v>5.2006078285397797</v>
      </c>
    </row>
    <row r="31" spans="1:19">
      <c r="A31" s="8">
        <v>80</v>
      </c>
      <c r="B31" s="9">
        <v>37.898130000000002</v>
      </c>
      <c r="C31" s="10">
        <v>105.94141</v>
      </c>
      <c r="D31" s="10">
        <v>1.53</v>
      </c>
      <c r="E31" s="9">
        <v>37.898130000000002</v>
      </c>
      <c r="F31" s="9">
        <v>105.94141</v>
      </c>
      <c r="G31" s="10">
        <v>0.12</v>
      </c>
      <c r="H31" s="9">
        <v>3.6017032301229501</v>
      </c>
      <c r="I31" s="11">
        <v>236.35676028628899</v>
      </c>
      <c r="J31" s="8">
        <v>3229</v>
      </c>
      <c r="K31" s="8">
        <v>30</v>
      </c>
      <c r="L31" s="9">
        <f t="shared" si="0"/>
        <v>269.958463516412</v>
      </c>
      <c r="M31" s="9">
        <v>134.929</v>
      </c>
      <c r="N31" s="9">
        <f t="shared" si="2"/>
        <v>147.86600000000001</v>
      </c>
      <c r="O31" s="9">
        <v>45.840020581463399</v>
      </c>
      <c r="R31" s="9">
        <f t="shared" si="3"/>
        <v>36297.2304661046</v>
      </c>
      <c r="S31" s="9">
        <f t="shared" si="1"/>
        <v>5.2604681834934199</v>
      </c>
    </row>
    <row r="32" spans="1:19">
      <c r="A32" s="8">
        <v>10</v>
      </c>
      <c r="B32" s="9">
        <v>38.192279999999997</v>
      </c>
      <c r="C32" s="10">
        <v>106.58334000000001</v>
      </c>
      <c r="D32" s="10">
        <v>2.8475000000000001</v>
      </c>
      <c r="E32" s="9">
        <v>38.192279999999997</v>
      </c>
      <c r="F32" s="9">
        <v>106.58334000000001</v>
      </c>
      <c r="G32" s="10">
        <v>0.12</v>
      </c>
      <c r="H32" s="9">
        <v>7.65314043342629</v>
      </c>
      <c r="I32" s="11">
        <v>232.96253807114999</v>
      </c>
      <c r="J32" s="8">
        <v>2181</v>
      </c>
      <c r="K32" s="8">
        <v>30</v>
      </c>
      <c r="L32" s="9">
        <f t="shared" si="0"/>
        <v>270.61567850457601</v>
      </c>
      <c r="M32" s="9">
        <v>138.7115</v>
      </c>
      <c r="N32" s="9">
        <f t="shared" si="2"/>
        <v>150.71350000000001</v>
      </c>
      <c r="O32" s="9">
        <v>46.070317213838898</v>
      </c>
      <c r="R32" s="9">
        <f t="shared" si="3"/>
        <v>37067.808610646403</v>
      </c>
      <c r="S32" s="9">
        <f t="shared" si="1"/>
        <v>5.3721461754559998</v>
      </c>
    </row>
    <row r="33" spans="1:19">
      <c r="A33" s="8">
        <v>33</v>
      </c>
      <c r="B33" s="9">
        <v>39.292749999999998</v>
      </c>
      <c r="C33" s="10">
        <v>106.77343</v>
      </c>
      <c r="D33" s="10">
        <v>1.53</v>
      </c>
      <c r="E33" s="9">
        <v>39.292749999999998</v>
      </c>
      <c r="F33" s="9">
        <v>106.77343</v>
      </c>
      <c r="G33" s="10">
        <v>0.12</v>
      </c>
      <c r="H33" s="9">
        <v>4.4742101630423399</v>
      </c>
      <c r="I33" s="11">
        <v>236.35676028628899</v>
      </c>
      <c r="J33" s="8">
        <v>53</v>
      </c>
      <c r="K33" s="8">
        <v>30</v>
      </c>
      <c r="L33" s="9">
        <f t="shared" si="0"/>
        <v>270.83097044933101</v>
      </c>
      <c r="M33" s="9">
        <v>140.45400000000001</v>
      </c>
      <c r="N33" s="9">
        <f t="shared" si="2"/>
        <v>152.24350000000001</v>
      </c>
      <c r="O33" s="9">
        <v>46.096783642777901</v>
      </c>
      <c r="R33" s="9">
        <f t="shared" si="3"/>
        <v>37482.1799954339</v>
      </c>
      <c r="S33" s="9">
        <f t="shared" si="1"/>
        <v>5.4321999993382404</v>
      </c>
    </row>
    <row r="34" spans="1:19">
      <c r="A34" s="8">
        <v>35</v>
      </c>
      <c r="B34" s="9">
        <v>39.284370000000003</v>
      </c>
      <c r="C34" s="10">
        <v>106.78426</v>
      </c>
      <c r="D34" s="10">
        <v>1.7424999999999999</v>
      </c>
      <c r="E34" s="9">
        <v>39.284370000000003</v>
      </c>
      <c r="F34" s="9">
        <v>106.78426</v>
      </c>
      <c r="G34" s="10">
        <v>0.12</v>
      </c>
      <c r="H34" s="9">
        <v>5.21151794338365</v>
      </c>
      <c r="I34" s="11">
        <v>235.62856843411299</v>
      </c>
      <c r="J34" s="8">
        <v>54</v>
      </c>
      <c r="K34" s="8">
        <v>30</v>
      </c>
      <c r="L34" s="9">
        <f t="shared" si="0"/>
        <v>270.84008637749702</v>
      </c>
      <c r="M34" s="9">
        <v>144.57650000000001</v>
      </c>
      <c r="N34" s="9">
        <f t="shared" si="2"/>
        <v>153.98599999999999</v>
      </c>
      <c r="O34" s="9">
        <v>46.179524453229398</v>
      </c>
      <c r="R34" s="9">
        <f t="shared" si="3"/>
        <v>37954.118845946599</v>
      </c>
      <c r="S34" s="9">
        <f t="shared" si="1"/>
        <v>5.5005969341951699</v>
      </c>
    </row>
    <row r="35" spans="1:19">
      <c r="A35" s="8">
        <v>23</v>
      </c>
      <c r="B35" s="9">
        <v>38.238799999999998</v>
      </c>
      <c r="C35" s="10">
        <v>106.55641</v>
      </c>
      <c r="D35" s="10">
        <v>3.4424999999999999</v>
      </c>
      <c r="E35" s="9">
        <v>38.238799999999998</v>
      </c>
      <c r="F35" s="9">
        <v>106.55641</v>
      </c>
      <c r="G35" s="10">
        <v>0.12</v>
      </c>
      <c r="H35" s="9">
        <v>9.2741171059371101</v>
      </c>
      <c r="I35" s="11">
        <v>231.967014525466</v>
      </c>
      <c r="J35" s="8">
        <v>2091</v>
      </c>
      <c r="K35" s="8">
        <v>30</v>
      </c>
      <c r="L35" s="9">
        <f t="shared" si="0"/>
        <v>271.24113163140299</v>
      </c>
      <c r="M35" s="9">
        <v>145.12899999999999</v>
      </c>
      <c r="N35" s="9">
        <f t="shared" si="2"/>
        <v>157.42850000000001</v>
      </c>
      <c r="O35" s="9">
        <v>46.419852725461297</v>
      </c>
      <c r="R35" s="9">
        <f t="shared" si="3"/>
        <v>38887.866441587801</v>
      </c>
      <c r="S35" s="9">
        <f t="shared" si="1"/>
        <v>5.63592267269388</v>
      </c>
    </row>
    <row r="36" spans="1:19">
      <c r="A36" s="8">
        <v>67</v>
      </c>
      <c r="B36" s="9">
        <v>37.896504999999998</v>
      </c>
      <c r="C36" s="10">
        <v>106.034041</v>
      </c>
      <c r="D36" s="10">
        <v>0.81599999999999995</v>
      </c>
      <c r="E36" s="9">
        <v>37.896504999999998</v>
      </c>
      <c r="F36" s="9">
        <v>106.034041</v>
      </c>
      <c r="G36" s="10">
        <v>0.12</v>
      </c>
      <c r="H36" s="9">
        <v>1.57820697651805</v>
      </c>
      <c r="I36" s="11">
        <v>240.013111828353</v>
      </c>
      <c r="J36" s="8">
        <v>3233</v>
      </c>
      <c r="K36" s="8">
        <v>30</v>
      </c>
      <c r="L36" s="9">
        <f t="shared" si="0"/>
        <v>271.59131880487098</v>
      </c>
      <c r="M36" s="9">
        <v>146.10650000000001</v>
      </c>
      <c r="N36" s="9">
        <f t="shared" si="2"/>
        <v>158.24449999999999</v>
      </c>
      <c r="O36" s="9">
        <v>46.5031528539985</v>
      </c>
      <c r="R36" s="9">
        <f t="shared" si="3"/>
        <v>39109.4849577325</v>
      </c>
      <c r="S36" s="9">
        <f t="shared" si="1"/>
        <v>5.6680412982221</v>
      </c>
    </row>
    <row r="37" spans="1:19">
      <c r="A37" s="8">
        <v>107</v>
      </c>
      <c r="B37" s="9">
        <v>37.438665</v>
      </c>
      <c r="C37" s="10">
        <v>105.64817499999999</v>
      </c>
      <c r="D37" s="10">
        <v>1.36</v>
      </c>
      <c r="E37" s="9">
        <v>37.438665</v>
      </c>
      <c r="F37" s="9">
        <v>105.64817499999999</v>
      </c>
      <c r="G37" s="10">
        <v>0.12</v>
      </c>
      <c r="H37" s="9">
        <v>4.7415986912285497</v>
      </c>
      <c r="I37" s="11">
        <v>237.02447185247999</v>
      </c>
      <c r="J37" s="8">
        <v>5810</v>
      </c>
      <c r="K37" s="8">
        <v>30</v>
      </c>
      <c r="L37" s="9">
        <f t="shared" si="0"/>
        <v>271.76607054370902</v>
      </c>
      <c r="M37" s="9">
        <v>146.56549999999999</v>
      </c>
      <c r="N37" s="9">
        <f t="shared" si="2"/>
        <v>159.6045</v>
      </c>
      <c r="O37" s="9">
        <v>46.599498934903899</v>
      </c>
      <c r="R37" s="9">
        <f t="shared" si="3"/>
        <v>39479.086813672002</v>
      </c>
      <c r="S37" s="9">
        <f t="shared" si="1"/>
        <v>5.7216067845901399</v>
      </c>
    </row>
    <row r="38" spans="1:19">
      <c r="A38" s="8">
        <v>8</v>
      </c>
      <c r="B38" s="9">
        <v>38.523493999999999</v>
      </c>
      <c r="C38" s="10">
        <v>105.99713199999999</v>
      </c>
      <c r="D38" s="10">
        <v>2.0825</v>
      </c>
      <c r="E38" s="9">
        <v>38.523493999999999</v>
      </c>
      <c r="F38" s="9">
        <v>105.99713199999999</v>
      </c>
      <c r="G38" s="10">
        <v>0.12</v>
      </c>
      <c r="H38" s="9">
        <v>7.2859288987380602</v>
      </c>
      <c r="I38" s="11">
        <v>234.645784040282</v>
      </c>
      <c r="J38" s="8">
        <v>1514</v>
      </c>
      <c r="K38" s="8">
        <v>30</v>
      </c>
      <c r="L38" s="9">
        <f t="shared" si="0"/>
        <v>271.93171293901997</v>
      </c>
      <c r="M38" s="9">
        <v>147.41550000000001</v>
      </c>
      <c r="N38" s="9">
        <f t="shared" si="2"/>
        <v>161.68700000000001</v>
      </c>
      <c r="O38" s="9">
        <v>46.712694290513099</v>
      </c>
      <c r="R38" s="9">
        <f t="shared" si="3"/>
        <v>40045.384605867497</v>
      </c>
      <c r="S38" s="9">
        <f t="shared" si="1"/>
        <v>5.8036789283865904</v>
      </c>
    </row>
    <row r="39" spans="1:19">
      <c r="A39" s="8">
        <v>62</v>
      </c>
      <c r="B39" s="9">
        <v>38.928060000000002</v>
      </c>
      <c r="C39" s="10">
        <v>106.451733</v>
      </c>
      <c r="D39" s="10">
        <v>1.53</v>
      </c>
      <c r="E39" s="9">
        <v>38.928060000000002</v>
      </c>
      <c r="F39" s="9">
        <v>106.451733</v>
      </c>
      <c r="G39" s="10">
        <v>0.12</v>
      </c>
      <c r="H39" s="9">
        <v>6.0942915301290697</v>
      </c>
      <c r="I39" s="11">
        <v>236.35676028628899</v>
      </c>
      <c r="J39" s="8">
        <v>677</v>
      </c>
      <c r="K39" s="8">
        <v>30</v>
      </c>
      <c r="L39" s="9">
        <f t="shared" si="0"/>
        <v>272.45105181641799</v>
      </c>
      <c r="M39" s="9">
        <v>148.94550000000001</v>
      </c>
      <c r="N39" s="9">
        <f t="shared" si="2"/>
        <v>163.21700000000001</v>
      </c>
      <c r="O39" s="9">
        <v>47.043506713215102</v>
      </c>
      <c r="R39" s="9">
        <f t="shared" si="3"/>
        <v>40462.234715146602</v>
      </c>
      <c r="S39" s="9">
        <f t="shared" si="1"/>
        <v>5.8640919877024</v>
      </c>
    </row>
    <row r="40" spans="1:19">
      <c r="A40" s="8">
        <v>79</v>
      </c>
      <c r="B40" s="9">
        <v>37.155698000000001</v>
      </c>
      <c r="C40" s="10">
        <v>106.748372</v>
      </c>
      <c r="D40" s="10">
        <v>1.2749999999999999</v>
      </c>
      <c r="E40" s="9">
        <v>37.155698000000001</v>
      </c>
      <c r="F40" s="9">
        <v>106.748372</v>
      </c>
      <c r="G40" s="10">
        <v>0.12</v>
      </c>
      <c r="H40" s="9">
        <v>5.8120941210478101</v>
      </c>
      <c r="I40" s="11">
        <v>237.393689517224</v>
      </c>
      <c r="J40" s="8">
        <v>7672</v>
      </c>
      <c r="K40" s="8">
        <v>30</v>
      </c>
      <c r="L40" s="9">
        <f t="shared" si="0"/>
        <v>273.20578363827201</v>
      </c>
      <c r="M40" s="9">
        <v>154.55549999999999</v>
      </c>
      <c r="N40" s="9">
        <f t="shared" si="2"/>
        <v>164.49199999999999</v>
      </c>
      <c r="O40" s="9">
        <v>47.1334695981366</v>
      </c>
      <c r="R40" s="9">
        <f t="shared" si="3"/>
        <v>40810.572089285401</v>
      </c>
      <c r="S40" s="9">
        <f t="shared" si="1"/>
        <v>5.9145756651138202</v>
      </c>
    </row>
    <row r="41" spans="1:19">
      <c r="A41" s="8">
        <v>30</v>
      </c>
      <c r="B41" s="9">
        <v>39.039940000000001</v>
      </c>
      <c r="C41" s="10">
        <v>106.38543</v>
      </c>
      <c r="D41" s="10">
        <v>3.0514999999999999</v>
      </c>
      <c r="E41" s="9">
        <v>39.039940000000001</v>
      </c>
      <c r="F41" s="9">
        <v>106.38543</v>
      </c>
      <c r="G41" s="10">
        <v>0.12</v>
      </c>
      <c r="H41" s="9">
        <v>10.7514478368268</v>
      </c>
      <c r="I41" s="11">
        <v>232.59734531209801</v>
      </c>
      <c r="J41" s="8">
        <v>447</v>
      </c>
      <c r="K41" s="8">
        <v>30</v>
      </c>
      <c r="L41" s="9">
        <f t="shared" si="0"/>
        <v>273.34879314892498</v>
      </c>
      <c r="M41" s="9">
        <v>155.40549999999999</v>
      </c>
      <c r="N41" s="9">
        <f t="shared" si="2"/>
        <v>167.54349999999999</v>
      </c>
      <c r="O41" s="9">
        <v>47.206721291165799</v>
      </c>
      <c r="R41" s="9">
        <f t="shared" si="3"/>
        <v>41644.695931579299</v>
      </c>
      <c r="S41" s="9">
        <f t="shared" si="1"/>
        <v>6.0354631784897599</v>
      </c>
    </row>
    <row r="42" spans="1:19">
      <c r="A42" s="8">
        <v>77</v>
      </c>
      <c r="B42" s="9">
        <v>37.247069000000003</v>
      </c>
      <c r="C42" s="10">
        <v>105.914541</v>
      </c>
      <c r="D42" s="10">
        <v>0.93500000000000005</v>
      </c>
      <c r="E42" s="9">
        <v>37.247069000000003</v>
      </c>
      <c r="F42" s="9">
        <v>105.914541</v>
      </c>
      <c r="G42" s="10">
        <v>0.12</v>
      </c>
      <c r="H42" s="9">
        <v>4.510287780943</v>
      </c>
      <c r="I42" s="11">
        <v>239.20167594599999</v>
      </c>
      <c r="J42" s="8">
        <v>7002</v>
      </c>
      <c r="K42" s="8">
        <v>30</v>
      </c>
      <c r="L42" s="9">
        <f t="shared" si="0"/>
        <v>273.711963726943</v>
      </c>
      <c r="M42" s="9">
        <v>156.34049999999999</v>
      </c>
      <c r="N42" s="9">
        <f t="shared" si="2"/>
        <v>168.4785</v>
      </c>
      <c r="O42" s="9">
        <v>47.5261329640159</v>
      </c>
      <c r="R42" s="9">
        <f t="shared" si="3"/>
        <v>41900.616617664004</v>
      </c>
      <c r="S42" s="9">
        <f t="shared" si="1"/>
        <v>6.0725531329947904</v>
      </c>
    </row>
    <row r="43" spans="1:19">
      <c r="A43" s="8">
        <v>93</v>
      </c>
      <c r="B43" s="9">
        <v>37.415709999999997</v>
      </c>
      <c r="C43" s="10">
        <v>105.689757</v>
      </c>
      <c r="D43" s="10">
        <v>0.97750000000000004</v>
      </c>
      <c r="E43" s="9">
        <v>37.415709999999997</v>
      </c>
      <c r="F43" s="9">
        <v>105.689757</v>
      </c>
      <c r="G43" s="10">
        <v>0.12</v>
      </c>
      <c r="H43" s="9">
        <v>5.5141372831536497</v>
      </c>
      <c r="I43" s="11">
        <v>238.939098096485</v>
      </c>
      <c r="J43" s="8">
        <v>5951</v>
      </c>
      <c r="K43" s="8">
        <v>30</v>
      </c>
      <c r="L43" s="9">
        <f t="shared" si="0"/>
        <v>274.45323537963901</v>
      </c>
      <c r="M43" s="9">
        <v>160.03800000000001</v>
      </c>
      <c r="N43" s="9">
        <f t="shared" si="2"/>
        <v>169.45599999999999</v>
      </c>
      <c r="O43" s="9">
        <v>47.625725498194598</v>
      </c>
      <c r="R43" s="9">
        <f t="shared" si="3"/>
        <v>42168.894655247597</v>
      </c>
      <c r="S43" s="9">
        <f t="shared" si="1"/>
        <v>6.1114340080069001</v>
      </c>
    </row>
    <row r="44" spans="1:19">
      <c r="A44" s="8">
        <v>78</v>
      </c>
      <c r="B44" s="9">
        <v>37.214950000000002</v>
      </c>
      <c r="C44" s="10">
        <v>105.608895</v>
      </c>
      <c r="D44" s="10">
        <v>0.85</v>
      </c>
      <c r="E44" s="9">
        <v>37.214950000000002</v>
      </c>
      <c r="F44" s="9">
        <v>105.608895</v>
      </c>
      <c r="G44" s="10">
        <v>0.12</v>
      </c>
      <c r="H44" s="9">
        <v>5.4705585446873899</v>
      </c>
      <c r="I44" s="11">
        <v>239.76862569622699</v>
      </c>
      <c r="J44" s="8">
        <v>7246</v>
      </c>
      <c r="K44" s="8">
        <v>30</v>
      </c>
      <c r="L44" s="9">
        <f t="shared" si="0"/>
        <v>275.23918424091403</v>
      </c>
      <c r="M44" s="9">
        <v>162.88550000000001</v>
      </c>
      <c r="N44" s="9">
        <f t="shared" si="2"/>
        <v>170.30600000000001</v>
      </c>
      <c r="O44" s="9">
        <v>47.835810234327901</v>
      </c>
      <c r="R44" s="9">
        <f t="shared" si="3"/>
        <v>42402.8479618524</v>
      </c>
      <c r="S44" s="9">
        <f t="shared" si="1"/>
        <v>6.14534028432643</v>
      </c>
    </row>
    <row r="45" spans="1:19">
      <c r="A45" s="8">
        <v>9</v>
      </c>
      <c r="B45" s="9">
        <v>38.213194999999999</v>
      </c>
      <c r="C45" s="10">
        <v>105.974563</v>
      </c>
      <c r="D45" s="10">
        <v>0.85</v>
      </c>
      <c r="E45" s="9">
        <v>38.213194999999999</v>
      </c>
      <c r="F45" s="9">
        <v>105.974563</v>
      </c>
      <c r="G45" s="10">
        <v>0.12</v>
      </c>
      <c r="H45" s="9">
        <v>5.59376196971564</v>
      </c>
      <c r="I45" s="11">
        <v>239.76862569622699</v>
      </c>
      <c r="J45" s="8">
        <v>2103</v>
      </c>
      <c r="K45" s="8">
        <v>30</v>
      </c>
      <c r="L45" s="9">
        <f t="shared" si="0"/>
        <v>275.362387665943</v>
      </c>
      <c r="M45" s="9">
        <v>164.16050000000001</v>
      </c>
      <c r="N45" s="9">
        <f t="shared" si="2"/>
        <v>171.15600000000001</v>
      </c>
      <c r="O45" s="9">
        <v>47.853013884514802</v>
      </c>
      <c r="R45" s="9">
        <f t="shared" si="3"/>
        <v>42636.905991368498</v>
      </c>
      <c r="S45" s="9">
        <f t="shared" si="1"/>
        <v>6.1792617378794796</v>
      </c>
    </row>
    <row r="46" spans="1:19">
      <c r="A46" s="8">
        <v>89</v>
      </c>
      <c r="B46" s="9">
        <v>37.622410000000002</v>
      </c>
      <c r="C46" s="10">
        <v>105.23712</v>
      </c>
      <c r="D46" s="10">
        <v>2.8050000000000002</v>
      </c>
      <c r="E46" s="9">
        <v>37.622410000000002</v>
      </c>
      <c r="F46" s="9">
        <v>105.23712</v>
      </c>
      <c r="G46" s="10">
        <v>0.12</v>
      </c>
      <c r="H46" s="9">
        <v>12.978102681231199</v>
      </c>
      <c r="I46" s="11">
        <v>233.04224240056999</v>
      </c>
      <c r="J46" s="8">
        <v>4592</v>
      </c>
      <c r="K46" s="8">
        <v>30</v>
      </c>
      <c r="L46" s="9">
        <f t="shared" si="0"/>
        <v>276.020345081801</v>
      </c>
      <c r="M46" s="9">
        <v>166.24299999999999</v>
      </c>
      <c r="N46" s="9">
        <f t="shared" si="2"/>
        <v>173.96100000000001</v>
      </c>
      <c r="O46" s="9">
        <v>47.996072162197898</v>
      </c>
      <c r="R46" s="9">
        <f t="shared" si="3"/>
        <v>43411.143059322902</v>
      </c>
      <c r="S46" s="9">
        <f t="shared" si="1"/>
        <v>6.2914700085975204</v>
      </c>
    </row>
    <row r="47" spans="1:19">
      <c r="A47" s="8">
        <v>74</v>
      </c>
      <c r="B47" s="9">
        <v>37.914915999999998</v>
      </c>
      <c r="C47" s="10">
        <v>105.98419199999999</v>
      </c>
      <c r="D47" s="10">
        <v>0.56950000000000001</v>
      </c>
      <c r="E47" s="9">
        <v>37.914915999999998</v>
      </c>
      <c r="F47" s="9">
        <v>105.98419199999999</v>
      </c>
      <c r="G47" s="10">
        <v>0.12</v>
      </c>
      <c r="H47" s="9">
        <v>3.9223682009266598</v>
      </c>
      <c r="I47" s="11">
        <v>242.21080049239399</v>
      </c>
      <c r="J47" s="8">
        <v>3146</v>
      </c>
      <c r="K47" s="8">
        <v>30</v>
      </c>
      <c r="L47" s="9">
        <f t="shared" si="0"/>
        <v>276.13316869332101</v>
      </c>
      <c r="M47" s="9">
        <v>166.7105</v>
      </c>
      <c r="N47" s="9">
        <f t="shared" si="2"/>
        <v>174.53049999999999</v>
      </c>
      <c r="O47" s="9">
        <v>48.134895164031597</v>
      </c>
      <c r="R47" s="9">
        <f t="shared" si="3"/>
        <v>43568.4008988938</v>
      </c>
      <c r="S47" s="9">
        <f t="shared" si="1"/>
        <v>6.3142609998396697</v>
      </c>
    </row>
    <row r="48" spans="1:19">
      <c r="A48" s="8">
        <v>106</v>
      </c>
      <c r="B48" s="9">
        <v>37.518431999999997</v>
      </c>
      <c r="C48" s="10">
        <v>105.446147</v>
      </c>
      <c r="D48" s="10">
        <v>1.105</v>
      </c>
      <c r="E48" s="9">
        <v>37.518431999999997</v>
      </c>
      <c r="F48" s="9">
        <v>105.446147</v>
      </c>
      <c r="G48" s="10">
        <v>0.12</v>
      </c>
      <c r="H48" s="9">
        <v>9.1712295299268707</v>
      </c>
      <c r="I48" s="11">
        <v>238.220902685048</v>
      </c>
      <c r="J48" s="8">
        <v>5215</v>
      </c>
      <c r="K48" s="8">
        <v>30</v>
      </c>
      <c r="L48" s="9">
        <f t="shared" si="0"/>
        <v>277.39213221497499</v>
      </c>
      <c r="M48" s="9">
        <v>167.81549999999999</v>
      </c>
      <c r="N48" s="9">
        <f t="shared" si="2"/>
        <v>175.63550000000001</v>
      </c>
      <c r="O48" s="9">
        <v>48.391332426502601</v>
      </c>
      <c r="R48" s="9">
        <f t="shared" si="3"/>
        <v>43874.919204991304</v>
      </c>
      <c r="S48" s="9">
        <f t="shared" si="1"/>
        <v>6.3586839427523598</v>
      </c>
    </row>
    <row r="49" spans="1:19">
      <c r="A49" s="8">
        <v>86</v>
      </c>
      <c r="B49" s="9">
        <v>36.054755</v>
      </c>
      <c r="C49" s="10">
        <v>106.232936</v>
      </c>
      <c r="D49" s="10">
        <v>0.55249999999999999</v>
      </c>
      <c r="E49" s="9">
        <v>36.054755</v>
      </c>
      <c r="F49" s="9">
        <v>106.232936</v>
      </c>
      <c r="G49" s="10">
        <v>0.12</v>
      </c>
      <c r="H49" s="9">
        <v>5.9374629253259599</v>
      </c>
      <c r="I49" s="11">
        <v>242.39961846274301</v>
      </c>
      <c r="J49" s="8">
        <v>11350</v>
      </c>
      <c r="K49" s="8">
        <v>30</v>
      </c>
      <c r="L49" s="9">
        <f t="shared" si="0"/>
        <v>278.33708138806901</v>
      </c>
      <c r="M49" s="9">
        <v>168.36799999999999</v>
      </c>
      <c r="N49" s="9">
        <f t="shared" si="2"/>
        <v>176.18799999999999</v>
      </c>
      <c r="O49" s="9">
        <v>48.865997151898597</v>
      </c>
      <c r="R49" s="9">
        <f t="shared" si="3"/>
        <v>44028.700442458197</v>
      </c>
      <c r="S49" s="9">
        <f t="shared" si="1"/>
        <v>6.3809710786171303</v>
      </c>
    </row>
    <row r="50" spans="1:19">
      <c r="A50" s="8">
        <v>48</v>
      </c>
      <c r="B50" s="9">
        <v>39.314779999999999</v>
      </c>
      <c r="C50" s="10">
        <v>106.807182</v>
      </c>
      <c r="D50" s="10">
        <v>0.85</v>
      </c>
      <c r="E50" s="9">
        <v>39.314779999999999</v>
      </c>
      <c r="F50" s="9">
        <v>106.807182</v>
      </c>
      <c r="G50" s="10">
        <v>0.12</v>
      </c>
      <c r="H50" s="9">
        <v>9.10079514240077</v>
      </c>
      <c r="I50" s="11">
        <v>239.76862569622699</v>
      </c>
      <c r="J50" s="8">
        <v>38</v>
      </c>
      <c r="K50" s="8">
        <v>30</v>
      </c>
      <c r="L50" s="9">
        <f t="shared" si="0"/>
        <v>278.869420838628</v>
      </c>
      <c r="M50" s="9">
        <v>171.81049999999999</v>
      </c>
      <c r="N50" s="9">
        <f t="shared" si="2"/>
        <v>177.03800000000001</v>
      </c>
      <c r="O50" s="9">
        <v>49.6455519235355</v>
      </c>
      <c r="R50" s="9">
        <f t="shared" si="3"/>
        <v>44265.739450171</v>
      </c>
      <c r="S50" s="9">
        <f t="shared" si="1"/>
        <v>6.4153245579957998</v>
      </c>
    </row>
    <row r="51" spans="1:19">
      <c r="A51" s="8">
        <v>3</v>
      </c>
      <c r="B51" s="9">
        <v>38.716239999999999</v>
      </c>
      <c r="C51" s="10">
        <v>106.31059999999999</v>
      </c>
      <c r="D51" s="10">
        <v>0.85</v>
      </c>
      <c r="E51" s="9">
        <v>38.716239999999999</v>
      </c>
      <c r="F51" s="9">
        <v>106.31059999999999</v>
      </c>
      <c r="G51" s="10">
        <v>0.12</v>
      </c>
      <c r="H51" s="9">
        <v>9.3663869601879099</v>
      </c>
      <c r="I51" s="11">
        <v>239.76862569622699</v>
      </c>
      <c r="J51" s="8">
        <v>1162</v>
      </c>
      <c r="K51" s="8">
        <v>30</v>
      </c>
      <c r="L51" s="9">
        <f t="shared" si="0"/>
        <v>279.13501265641497</v>
      </c>
      <c r="M51" s="9">
        <v>175.46549999999999</v>
      </c>
      <c r="N51" s="9">
        <f t="shared" si="2"/>
        <v>177.88800000000001</v>
      </c>
      <c r="O51" s="9">
        <v>50.7440067015634</v>
      </c>
      <c r="R51" s="9">
        <f t="shared" ref="R51:R60" si="4">L51*D51+R50</f>
        <v>44503.004210929001</v>
      </c>
      <c r="S51" s="9">
        <f t="shared" ref="S51:S60" si="5">R51/1000/$P$1</f>
        <v>6.4497107552071</v>
      </c>
    </row>
    <row r="52" spans="1:19">
      <c r="A52" s="8">
        <v>87</v>
      </c>
      <c r="B52" s="9">
        <v>36.054755</v>
      </c>
      <c r="C52" s="10">
        <v>106.232936</v>
      </c>
      <c r="D52" s="10">
        <v>0.45900000000000002</v>
      </c>
      <c r="E52" s="9">
        <v>36.054755</v>
      </c>
      <c r="F52" s="9">
        <v>106.232936</v>
      </c>
      <c r="G52" s="10">
        <v>0.12</v>
      </c>
      <c r="H52" s="9">
        <v>5.9374629253259599</v>
      </c>
      <c r="I52" s="11">
        <v>243.56731882412001</v>
      </c>
      <c r="J52" s="8">
        <v>11350</v>
      </c>
      <c r="K52" s="8">
        <v>30</v>
      </c>
      <c r="L52" s="9">
        <f t="shared" si="0"/>
        <v>279.50478174944601</v>
      </c>
      <c r="M52" s="9">
        <v>176.31549999999999</v>
      </c>
      <c r="N52" s="9">
        <f t="shared" si="2"/>
        <v>178.34700000000001</v>
      </c>
      <c r="O52" s="9">
        <v>50.992873713048702</v>
      </c>
      <c r="R52" s="9">
        <f t="shared" si="4"/>
        <v>44631.296905752002</v>
      </c>
      <c r="S52" s="9">
        <f t="shared" si="5"/>
        <v>6.4683038993843498</v>
      </c>
    </row>
    <row r="53" spans="1:19">
      <c r="A53" s="8">
        <v>59</v>
      </c>
      <c r="B53" s="9">
        <v>38.926319999999997</v>
      </c>
      <c r="C53" s="10">
        <v>106.458894</v>
      </c>
      <c r="D53" s="10">
        <v>0.46750000000000003</v>
      </c>
      <c r="E53" s="9">
        <v>38.926319999999997</v>
      </c>
      <c r="F53" s="9">
        <v>106.458894</v>
      </c>
      <c r="G53" s="10">
        <v>0.12</v>
      </c>
      <c r="H53" s="9">
        <v>6.0942915301290697</v>
      </c>
      <c r="I53" s="11">
        <v>243.45078521659599</v>
      </c>
      <c r="J53" s="8">
        <v>677</v>
      </c>
      <c r="K53" s="8">
        <v>30</v>
      </c>
      <c r="L53" s="9">
        <f t="shared" si="0"/>
        <v>279.54507674672499</v>
      </c>
      <c r="M53" s="9">
        <v>179.36699999999999</v>
      </c>
      <c r="N53" s="9">
        <f t="shared" si="2"/>
        <v>178.81450000000001</v>
      </c>
      <c r="O53" s="9">
        <v>51.001582228441798</v>
      </c>
      <c r="R53" s="9">
        <f t="shared" si="4"/>
        <v>44761.9842291311</v>
      </c>
      <c r="S53" s="9">
        <f t="shared" si="5"/>
        <v>6.4872440911784199</v>
      </c>
    </row>
    <row r="54" spans="1:19">
      <c r="A54" s="8">
        <v>84</v>
      </c>
      <c r="B54" s="9">
        <v>36.170256999999999</v>
      </c>
      <c r="C54" s="10">
        <v>106.163634</v>
      </c>
      <c r="D54" s="10">
        <v>0.55249999999999999</v>
      </c>
      <c r="E54" s="9">
        <v>36.170256999999999</v>
      </c>
      <c r="F54" s="9">
        <v>106.163634</v>
      </c>
      <c r="G54" s="10">
        <v>0.12</v>
      </c>
      <c r="H54" s="9">
        <v>10.399581772885201</v>
      </c>
      <c r="I54" s="11">
        <v>242.39961846274301</v>
      </c>
      <c r="J54" s="8">
        <v>10907</v>
      </c>
      <c r="K54" s="8">
        <v>30</v>
      </c>
      <c r="L54" s="9">
        <f t="shared" si="0"/>
        <v>282.79920023562801</v>
      </c>
      <c r="M54" s="9">
        <v>179.87700000000001</v>
      </c>
      <c r="N54" s="9">
        <f t="shared" si="2"/>
        <v>179.36699999999999</v>
      </c>
      <c r="O54" s="9">
        <v>58.5774706047644</v>
      </c>
      <c r="R54" s="9">
        <f t="shared" si="4"/>
        <v>44918.230787261302</v>
      </c>
      <c r="S54" s="9">
        <f t="shared" si="5"/>
        <v>6.5098885198929404</v>
      </c>
    </row>
    <row r="55" spans="1:19">
      <c r="A55" s="8">
        <v>7</v>
      </c>
      <c r="B55" s="9">
        <v>38.421999999999997</v>
      </c>
      <c r="C55" s="10">
        <v>106.11494</v>
      </c>
      <c r="D55" s="10">
        <v>1.7424999999999999</v>
      </c>
      <c r="E55" s="9">
        <v>38.421999999999997</v>
      </c>
      <c r="F55" s="9">
        <v>106.11494</v>
      </c>
      <c r="G55" s="10">
        <v>0.12</v>
      </c>
      <c r="H55" s="9">
        <v>18.813771090036401</v>
      </c>
      <c r="I55" s="11">
        <v>235.62856843411299</v>
      </c>
      <c r="J55" s="8">
        <v>1761</v>
      </c>
      <c r="K55" s="8">
        <v>30</v>
      </c>
      <c r="L55" s="9">
        <f t="shared" si="0"/>
        <v>284.44233952414902</v>
      </c>
      <c r="M55" s="9">
        <v>181.61949999999999</v>
      </c>
      <c r="N55" s="9">
        <f t="shared" si="2"/>
        <v>181.1095</v>
      </c>
      <c r="O55" s="9">
        <v>62.2298945339856</v>
      </c>
      <c r="R55" s="9">
        <f t="shared" si="4"/>
        <v>45413.871563882101</v>
      </c>
      <c r="S55" s="9">
        <f t="shared" si="5"/>
        <v>6.5817205165046504</v>
      </c>
    </row>
    <row r="56" spans="1:19">
      <c r="A56" s="8">
        <v>14</v>
      </c>
      <c r="B56" s="9">
        <v>38.067120000000003</v>
      </c>
      <c r="C56" s="10">
        <v>106.69247</v>
      </c>
      <c r="D56" s="10">
        <v>0.51</v>
      </c>
      <c r="E56" s="9">
        <v>38.067120000000003</v>
      </c>
      <c r="F56" s="9">
        <v>106.69247</v>
      </c>
      <c r="G56" s="10">
        <v>0.12</v>
      </c>
      <c r="H56" s="9">
        <v>14.024591847672699</v>
      </c>
      <c r="I56" s="11">
        <v>242.90108616900099</v>
      </c>
      <c r="J56" s="8">
        <v>2548</v>
      </c>
      <c r="K56" s="8">
        <v>30</v>
      </c>
      <c r="L56" s="9">
        <f t="shared" si="0"/>
        <v>286.925678016674</v>
      </c>
      <c r="M56" s="9">
        <v>182.13800000000001</v>
      </c>
      <c r="N56" s="9">
        <f t="shared" si="2"/>
        <v>181.61949999999999</v>
      </c>
      <c r="O56" s="9">
        <v>67.167407295672206</v>
      </c>
      <c r="R56" s="9">
        <f t="shared" si="4"/>
        <v>45560.203659670602</v>
      </c>
      <c r="S56" s="9">
        <f t="shared" si="5"/>
        <v>6.6029280666189303</v>
      </c>
    </row>
    <row r="57" spans="1:19">
      <c r="A57" s="8">
        <v>70</v>
      </c>
      <c r="B57" s="9">
        <v>37.822533999999997</v>
      </c>
      <c r="C57" s="10">
        <v>106.15081600000001</v>
      </c>
      <c r="D57" s="10">
        <v>0.51849999999999996</v>
      </c>
      <c r="E57" s="9">
        <v>37.822533999999997</v>
      </c>
      <c r="F57" s="9">
        <v>106.15081600000001</v>
      </c>
      <c r="G57" s="10">
        <v>0.12</v>
      </c>
      <c r="H57" s="9">
        <v>18.801552937635101</v>
      </c>
      <c r="I57" s="11">
        <v>242.79720094552999</v>
      </c>
      <c r="J57" s="8">
        <v>3606</v>
      </c>
      <c r="K57" s="8">
        <v>30</v>
      </c>
      <c r="L57" s="9">
        <f t="shared" si="0"/>
        <v>291.59875388316499</v>
      </c>
      <c r="M57" s="9">
        <v>184.26300000000001</v>
      </c>
      <c r="N57" s="9">
        <f t="shared" si="2"/>
        <v>182.13800000000001</v>
      </c>
      <c r="O57" s="9">
        <v>68.989018536465494</v>
      </c>
      <c r="R57" s="9">
        <f t="shared" si="4"/>
        <v>45711.397613558998</v>
      </c>
      <c r="S57" s="9">
        <f t="shared" si="5"/>
        <v>6.6248402338491301</v>
      </c>
    </row>
    <row r="58" spans="1:19">
      <c r="A58" s="8">
        <v>96</v>
      </c>
      <c r="B58" s="9">
        <v>37.636513999999998</v>
      </c>
      <c r="C58" s="10">
        <v>105.24051799999999</v>
      </c>
      <c r="D58" s="10">
        <v>2.125</v>
      </c>
      <c r="E58" s="9">
        <v>37.636513999999998</v>
      </c>
      <c r="F58" s="9">
        <v>105.24051799999999</v>
      </c>
      <c r="G58" s="10">
        <v>0.12</v>
      </c>
      <c r="H58" s="9">
        <v>27.876095987978399</v>
      </c>
      <c r="I58" s="11">
        <v>234.53549620532601</v>
      </c>
      <c r="J58" s="8">
        <v>4478</v>
      </c>
      <c r="K58" s="8">
        <v>30</v>
      </c>
      <c r="L58" s="9">
        <f t="shared" si="0"/>
        <v>292.41159219330399</v>
      </c>
      <c r="M58" s="9">
        <v>184.68799999999999</v>
      </c>
      <c r="N58" s="9">
        <f t="shared" si="2"/>
        <v>184.26300000000001</v>
      </c>
      <c r="O58" s="9">
        <v>71.677467286847602</v>
      </c>
      <c r="R58" s="9">
        <f t="shared" si="4"/>
        <v>46332.772246969798</v>
      </c>
      <c r="S58" s="9">
        <f t="shared" si="5"/>
        <v>6.7148945285463499</v>
      </c>
    </row>
    <row r="59" spans="1:19">
      <c r="A59" s="8">
        <v>109</v>
      </c>
      <c r="B59" s="9">
        <v>37.555480000000003</v>
      </c>
      <c r="C59" s="10">
        <v>105.643016</v>
      </c>
      <c r="D59" s="10">
        <v>0.42499999999999999</v>
      </c>
      <c r="E59" s="9">
        <v>37.555480000000003</v>
      </c>
      <c r="F59" s="9">
        <v>105.643016</v>
      </c>
      <c r="G59" s="10">
        <v>0.12</v>
      </c>
      <c r="H59" s="9">
        <v>28.735072190265999</v>
      </c>
      <c r="I59" s="11">
        <v>244.05842691348099</v>
      </c>
      <c r="J59" s="8">
        <v>4955</v>
      </c>
      <c r="K59" s="8">
        <v>30</v>
      </c>
      <c r="L59" s="9">
        <f t="shared" si="0"/>
        <v>302.79349910374702</v>
      </c>
      <c r="M59" s="9">
        <v>185.113</v>
      </c>
      <c r="N59" s="9">
        <f t="shared" si="2"/>
        <v>184.68799999999999</v>
      </c>
      <c r="O59" s="9">
        <v>78.974354889882804</v>
      </c>
      <c r="R59" s="9">
        <f t="shared" si="4"/>
        <v>46461.459484088897</v>
      </c>
      <c r="S59" s="9">
        <f t="shared" si="5"/>
        <v>6.7335448527665003</v>
      </c>
    </row>
    <row r="60" spans="1:19">
      <c r="A60" s="8">
        <v>16</v>
      </c>
      <c r="B60" s="9">
        <v>38.216459999999998</v>
      </c>
      <c r="C60" s="10">
        <v>106.54962999999999</v>
      </c>
      <c r="D60" s="10">
        <v>0.42499999999999999</v>
      </c>
      <c r="E60" s="9">
        <v>38.216459999999998</v>
      </c>
      <c r="F60" s="9">
        <v>106.54962999999999</v>
      </c>
      <c r="G60" s="10">
        <v>0.12</v>
      </c>
      <c r="H60" s="9">
        <v>51.865803050316003</v>
      </c>
      <c r="I60" s="11">
        <v>244.05842691348099</v>
      </c>
      <c r="J60" s="8">
        <v>2132</v>
      </c>
      <c r="K60" s="8">
        <v>30</v>
      </c>
      <c r="L60" s="9">
        <f t="shared" si="0"/>
        <v>325.92422996379702</v>
      </c>
      <c r="M60" s="9">
        <v>185.53800000000001</v>
      </c>
      <c r="N60" s="9">
        <f t="shared" si="2"/>
        <v>185.113</v>
      </c>
      <c r="O60" s="9">
        <v>224.846932101806</v>
      </c>
      <c r="R60" s="9">
        <f t="shared" si="4"/>
        <v>46599.9772818235</v>
      </c>
      <c r="S60" s="9">
        <f t="shared" si="5"/>
        <v>6.75361989591645</v>
      </c>
    </row>
    <row r="61" spans="1:19">
      <c r="A61" s="8">
        <v>15</v>
      </c>
      <c r="B61" s="9">
        <v>38.512790000000003</v>
      </c>
      <c r="C61" s="10">
        <v>106.33108</v>
      </c>
      <c r="D61" s="10">
        <v>0.42499999999999999</v>
      </c>
      <c r="E61" s="9">
        <v>38.512790000000003</v>
      </c>
      <c r="F61" s="9">
        <v>106.33108</v>
      </c>
      <c r="G61" s="10">
        <v>0.12</v>
      </c>
      <c r="H61" s="9">
        <v>23.929713197128301</v>
      </c>
      <c r="I61" s="9">
        <v>244.05842691348099</v>
      </c>
      <c r="J61" s="8">
        <v>1571</v>
      </c>
    </row>
  </sheetData>
  <sortState xmlns:xlrd2="http://schemas.microsoft.com/office/spreadsheetml/2017/richdata2" ref="A2:M61">
    <sortCondition ref="L2:L61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M110"/>
  <sheetViews>
    <sheetView topLeftCell="C8" zoomScale="190" zoomScaleNormal="190" workbookViewId="0">
      <selection activeCell="J17" sqref="J17"/>
    </sheetView>
  </sheetViews>
  <sheetFormatPr defaultColWidth="8.83984375" defaultRowHeight="12.6"/>
  <cols>
    <col min="1" max="2" width="8.83984375" style="4"/>
    <col min="3" max="3" width="8.83984375" style="5"/>
    <col min="4" max="4" width="8.83984375" style="4"/>
    <col min="5" max="7" width="8.83984375" style="6"/>
    <col min="8" max="16384" width="8.83984375" style="4"/>
  </cols>
  <sheetData>
    <row r="1" spans="1:10">
      <c r="A1" s="4" t="s">
        <v>20</v>
      </c>
      <c r="B1" s="4" t="s">
        <v>20</v>
      </c>
      <c r="C1" s="5" t="s">
        <v>21</v>
      </c>
      <c r="D1" s="4" t="s">
        <v>22</v>
      </c>
      <c r="E1" s="6" t="s">
        <v>23</v>
      </c>
      <c r="F1" s="6" t="s">
        <v>24</v>
      </c>
      <c r="G1" s="6" t="s">
        <v>5</v>
      </c>
      <c r="H1" s="4" t="s">
        <v>25</v>
      </c>
      <c r="I1" s="4" t="s">
        <v>26</v>
      </c>
      <c r="J1" s="4" t="s">
        <v>27</v>
      </c>
    </row>
    <row r="2" spans="1:10">
      <c r="A2" s="4">
        <v>1</v>
      </c>
      <c r="B2" s="4">
        <v>20</v>
      </c>
      <c r="C2" s="5">
        <v>1900</v>
      </c>
      <c r="D2" s="6">
        <v>19</v>
      </c>
      <c r="E2" s="6">
        <v>16.149999999999999</v>
      </c>
      <c r="F2" s="6">
        <v>38.193280000000001</v>
      </c>
      <c r="G2" s="6">
        <v>106.63458</v>
      </c>
      <c r="H2" s="6">
        <v>0.12</v>
      </c>
      <c r="I2" s="4" t="s">
        <v>28</v>
      </c>
      <c r="J2" s="4" t="s">
        <v>29</v>
      </c>
    </row>
    <row r="3" spans="1:10">
      <c r="A3" s="4">
        <v>2</v>
      </c>
      <c r="B3" s="4">
        <v>2</v>
      </c>
      <c r="C3" s="5">
        <v>1410</v>
      </c>
      <c r="D3" s="6">
        <v>14.1</v>
      </c>
      <c r="E3" s="6">
        <v>11.984999999999999</v>
      </c>
      <c r="F3" s="6">
        <v>38.145040000000002</v>
      </c>
      <c r="G3" s="6">
        <v>106.34317</v>
      </c>
      <c r="H3" s="6">
        <v>0.12</v>
      </c>
      <c r="I3" s="4" t="s">
        <v>28</v>
      </c>
      <c r="J3" s="4" t="s">
        <v>30</v>
      </c>
    </row>
    <row r="4" spans="1:10">
      <c r="A4" s="4">
        <v>3</v>
      </c>
      <c r="B4" s="4">
        <v>22</v>
      </c>
      <c r="C4" s="5">
        <v>1370</v>
      </c>
      <c r="D4" s="6">
        <v>13.7</v>
      </c>
      <c r="E4" s="6">
        <v>11.645</v>
      </c>
      <c r="F4" s="6">
        <v>38.193280000000001</v>
      </c>
      <c r="G4" s="6">
        <v>106.63458</v>
      </c>
      <c r="H4" s="6">
        <v>0.12</v>
      </c>
      <c r="I4" s="4" t="s">
        <v>31</v>
      </c>
      <c r="J4" s="4" t="s">
        <v>29</v>
      </c>
    </row>
    <row r="5" spans="1:10">
      <c r="A5" s="4">
        <v>4</v>
      </c>
      <c r="B5" s="4">
        <v>21</v>
      </c>
      <c r="C5" s="5">
        <v>1300</v>
      </c>
      <c r="D5" s="6">
        <v>13</v>
      </c>
      <c r="E5" s="6">
        <v>11.05</v>
      </c>
      <c r="F5" s="6">
        <v>38.193280000000001</v>
      </c>
      <c r="G5" s="6">
        <v>106.63458</v>
      </c>
      <c r="H5" s="6">
        <v>1</v>
      </c>
      <c r="I5" s="4" t="s">
        <v>31</v>
      </c>
      <c r="J5" s="4" t="s">
        <v>29</v>
      </c>
    </row>
    <row r="6" spans="1:10">
      <c r="A6" s="4">
        <v>5</v>
      </c>
      <c r="B6" s="4">
        <v>17</v>
      </c>
      <c r="C6" s="5">
        <v>725</v>
      </c>
      <c r="D6" s="6">
        <v>7.25</v>
      </c>
      <c r="E6" s="6">
        <v>6.1624999999999996</v>
      </c>
      <c r="F6" s="6">
        <v>38.059710000000003</v>
      </c>
      <c r="G6" s="6">
        <v>106.69644</v>
      </c>
      <c r="H6" s="6">
        <v>0.12</v>
      </c>
      <c r="I6" s="4" t="s">
        <v>28</v>
      </c>
      <c r="J6" s="4" t="s">
        <v>29</v>
      </c>
    </row>
    <row r="7" spans="1:10">
      <c r="A7" s="4">
        <v>6</v>
      </c>
      <c r="B7" s="4">
        <v>18</v>
      </c>
      <c r="C7" s="5">
        <v>700</v>
      </c>
      <c r="D7" s="6">
        <v>7</v>
      </c>
      <c r="E7" s="6">
        <v>5.95</v>
      </c>
      <c r="F7" s="6">
        <v>37.83549</v>
      </c>
      <c r="G7" s="6">
        <v>106.67599</v>
      </c>
      <c r="H7" s="6">
        <v>0.12</v>
      </c>
      <c r="I7" s="4" t="s">
        <v>28</v>
      </c>
      <c r="J7" s="4" t="s">
        <v>29</v>
      </c>
    </row>
    <row r="8" spans="1:10">
      <c r="A8" s="4">
        <v>7</v>
      </c>
      <c r="B8" s="4">
        <v>19</v>
      </c>
      <c r="C8" s="5">
        <v>660</v>
      </c>
      <c r="D8" s="6">
        <v>6.6</v>
      </c>
      <c r="E8" s="6">
        <v>5.61</v>
      </c>
      <c r="F8" s="6">
        <v>38.184690000000003</v>
      </c>
      <c r="G8" s="6">
        <v>106.5201</v>
      </c>
      <c r="H8" s="6">
        <v>0.12</v>
      </c>
      <c r="I8" s="4" t="s">
        <v>28</v>
      </c>
      <c r="J8" s="4" t="s">
        <v>29</v>
      </c>
    </row>
    <row r="9" spans="1:10">
      <c r="A9" s="4">
        <v>8</v>
      </c>
      <c r="B9" s="4">
        <v>26</v>
      </c>
      <c r="C9" s="5">
        <v>595</v>
      </c>
      <c r="D9" s="6">
        <v>5.95</v>
      </c>
      <c r="E9" s="6">
        <v>5.0575000000000001</v>
      </c>
      <c r="F9" s="6">
        <v>37.729300000000002</v>
      </c>
      <c r="G9" s="6">
        <v>106.74052</v>
      </c>
      <c r="H9" s="6">
        <v>0.12</v>
      </c>
      <c r="I9" s="4" t="s">
        <v>28</v>
      </c>
      <c r="J9" s="4" t="s">
        <v>29</v>
      </c>
    </row>
    <row r="10" spans="1:10">
      <c r="A10" s="4">
        <v>9</v>
      </c>
      <c r="B10" s="4">
        <v>11</v>
      </c>
      <c r="C10" s="5">
        <v>570</v>
      </c>
      <c r="D10" s="6">
        <v>5.7</v>
      </c>
      <c r="E10" s="6">
        <v>4.8449999999999998</v>
      </c>
      <c r="F10" s="6">
        <v>38.059710000000003</v>
      </c>
      <c r="G10" s="6">
        <v>106.69644</v>
      </c>
      <c r="H10" s="6">
        <v>0.12</v>
      </c>
      <c r="I10" s="4" t="s">
        <v>28</v>
      </c>
      <c r="J10" s="4" t="s">
        <v>29</v>
      </c>
    </row>
    <row r="11" spans="1:10">
      <c r="A11" s="4">
        <v>10</v>
      </c>
      <c r="B11" s="4">
        <v>31</v>
      </c>
      <c r="C11" s="5">
        <v>560</v>
      </c>
      <c r="D11" s="6">
        <v>5.6</v>
      </c>
      <c r="E11" s="6">
        <v>4.76</v>
      </c>
      <c r="F11" s="6">
        <v>39.295740000000002</v>
      </c>
      <c r="G11" s="6">
        <v>106.79261</v>
      </c>
      <c r="H11" s="6">
        <v>0.12</v>
      </c>
      <c r="I11" s="4" t="s">
        <v>28</v>
      </c>
      <c r="J11" s="4" t="s">
        <v>32</v>
      </c>
    </row>
    <row r="12" spans="1:10">
      <c r="A12" s="4">
        <v>11</v>
      </c>
      <c r="B12" s="4">
        <v>63</v>
      </c>
      <c r="C12" s="5">
        <v>550</v>
      </c>
      <c r="D12" s="6">
        <v>5.5</v>
      </c>
      <c r="E12" s="6">
        <v>4.6749999999999998</v>
      </c>
      <c r="F12" s="6">
        <v>37.987490000000001</v>
      </c>
      <c r="G12" s="6">
        <v>105.92303</v>
      </c>
      <c r="H12" s="6">
        <v>0.12</v>
      </c>
      <c r="I12" s="4" t="s">
        <v>28</v>
      </c>
      <c r="J12" s="4" t="s">
        <v>33</v>
      </c>
    </row>
    <row r="13" spans="1:10">
      <c r="A13" s="4">
        <v>12</v>
      </c>
      <c r="B13" s="4">
        <v>64</v>
      </c>
      <c r="C13" s="5">
        <v>548</v>
      </c>
      <c r="D13" s="6">
        <v>5.48</v>
      </c>
      <c r="E13" s="6">
        <v>4.6580000000000004</v>
      </c>
      <c r="F13" s="6">
        <v>37.987490000000001</v>
      </c>
      <c r="G13" s="6">
        <v>105.92303</v>
      </c>
      <c r="H13" s="6">
        <v>0.12</v>
      </c>
      <c r="I13" s="4" t="s">
        <v>28</v>
      </c>
      <c r="J13" s="4" t="s">
        <v>33</v>
      </c>
    </row>
    <row r="14" spans="1:10">
      <c r="A14" s="4">
        <v>13</v>
      </c>
      <c r="B14" s="4">
        <v>1</v>
      </c>
      <c r="C14" s="5">
        <v>525</v>
      </c>
      <c r="D14" s="6">
        <v>5.25</v>
      </c>
      <c r="E14" s="6">
        <v>4.4625000000000004</v>
      </c>
      <c r="F14" s="6">
        <v>38.444459999999999</v>
      </c>
      <c r="G14" s="6">
        <v>106.12495</v>
      </c>
      <c r="H14" s="6">
        <v>0.12</v>
      </c>
      <c r="I14" s="4" t="s">
        <v>28</v>
      </c>
      <c r="J14" s="4" t="s">
        <v>30</v>
      </c>
    </row>
    <row r="15" spans="1:10">
      <c r="A15" s="4">
        <v>14</v>
      </c>
      <c r="B15" s="4">
        <v>27</v>
      </c>
      <c r="C15" s="5">
        <v>490</v>
      </c>
      <c r="D15" s="6">
        <v>4.9000000000000004</v>
      </c>
      <c r="E15" s="6">
        <v>4.165</v>
      </c>
      <c r="F15" s="6">
        <v>37.849290000000003</v>
      </c>
      <c r="G15" s="6">
        <v>106.7931</v>
      </c>
      <c r="H15" s="6">
        <v>0.12</v>
      </c>
      <c r="I15" s="4" t="s">
        <v>28</v>
      </c>
      <c r="J15" s="4" t="s">
        <v>29</v>
      </c>
    </row>
    <row r="16" spans="1:10">
      <c r="A16" s="4">
        <v>15</v>
      </c>
      <c r="B16" s="4">
        <v>12</v>
      </c>
      <c r="C16" s="5">
        <v>490</v>
      </c>
      <c r="D16" s="6">
        <v>4.9000000000000004</v>
      </c>
      <c r="E16" s="6">
        <v>4.165</v>
      </c>
      <c r="F16" s="6">
        <v>38.051250000000003</v>
      </c>
      <c r="G16" s="6">
        <v>106.61696999999999</v>
      </c>
      <c r="H16" s="6">
        <v>0.12</v>
      </c>
      <c r="I16" s="4" t="s">
        <v>28</v>
      </c>
      <c r="J16" s="4" t="s">
        <v>29</v>
      </c>
    </row>
    <row r="17" spans="1:13">
      <c r="A17" s="4">
        <v>16</v>
      </c>
      <c r="B17" s="4">
        <v>34</v>
      </c>
      <c r="C17" s="5">
        <v>485</v>
      </c>
      <c r="D17" s="6">
        <v>4.8499999999999996</v>
      </c>
      <c r="E17" s="6">
        <v>4.1224999999999996</v>
      </c>
      <c r="F17" s="6">
        <v>38.918280000000003</v>
      </c>
      <c r="G17" s="6">
        <v>106.43993</v>
      </c>
      <c r="H17" s="6">
        <v>0.12</v>
      </c>
      <c r="I17" s="4" t="s">
        <v>28</v>
      </c>
      <c r="J17" s="4" t="s">
        <v>32</v>
      </c>
    </row>
    <row r="18" spans="1:13">
      <c r="A18" s="4">
        <v>17</v>
      </c>
      <c r="B18" s="4">
        <v>65</v>
      </c>
      <c r="C18" s="5">
        <v>464</v>
      </c>
      <c r="D18" s="6">
        <v>4.6399999999999997</v>
      </c>
      <c r="E18" s="6">
        <v>3.944</v>
      </c>
      <c r="F18" s="6">
        <v>37.987490000000001</v>
      </c>
      <c r="G18" s="6">
        <v>105.92303</v>
      </c>
      <c r="H18" s="6">
        <v>0.12</v>
      </c>
      <c r="I18" s="4" t="s">
        <v>28</v>
      </c>
      <c r="J18" s="4" t="s">
        <v>33</v>
      </c>
    </row>
    <row r="19" spans="1:13">
      <c r="A19" s="4">
        <v>18</v>
      </c>
      <c r="B19" s="4">
        <v>36</v>
      </c>
      <c r="C19" s="5">
        <v>445</v>
      </c>
      <c r="D19" s="6">
        <v>4.45</v>
      </c>
      <c r="E19" s="6">
        <v>3.7825000000000002</v>
      </c>
      <c r="F19" s="6">
        <v>39.023881000000003</v>
      </c>
      <c r="G19" s="6">
        <v>106.94375100000001</v>
      </c>
      <c r="H19" s="6">
        <v>0.12</v>
      </c>
      <c r="I19" s="4" t="s">
        <v>28</v>
      </c>
      <c r="J19" s="4" t="s">
        <v>32</v>
      </c>
    </row>
    <row r="20" spans="1:13">
      <c r="A20" s="4">
        <v>19</v>
      </c>
      <c r="B20" s="4">
        <v>29</v>
      </c>
      <c r="C20" s="5">
        <v>375</v>
      </c>
      <c r="D20" s="6">
        <v>4.3499999999999996</v>
      </c>
      <c r="E20" s="6">
        <v>3.6974999999999998</v>
      </c>
      <c r="F20" s="6">
        <v>38.192599999999999</v>
      </c>
      <c r="G20" s="6">
        <v>106.59173</v>
      </c>
      <c r="H20" s="6">
        <v>0.12</v>
      </c>
      <c r="I20" s="4" t="s">
        <v>28</v>
      </c>
      <c r="J20" s="4" t="s">
        <v>29</v>
      </c>
    </row>
    <row r="21" spans="1:13">
      <c r="A21" s="4">
        <v>20</v>
      </c>
      <c r="B21" s="4">
        <v>83</v>
      </c>
      <c r="C21" s="5">
        <v>416</v>
      </c>
      <c r="D21" s="6">
        <v>4.16</v>
      </c>
      <c r="E21" s="6">
        <v>3.536</v>
      </c>
      <c r="F21" s="6">
        <v>36.039520000000003</v>
      </c>
      <c r="G21" s="6">
        <v>106.2697</v>
      </c>
      <c r="H21" s="6">
        <v>0.12</v>
      </c>
      <c r="I21" s="4" t="s">
        <v>28</v>
      </c>
      <c r="J21" s="4" t="s">
        <v>34</v>
      </c>
    </row>
    <row r="22" spans="1:13">
      <c r="A22" s="4">
        <v>21</v>
      </c>
      <c r="B22" s="4">
        <v>23</v>
      </c>
      <c r="C22" s="5">
        <v>405</v>
      </c>
      <c r="D22" s="6">
        <v>4.05</v>
      </c>
      <c r="E22" s="6">
        <v>3.4424999999999999</v>
      </c>
      <c r="F22" s="6">
        <v>38.238799999999998</v>
      </c>
      <c r="G22" s="6">
        <v>106.55641</v>
      </c>
      <c r="H22" s="6">
        <v>0.12</v>
      </c>
      <c r="I22" s="4" t="s">
        <v>28</v>
      </c>
      <c r="J22" s="4" t="s">
        <v>29</v>
      </c>
      <c r="M22" s="6"/>
    </row>
    <row r="23" spans="1:13">
      <c r="A23" s="4">
        <v>22</v>
      </c>
      <c r="B23" s="4">
        <v>13</v>
      </c>
      <c r="C23" s="5">
        <v>395</v>
      </c>
      <c r="D23" s="6">
        <v>3.95</v>
      </c>
      <c r="E23" s="6">
        <v>3.3574999999999999</v>
      </c>
      <c r="F23" s="6">
        <v>38.141449999999999</v>
      </c>
      <c r="G23" s="6">
        <v>106.57025</v>
      </c>
      <c r="H23" s="6">
        <v>0.12</v>
      </c>
      <c r="I23" s="4" t="s">
        <v>28</v>
      </c>
      <c r="J23" s="4" t="s">
        <v>29</v>
      </c>
    </row>
    <row r="24" spans="1:13">
      <c r="A24" s="4">
        <v>23</v>
      </c>
      <c r="B24" s="4">
        <v>68</v>
      </c>
      <c r="C24" s="5">
        <v>378</v>
      </c>
      <c r="D24" s="6">
        <v>3.78</v>
      </c>
      <c r="E24" s="6">
        <v>3.2130000000000001</v>
      </c>
      <c r="F24" s="6">
        <v>37.896504999999998</v>
      </c>
      <c r="G24" s="6">
        <v>106.034041</v>
      </c>
      <c r="H24" s="6">
        <v>0.12</v>
      </c>
      <c r="I24" s="4" t="s">
        <v>28</v>
      </c>
      <c r="J24" s="4" t="s">
        <v>33</v>
      </c>
      <c r="M24" s="7"/>
    </row>
    <row r="25" spans="1:13">
      <c r="A25" s="4">
        <v>24</v>
      </c>
      <c r="B25" s="4">
        <v>30</v>
      </c>
      <c r="C25" s="5">
        <v>359</v>
      </c>
      <c r="D25" s="6">
        <v>3.59</v>
      </c>
      <c r="E25" s="6">
        <v>3.0514999999999999</v>
      </c>
      <c r="F25" s="6">
        <v>39.039940000000001</v>
      </c>
      <c r="G25" s="6">
        <v>106.38543</v>
      </c>
      <c r="H25" s="6">
        <v>0.12</v>
      </c>
      <c r="I25" s="4" t="s">
        <v>28</v>
      </c>
      <c r="J25" s="4" t="s">
        <v>32</v>
      </c>
    </row>
    <row r="26" spans="1:13">
      <c r="A26" s="4">
        <v>25</v>
      </c>
      <c r="B26" s="4">
        <v>10</v>
      </c>
      <c r="C26" s="5">
        <v>335</v>
      </c>
      <c r="D26" s="6">
        <v>3.35</v>
      </c>
      <c r="E26" s="6">
        <v>2.8475000000000001</v>
      </c>
      <c r="F26" s="6">
        <v>38.192279999999997</v>
      </c>
      <c r="G26" s="6">
        <v>106.58334000000001</v>
      </c>
      <c r="H26" s="6">
        <v>0.12</v>
      </c>
      <c r="I26" s="4" t="s">
        <v>35</v>
      </c>
      <c r="J26" s="4" t="s">
        <v>29</v>
      </c>
    </row>
    <row r="27" spans="1:13">
      <c r="A27" s="4">
        <v>26</v>
      </c>
      <c r="B27" s="4">
        <v>89</v>
      </c>
      <c r="C27" s="5">
        <v>330</v>
      </c>
      <c r="D27" s="6">
        <v>3.3</v>
      </c>
      <c r="E27" s="6">
        <v>2.8050000000000002</v>
      </c>
      <c r="F27" s="6">
        <v>37.622410000000002</v>
      </c>
      <c r="G27" s="6">
        <v>105.23712</v>
      </c>
      <c r="H27" s="6">
        <v>0.12</v>
      </c>
      <c r="I27" s="4" t="s">
        <v>28</v>
      </c>
      <c r="J27" s="4" t="s">
        <v>36</v>
      </c>
    </row>
    <row r="28" spans="1:13">
      <c r="A28" s="4">
        <v>27</v>
      </c>
      <c r="B28" s="4">
        <v>66</v>
      </c>
      <c r="C28" s="5">
        <v>320</v>
      </c>
      <c r="D28" s="6">
        <v>3.2</v>
      </c>
      <c r="E28" s="6">
        <v>2.72</v>
      </c>
      <c r="F28" s="6">
        <v>37.938459999999999</v>
      </c>
      <c r="G28" s="6">
        <v>106.14194000000001</v>
      </c>
      <c r="H28" s="6">
        <v>0.12</v>
      </c>
      <c r="I28" s="4" t="s">
        <v>28</v>
      </c>
      <c r="J28" s="4" t="s">
        <v>33</v>
      </c>
    </row>
    <row r="29" spans="1:13">
      <c r="A29" s="4">
        <v>28</v>
      </c>
      <c r="B29" s="4">
        <v>24</v>
      </c>
      <c r="C29" s="5">
        <v>305</v>
      </c>
      <c r="D29" s="6">
        <v>3.05</v>
      </c>
      <c r="E29" s="6">
        <v>2.5924999999999998</v>
      </c>
      <c r="F29" s="6">
        <v>38.238799999999998</v>
      </c>
      <c r="G29" s="6">
        <v>106.55641</v>
      </c>
      <c r="H29" s="6">
        <v>1</v>
      </c>
      <c r="I29" s="4" t="s">
        <v>31</v>
      </c>
      <c r="J29" s="4" t="s">
        <v>29</v>
      </c>
    </row>
    <row r="30" spans="1:13">
      <c r="A30" s="4">
        <v>29</v>
      </c>
      <c r="B30" s="4">
        <v>90</v>
      </c>
      <c r="C30" s="5">
        <v>290</v>
      </c>
      <c r="D30" s="6">
        <v>2.9</v>
      </c>
      <c r="E30" s="6">
        <v>2.4649999999999999</v>
      </c>
      <c r="F30" s="6">
        <v>37.595272999999999</v>
      </c>
      <c r="G30" s="6">
        <v>105.715943</v>
      </c>
      <c r="H30" s="6">
        <v>0.12</v>
      </c>
      <c r="I30" s="4" t="s">
        <v>28</v>
      </c>
      <c r="J30" s="4" t="s">
        <v>36</v>
      </c>
    </row>
    <row r="31" spans="1:13">
      <c r="A31" s="4">
        <v>30</v>
      </c>
      <c r="B31" s="4">
        <v>32</v>
      </c>
      <c r="C31" s="5">
        <v>278</v>
      </c>
      <c r="D31" s="6">
        <v>2.78</v>
      </c>
      <c r="E31" s="6">
        <v>2.363</v>
      </c>
      <c r="F31" s="6">
        <v>39.285359999999997</v>
      </c>
      <c r="G31" s="6">
        <v>106.79277999999999</v>
      </c>
      <c r="H31" s="6">
        <v>0.12</v>
      </c>
      <c r="I31" s="4" t="s">
        <v>28</v>
      </c>
      <c r="J31" s="4" t="s">
        <v>32</v>
      </c>
    </row>
    <row r="32" spans="1:13">
      <c r="A32" s="4">
        <v>31</v>
      </c>
      <c r="B32" s="4">
        <v>96</v>
      </c>
      <c r="C32" s="5">
        <v>250</v>
      </c>
      <c r="D32" s="6">
        <v>2.5</v>
      </c>
      <c r="E32" s="6">
        <v>2.125</v>
      </c>
      <c r="F32" s="6">
        <v>37.636513999999998</v>
      </c>
      <c r="G32" s="6">
        <v>105.24051799999999</v>
      </c>
      <c r="H32" s="6">
        <v>0.12</v>
      </c>
      <c r="I32" s="4" t="s">
        <v>37</v>
      </c>
      <c r="J32" s="4" t="s">
        <v>36</v>
      </c>
    </row>
    <row r="33" spans="1:10">
      <c r="A33" s="4">
        <v>32</v>
      </c>
      <c r="B33" s="4">
        <v>8</v>
      </c>
      <c r="C33" s="5">
        <v>245</v>
      </c>
      <c r="D33" s="6">
        <v>2.4500000000000002</v>
      </c>
      <c r="E33" s="6">
        <v>2.0825</v>
      </c>
      <c r="F33" s="6">
        <v>38.523493999999999</v>
      </c>
      <c r="G33" s="6">
        <v>105.99713199999999</v>
      </c>
      <c r="H33" s="6">
        <v>0.12</v>
      </c>
      <c r="I33" s="4" t="s">
        <v>38</v>
      </c>
      <c r="J33" s="4" t="s">
        <v>30</v>
      </c>
    </row>
    <row r="34" spans="1:10">
      <c r="A34" s="4">
        <v>33</v>
      </c>
      <c r="B34" s="4">
        <v>76</v>
      </c>
      <c r="C34" s="5">
        <v>237</v>
      </c>
      <c r="D34" s="6">
        <v>2.37</v>
      </c>
      <c r="E34" s="6">
        <v>2.0145</v>
      </c>
      <c r="F34" s="6">
        <v>37.887633999999998</v>
      </c>
      <c r="G34" s="6">
        <v>105.956813</v>
      </c>
      <c r="H34" s="6">
        <v>0.12</v>
      </c>
      <c r="I34" s="4" t="s">
        <v>39</v>
      </c>
      <c r="J34" s="4" t="s">
        <v>33</v>
      </c>
    </row>
    <row r="35" spans="1:10">
      <c r="A35" s="4">
        <v>34</v>
      </c>
      <c r="B35" s="4">
        <v>7</v>
      </c>
      <c r="C35" s="5">
        <v>205</v>
      </c>
      <c r="D35" s="6">
        <v>2.0499999999999998</v>
      </c>
      <c r="E35" s="6">
        <v>1.7424999999999999</v>
      </c>
      <c r="F35" s="6">
        <v>38.421999999999997</v>
      </c>
      <c r="G35" s="6">
        <v>106.11494</v>
      </c>
      <c r="H35" s="6">
        <v>0.12</v>
      </c>
      <c r="I35" s="4" t="s">
        <v>40</v>
      </c>
      <c r="J35" s="4" t="s">
        <v>30</v>
      </c>
    </row>
    <row r="36" spans="1:10">
      <c r="A36" s="4">
        <v>35</v>
      </c>
      <c r="B36" s="4">
        <v>35</v>
      </c>
      <c r="C36" s="5">
        <v>205</v>
      </c>
      <c r="D36" s="6">
        <v>2.0499999999999998</v>
      </c>
      <c r="E36" s="6">
        <v>1.7424999999999999</v>
      </c>
      <c r="F36" s="6">
        <v>39.284370000000003</v>
      </c>
      <c r="G36" s="6">
        <v>106.78426</v>
      </c>
      <c r="H36" s="6">
        <v>0.12</v>
      </c>
      <c r="I36" s="4" t="s">
        <v>28</v>
      </c>
      <c r="J36" s="4" t="s">
        <v>32</v>
      </c>
    </row>
    <row r="37" spans="1:10">
      <c r="A37" s="4">
        <v>36</v>
      </c>
      <c r="B37" s="4">
        <v>25</v>
      </c>
      <c r="C37" s="5">
        <v>195</v>
      </c>
      <c r="D37" s="6">
        <v>1.95</v>
      </c>
      <c r="E37" s="6">
        <v>1.6575</v>
      </c>
      <c r="F37" s="6">
        <v>37.849290000000003</v>
      </c>
      <c r="G37" s="6">
        <v>106.7931</v>
      </c>
      <c r="H37" s="6">
        <v>0.12</v>
      </c>
      <c r="I37" s="4" t="s">
        <v>28</v>
      </c>
      <c r="J37" s="4" t="s">
        <v>29</v>
      </c>
    </row>
    <row r="38" spans="1:10">
      <c r="A38" s="4">
        <v>37</v>
      </c>
      <c r="B38" s="4">
        <v>80</v>
      </c>
      <c r="C38" s="5">
        <v>180</v>
      </c>
      <c r="D38" s="6">
        <v>1.8</v>
      </c>
      <c r="E38" s="6">
        <v>1.53</v>
      </c>
      <c r="F38" s="6">
        <v>37.898130000000002</v>
      </c>
      <c r="G38" s="6">
        <v>105.94141</v>
      </c>
      <c r="H38" s="6">
        <v>0.12</v>
      </c>
      <c r="I38" s="4" t="s">
        <v>41</v>
      </c>
      <c r="J38" s="4" t="s">
        <v>33</v>
      </c>
    </row>
    <row r="39" spans="1:10">
      <c r="A39" s="4">
        <v>38</v>
      </c>
      <c r="B39" s="4">
        <v>4</v>
      </c>
      <c r="C39" s="5">
        <v>180</v>
      </c>
      <c r="D39" s="6">
        <v>1.8</v>
      </c>
      <c r="E39" s="6">
        <v>1.53</v>
      </c>
      <c r="F39" s="6">
        <v>38.262189999999997</v>
      </c>
      <c r="G39" s="6">
        <v>106.24429000000001</v>
      </c>
      <c r="H39" s="6">
        <v>0.12</v>
      </c>
      <c r="I39" s="4" t="s">
        <v>28</v>
      </c>
      <c r="J39" s="4" t="s">
        <v>30</v>
      </c>
    </row>
    <row r="40" spans="1:10">
      <c r="A40" s="4">
        <v>39</v>
      </c>
      <c r="B40" s="4">
        <v>62</v>
      </c>
      <c r="C40" s="5">
        <v>180</v>
      </c>
      <c r="D40" s="6">
        <v>1.8</v>
      </c>
      <c r="E40" s="6">
        <v>1.53</v>
      </c>
      <c r="F40" s="6">
        <v>38.928060000000002</v>
      </c>
      <c r="G40" s="6">
        <v>106.451733</v>
      </c>
      <c r="H40" s="6">
        <v>0.12</v>
      </c>
      <c r="I40" s="4" t="s">
        <v>35</v>
      </c>
      <c r="J40" s="4" t="s">
        <v>32</v>
      </c>
    </row>
    <row r="41" spans="1:10">
      <c r="A41" s="4">
        <v>40</v>
      </c>
      <c r="B41" s="4">
        <v>33</v>
      </c>
      <c r="C41" s="5">
        <v>180</v>
      </c>
      <c r="D41" s="6">
        <v>1.8</v>
      </c>
      <c r="E41" s="6">
        <v>1.53</v>
      </c>
      <c r="F41" s="6">
        <v>39.292749999999998</v>
      </c>
      <c r="G41" s="6">
        <v>106.77343</v>
      </c>
      <c r="H41" s="6">
        <v>0.12</v>
      </c>
      <c r="I41" s="4" t="s">
        <v>28</v>
      </c>
      <c r="J41" s="4" t="s">
        <v>32</v>
      </c>
    </row>
    <row r="42" spans="1:10">
      <c r="A42" s="4">
        <v>41</v>
      </c>
      <c r="B42" s="4">
        <v>107</v>
      </c>
      <c r="C42" s="5">
        <v>160</v>
      </c>
      <c r="D42" s="6">
        <v>1.6</v>
      </c>
      <c r="E42" s="6">
        <v>1.36</v>
      </c>
      <c r="F42" s="6">
        <v>37.438665</v>
      </c>
      <c r="G42" s="6">
        <v>105.64817499999999</v>
      </c>
      <c r="H42" s="6">
        <v>0.12</v>
      </c>
      <c r="I42" s="4" t="s">
        <v>38</v>
      </c>
      <c r="J42" s="4" t="s">
        <v>36</v>
      </c>
    </row>
    <row r="43" spans="1:10">
      <c r="A43" s="4">
        <v>42</v>
      </c>
      <c r="B43" s="4">
        <v>79</v>
      </c>
      <c r="C43" s="5">
        <v>150</v>
      </c>
      <c r="D43" s="6">
        <v>1.5</v>
      </c>
      <c r="E43" s="6">
        <v>1.2749999999999999</v>
      </c>
      <c r="F43" s="6">
        <v>37.155698000000001</v>
      </c>
      <c r="G43" s="6">
        <v>106.748372</v>
      </c>
      <c r="H43" s="6">
        <v>0.12</v>
      </c>
      <c r="I43" s="4" t="s">
        <v>39</v>
      </c>
      <c r="J43" s="4" t="s">
        <v>33</v>
      </c>
    </row>
    <row r="44" spans="1:10">
      <c r="A44" s="4">
        <v>43</v>
      </c>
      <c r="B44" s="4">
        <v>106</v>
      </c>
      <c r="C44" s="5">
        <v>130</v>
      </c>
      <c r="D44" s="6">
        <v>1.3</v>
      </c>
      <c r="E44" s="6">
        <v>1.105</v>
      </c>
      <c r="F44" s="6">
        <v>37.518431999999997</v>
      </c>
      <c r="G44" s="6">
        <v>105.446147</v>
      </c>
      <c r="H44" s="6">
        <v>0.12</v>
      </c>
      <c r="I44" s="4" t="s">
        <v>38</v>
      </c>
      <c r="J44" s="4" t="s">
        <v>36</v>
      </c>
    </row>
    <row r="45" spans="1:10">
      <c r="A45" s="4">
        <v>44</v>
      </c>
      <c r="B45" s="4">
        <v>93</v>
      </c>
      <c r="C45" s="5">
        <v>115</v>
      </c>
      <c r="D45" s="6">
        <v>1.1499999999999999</v>
      </c>
      <c r="E45" s="6">
        <v>0.97750000000000004</v>
      </c>
      <c r="F45" s="6">
        <v>37.415709999999997</v>
      </c>
      <c r="G45" s="6">
        <v>105.689757</v>
      </c>
      <c r="H45" s="6">
        <v>0.12</v>
      </c>
      <c r="I45" s="4" t="s">
        <v>38</v>
      </c>
      <c r="J45" s="4" t="s">
        <v>36</v>
      </c>
    </row>
    <row r="46" spans="1:10">
      <c r="A46" s="4">
        <v>45</v>
      </c>
      <c r="B46" s="4">
        <v>77</v>
      </c>
      <c r="C46" s="5">
        <v>110</v>
      </c>
      <c r="D46" s="6">
        <v>1.1000000000000001</v>
      </c>
      <c r="E46" s="6">
        <v>0.93500000000000005</v>
      </c>
      <c r="F46" s="6">
        <v>37.247069000000003</v>
      </c>
      <c r="G46" s="6">
        <v>105.914541</v>
      </c>
      <c r="H46" s="6">
        <v>0.12</v>
      </c>
      <c r="I46" s="4" t="s">
        <v>39</v>
      </c>
      <c r="J46" s="4" t="s">
        <v>33</v>
      </c>
    </row>
    <row r="47" spans="1:10">
      <c r="A47" s="4">
        <v>46</v>
      </c>
      <c r="B47" s="4">
        <v>78</v>
      </c>
      <c r="C47" s="5">
        <v>100</v>
      </c>
      <c r="D47" s="6">
        <v>1</v>
      </c>
      <c r="E47" s="6">
        <v>0.85</v>
      </c>
      <c r="F47" s="6">
        <v>37.214950000000002</v>
      </c>
      <c r="G47" s="6">
        <v>105.608895</v>
      </c>
      <c r="H47" s="6">
        <v>0.12</v>
      </c>
      <c r="I47" s="4" t="s">
        <v>39</v>
      </c>
      <c r="J47" s="4" t="s">
        <v>33</v>
      </c>
    </row>
    <row r="48" spans="1:10">
      <c r="A48" s="4">
        <v>47</v>
      </c>
      <c r="B48" s="4">
        <v>9</v>
      </c>
      <c r="C48" s="5">
        <v>100</v>
      </c>
      <c r="D48" s="6">
        <v>1</v>
      </c>
      <c r="E48" s="6">
        <v>0.85</v>
      </c>
      <c r="F48" s="6">
        <v>38.213194999999999</v>
      </c>
      <c r="G48" s="6">
        <v>105.974563</v>
      </c>
      <c r="H48" s="6">
        <v>0.12</v>
      </c>
      <c r="I48" s="4" t="s">
        <v>38</v>
      </c>
      <c r="J48" s="4" t="s">
        <v>30</v>
      </c>
    </row>
    <row r="49" spans="1:10">
      <c r="A49" s="4">
        <v>48</v>
      </c>
      <c r="B49" s="4">
        <v>3</v>
      </c>
      <c r="C49" s="5">
        <v>100</v>
      </c>
      <c r="D49" s="6">
        <v>1</v>
      </c>
      <c r="E49" s="6">
        <v>0.85</v>
      </c>
      <c r="F49" s="6">
        <v>38.716239999999999</v>
      </c>
      <c r="G49" s="6">
        <v>106.31059999999999</v>
      </c>
      <c r="H49" s="6">
        <v>0.12</v>
      </c>
      <c r="I49" s="4" t="s">
        <v>28</v>
      </c>
      <c r="J49" s="4" t="s">
        <v>30</v>
      </c>
    </row>
    <row r="50" spans="1:10">
      <c r="A50" s="4">
        <v>49</v>
      </c>
      <c r="B50" s="4">
        <v>48</v>
      </c>
      <c r="C50" s="5">
        <v>100</v>
      </c>
      <c r="D50" s="6">
        <v>1</v>
      </c>
      <c r="E50" s="6">
        <v>0.85</v>
      </c>
      <c r="F50" s="6">
        <v>39.314779999999999</v>
      </c>
      <c r="G50" s="6">
        <v>106.807182</v>
      </c>
      <c r="H50" s="6">
        <v>0.12</v>
      </c>
      <c r="I50" s="4" t="s">
        <v>37</v>
      </c>
      <c r="J50" s="4" t="s">
        <v>32</v>
      </c>
    </row>
    <row r="51" spans="1:10">
      <c r="A51" s="4">
        <v>50</v>
      </c>
      <c r="B51" s="4">
        <v>67</v>
      </c>
      <c r="C51" s="5">
        <v>96</v>
      </c>
      <c r="D51" s="6">
        <v>0.96</v>
      </c>
      <c r="E51" s="6">
        <v>0.81599999999999995</v>
      </c>
      <c r="F51" s="6">
        <v>37.896504999999998</v>
      </c>
      <c r="G51" s="6">
        <v>106.034041</v>
      </c>
      <c r="H51" s="6">
        <v>0.12</v>
      </c>
      <c r="I51" s="4" t="s">
        <v>28</v>
      </c>
      <c r="J51" s="4" t="s">
        <v>33</v>
      </c>
    </row>
    <row r="52" spans="1:10">
      <c r="A52" s="4">
        <v>51</v>
      </c>
      <c r="B52" s="4">
        <v>74</v>
      </c>
      <c r="C52" s="5">
        <v>67</v>
      </c>
      <c r="D52" s="6">
        <v>0.67</v>
      </c>
      <c r="E52" s="6">
        <v>0.56950000000000001</v>
      </c>
      <c r="F52" s="6">
        <v>37.914915999999998</v>
      </c>
      <c r="G52" s="6">
        <v>105.98419199999999</v>
      </c>
      <c r="H52" s="6">
        <v>0.12</v>
      </c>
      <c r="I52" s="4" t="s">
        <v>39</v>
      </c>
      <c r="J52" s="4" t="s">
        <v>33</v>
      </c>
    </row>
    <row r="53" spans="1:10">
      <c r="A53" s="4">
        <v>52</v>
      </c>
      <c r="B53" s="4">
        <v>86</v>
      </c>
      <c r="C53" s="5">
        <v>65</v>
      </c>
      <c r="D53" s="6">
        <v>0.65</v>
      </c>
      <c r="E53" s="6">
        <v>0.55249999999999999</v>
      </c>
      <c r="F53" s="6">
        <v>36.054755</v>
      </c>
      <c r="G53" s="6">
        <v>106.232936</v>
      </c>
      <c r="H53" s="6">
        <v>0.12</v>
      </c>
      <c r="I53" s="4" t="s">
        <v>38</v>
      </c>
      <c r="J53" s="4" t="s">
        <v>34</v>
      </c>
    </row>
    <row r="54" spans="1:10">
      <c r="A54" s="4">
        <v>53</v>
      </c>
      <c r="B54" s="4">
        <v>84</v>
      </c>
      <c r="C54" s="5">
        <v>65</v>
      </c>
      <c r="D54" s="6">
        <v>0.65</v>
      </c>
      <c r="E54" s="6">
        <v>0.55249999999999999</v>
      </c>
      <c r="F54" s="6">
        <v>36.170256999999999</v>
      </c>
      <c r="G54" s="6">
        <v>106.163634</v>
      </c>
      <c r="H54" s="6">
        <v>0.12</v>
      </c>
      <c r="I54" s="4" t="s">
        <v>28</v>
      </c>
      <c r="J54" s="4" t="s">
        <v>34</v>
      </c>
    </row>
    <row r="55" spans="1:10">
      <c r="A55" s="4">
        <v>54</v>
      </c>
      <c r="B55" s="4">
        <v>70</v>
      </c>
      <c r="C55" s="5">
        <v>61</v>
      </c>
      <c r="D55" s="6">
        <v>0.61</v>
      </c>
      <c r="E55" s="6">
        <v>0.51849999999999996</v>
      </c>
      <c r="F55" s="6">
        <v>37.822533999999997</v>
      </c>
      <c r="G55" s="6">
        <v>106.15081600000001</v>
      </c>
      <c r="H55" s="6">
        <v>0.12</v>
      </c>
      <c r="I55" s="4" t="s">
        <v>42</v>
      </c>
      <c r="J55" s="4" t="s">
        <v>33</v>
      </c>
    </row>
    <row r="56" spans="1:10">
      <c r="A56" s="4">
        <v>55</v>
      </c>
      <c r="B56" s="4">
        <v>14</v>
      </c>
      <c r="C56" s="5">
        <v>60</v>
      </c>
      <c r="D56" s="6">
        <v>0.6</v>
      </c>
      <c r="E56" s="6">
        <v>0.51</v>
      </c>
      <c r="F56" s="6">
        <v>38.067120000000003</v>
      </c>
      <c r="G56" s="6">
        <v>106.69247</v>
      </c>
      <c r="H56" s="6">
        <v>0.12</v>
      </c>
      <c r="I56" s="4" t="s">
        <v>28</v>
      </c>
      <c r="J56" s="4" t="s">
        <v>29</v>
      </c>
    </row>
    <row r="57" spans="1:10">
      <c r="A57" s="4">
        <v>56</v>
      </c>
      <c r="B57" s="4">
        <v>59</v>
      </c>
      <c r="C57" s="5">
        <v>55</v>
      </c>
      <c r="D57" s="6">
        <v>0.55000000000000004</v>
      </c>
      <c r="E57" s="6">
        <v>0.46750000000000003</v>
      </c>
      <c r="F57" s="6">
        <v>38.926319999999997</v>
      </c>
      <c r="G57" s="6">
        <v>106.458894</v>
      </c>
      <c r="H57" s="6">
        <v>0.12</v>
      </c>
      <c r="I57" s="4" t="s">
        <v>35</v>
      </c>
      <c r="J57" s="4" t="s">
        <v>32</v>
      </c>
    </row>
    <row r="58" spans="1:10">
      <c r="A58" s="4">
        <v>57</v>
      </c>
      <c r="B58" s="4">
        <v>87</v>
      </c>
      <c r="C58" s="5">
        <v>54</v>
      </c>
      <c r="D58" s="6">
        <v>0.54</v>
      </c>
      <c r="E58" s="6">
        <v>0.45900000000000002</v>
      </c>
      <c r="F58" s="6">
        <v>36.054755</v>
      </c>
      <c r="G58" s="6">
        <v>106.232936</v>
      </c>
      <c r="H58" s="6">
        <v>0.12</v>
      </c>
      <c r="I58" s="4" t="s">
        <v>35</v>
      </c>
      <c r="J58" s="4" t="s">
        <v>34</v>
      </c>
    </row>
    <row r="59" spans="1:10">
      <c r="A59" s="4">
        <v>58</v>
      </c>
      <c r="B59" s="4">
        <v>109</v>
      </c>
      <c r="C59" s="5">
        <v>50</v>
      </c>
      <c r="D59" s="6">
        <v>0.5</v>
      </c>
      <c r="E59" s="6">
        <v>0.42499999999999999</v>
      </c>
      <c r="F59" s="6">
        <v>37.555480000000003</v>
      </c>
      <c r="G59" s="6">
        <v>105.643016</v>
      </c>
      <c r="H59" s="6">
        <v>0.12</v>
      </c>
      <c r="I59" s="4" t="s">
        <v>43</v>
      </c>
      <c r="J59" s="4" t="s">
        <v>36</v>
      </c>
    </row>
    <row r="60" spans="1:10">
      <c r="A60" s="4">
        <v>59</v>
      </c>
      <c r="B60" s="4">
        <v>16</v>
      </c>
      <c r="C60" s="5">
        <v>50</v>
      </c>
      <c r="D60" s="6">
        <v>0.5</v>
      </c>
      <c r="E60" s="6">
        <v>0.42499999999999999</v>
      </c>
      <c r="F60" s="6">
        <v>38.216459999999998</v>
      </c>
      <c r="G60" s="6">
        <v>106.54962999999999</v>
      </c>
      <c r="H60" s="6">
        <v>0.12</v>
      </c>
      <c r="I60" s="4" t="s">
        <v>28</v>
      </c>
      <c r="J60" s="4" t="s">
        <v>29</v>
      </c>
    </row>
    <row r="61" spans="1:10">
      <c r="A61" s="4">
        <v>60</v>
      </c>
      <c r="B61" s="4">
        <v>15</v>
      </c>
      <c r="C61" s="5">
        <v>50</v>
      </c>
      <c r="D61" s="6">
        <v>0.5</v>
      </c>
      <c r="E61" s="6">
        <v>0.42499999999999999</v>
      </c>
      <c r="F61" s="6">
        <v>38.512790000000003</v>
      </c>
      <c r="G61" s="6">
        <v>106.33108</v>
      </c>
      <c r="H61" s="6">
        <v>0.12</v>
      </c>
      <c r="I61" s="4" t="s">
        <v>28</v>
      </c>
      <c r="J61" s="4" t="s">
        <v>29</v>
      </c>
    </row>
    <row r="62" spans="1:10">
      <c r="D62" s="6"/>
      <c r="H62" s="6"/>
    </row>
    <row r="63" spans="1:10">
      <c r="D63" s="6"/>
      <c r="H63" s="6"/>
    </row>
    <row r="64" spans="1:10">
      <c r="D64" s="6"/>
      <c r="H64" s="6"/>
    </row>
    <row r="65" spans="4:8">
      <c r="D65" s="6"/>
      <c r="H65" s="6"/>
    </row>
    <row r="66" spans="4:8">
      <c r="D66" s="6"/>
      <c r="H66" s="6"/>
    </row>
    <row r="67" spans="4:8">
      <c r="D67" s="6"/>
      <c r="H67" s="6"/>
    </row>
    <row r="68" spans="4:8">
      <c r="D68" s="6"/>
      <c r="H68" s="6"/>
    </row>
    <row r="69" spans="4:8">
      <c r="D69" s="6"/>
      <c r="H69" s="6"/>
    </row>
    <row r="70" spans="4:8">
      <c r="D70" s="6"/>
      <c r="H70" s="6"/>
    </row>
    <row r="71" spans="4:8">
      <c r="D71" s="6"/>
      <c r="H71" s="6"/>
    </row>
    <row r="72" spans="4:8">
      <c r="D72" s="6"/>
      <c r="H72" s="6"/>
    </row>
    <row r="73" spans="4:8">
      <c r="D73" s="6"/>
      <c r="H73" s="6"/>
    </row>
    <row r="74" spans="4:8">
      <c r="D74" s="6"/>
      <c r="H74" s="6"/>
    </row>
    <row r="75" spans="4:8">
      <c r="D75" s="6"/>
      <c r="H75" s="6"/>
    </row>
    <row r="76" spans="4:8">
      <c r="D76" s="6"/>
      <c r="H76" s="6"/>
    </row>
    <row r="77" spans="4:8">
      <c r="D77" s="6"/>
      <c r="H77" s="6"/>
    </row>
    <row r="78" spans="4:8">
      <c r="D78" s="6"/>
      <c r="H78" s="6"/>
    </row>
    <row r="79" spans="4:8">
      <c r="D79" s="6"/>
      <c r="H79" s="6"/>
    </row>
    <row r="80" spans="4:8">
      <c r="D80" s="6"/>
      <c r="H80" s="6"/>
    </row>
    <row r="81" spans="4:8">
      <c r="D81" s="6"/>
      <c r="H81" s="6"/>
    </row>
    <row r="82" spans="4:8">
      <c r="D82" s="6"/>
      <c r="H82" s="6"/>
    </row>
    <row r="83" spans="4:8">
      <c r="D83" s="6"/>
      <c r="H83" s="6"/>
    </row>
    <row r="84" spans="4:8">
      <c r="D84" s="6"/>
      <c r="H84" s="6"/>
    </row>
    <row r="85" spans="4:8">
      <c r="D85" s="6"/>
      <c r="H85" s="6"/>
    </row>
    <row r="86" spans="4:8">
      <c r="D86" s="6"/>
      <c r="H86" s="6"/>
    </row>
    <row r="87" spans="4:8">
      <c r="D87" s="6"/>
      <c r="H87" s="6"/>
    </row>
    <row r="88" spans="4:8">
      <c r="D88" s="6"/>
      <c r="H88" s="6"/>
    </row>
    <row r="89" spans="4:8">
      <c r="D89" s="6"/>
      <c r="H89" s="6"/>
    </row>
    <row r="90" spans="4:8">
      <c r="D90" s="6"/>
      <c r="H90" s="6"/>
    </row>
    <row r="91" spans="4:8">
      <c r="D91" s="6"/>
      <c r="H91" s="6"/>
    </row>
    <row r="92" spans="4:8">
      <c r="D92" s="6"/>
      <c r="H92" s="6"/>
    </row>
    <row r="93" spans="4:8">
      <c r="D93" s="6"/>
      <c r="H93" s="6"/>
    </row>
    <row r="94" spans="4:8">
      <c r="D94" s="6"/>
      <c r="H94" s="6"/>
    </row>
    <row r="95" spans="4:8">
      <c r="D95" s="6"/>
      <c r="H95" s="6"/>
    </row>
    <row r="96" spans="4:8">
      <c r="D96" s="6"/>
      <c r="H96" s="6"/>
    </row>
    <row r="97" spans="4:8">
      <c r="D97" s="6"/>
      <c r="H97" s="6"/>
    </row>
    <row r="98" spans="4:8">
      <c r="D98" s="6"/>
      <c r="H98" s="6"/>
    </row>
    <row r="99" spans="4:8">
      <c r="D99" s="6"/>
      <c r="H99" s="6"/>
    </row>
    <row r="100" spans="4:8">
      <c r="D100" s="6"/>
      <c r="H100" s="6"/>
    </row>
    <row r="101" spans="4:8">
      <c r="D101" s="6"/>
      <c r="H101" s="6"/>
    </row>
    <row r="102" spans="4:8">
      <c r="D102" s="6"/>
      <c r="H102" s="6"/>
    </row>
    <row r="103" spans="4:8">
      <c r="D103" s="6"/>
      <c r="H103" s="6"/>
    </row>
    <row r="104" spans="4:8">
      <c r="D104" s="6"/>
      <c r="H104" s="6"/>
    </row>
    <row r="105" spans="4:8">
      <c r="D105" s="6"/>
      <c r="H105" s="6"/>
    </row>
    <row r="106" spans="4:8">
      <c r="D106" s="6"/>
      <c r="H106" s="6"/>
    </row>
    <row r="107" spans="4:8">
      <c r="D107" s="6"/>
      <c r="H107" s="6"/>
    </row>
    <row r="108" spans="4:8">
      <c r="D108" s="6"/>
      <c r="H108" s="6"/>
    </row>
    <row r="109" spans="4:8">
      <c r="D109" s="6"/>
      <c r="H109" s="6"/>
    </row>
    <row r="110" spans="4:8">
      <c r="D110" s="6"/>
      <c r="H11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1"/>
  <sheetViews>
    <sheetView workbookViewId="0">
      <selection activeCell="G29" sqref="G29"/>
    </sheetView>
  </sheetViews>
  <sheetFormatPr defaultColWidth="8.83984375" defaultRowHeight="12.6"/>
  <cols>
    <col min="1" max="5" width="8.83984375" style="2"/>
    <col min="6" max="6" width="10.5234375" style="2"/>
    <col min="7" max="7" width="11.68359375" style="2"/>
    <col min="8" max="16384" width="8.83984375" style="2"/>
  </cols>
  <sheetData>
    <row r="1" spans="1:12" s="1" customFormat="1">
      <c r="A1" s="2" t="s">
        <v>44</v>
      </c>
      <c r="B1" s="2" t="s">
        <v>44</v>
      </c>
      <c r="C1" s="2" t="s">
        <v>21</v>
      </c>
      <c r="D1" s="2" t="s">
        <v>45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1" t="s">
        <v>50</v>
      </c>
      <c r="K1" s="1" t="s">
        <v>51</v>
      </c>
      <c r="L1" s="1" t="s">
        <v>52</v>
      </c>
    </row>
    <row r="2" spans="1:12" s="1" customFormat="1">
      <c r="A2" s="1">
        <v>1</v>
      </c>
      <c r="B2" s="1">
        <v>20</v>
      </c>
      <c r="C2" s="1">
        <v>1900</v>
      </c>
      <c r="D2" s="1">
        <v>19</v>
      </c>
      <c r="E2" s="1">
        <v>16.149999999999999</v>
      </c>
      <c r="F2" s="1">
        <v>38.193280000000001</v>
      </c>
      <c r="G2" s="1">
        <v>106.63458</v>
      </c>
      <c r="H2" s="1">
        <v>0.12</v>
      </c>
      <c r="I2" s="3">
        <v>1</v>
      </c>
      <c r="J2" s="1">
        <v>5000</v>
      </c>
      <c r="K2" s="1">
        <v>540</v>
      </c>
      <c r="L2" s="1">
        <v>0.35</v>
      </c>
    </row>
    <row r="3" spans="1:12" s="1" customFormat="1">
      <c r="A3" s="1">
        <v>2</v>
      </c>
      <c r="B3" s="1">
        <v>2</v>
      </c>
      <c r="C3" s="1">
        <v>1410</v>
      </c>
      <c r="D3" s="1">
        <v>14.1</v>
      </c>
      <c r="E3" s="1">
        <v>11.984999999999999</v>
      </c>
      <c r="F3" s="1">
        <v>38.145040000000002</v>
      </c>
      <c r="G3" s="1">
        <v>106.34317</v>
      </c>
      <c r="H3" s="1">
        <v>0.12</v>
      </c>
      <c r="I3" s="3">
        <v>1</v>
      </c>
      <c r="J3" s="1">
        <v>5000</v>
      </c>
      <c r="K3" s="1">
        <v>540</v>
      </c>
      <c r="L3" s="1">
        <v>0.35</v>
      </c>
    </row>
    <row r="4" spans="1:12" s="1" customFormat="1">
      <c r="A4" s="1">
        <v>3</v>
      </c>
      <c r="B4" s="1">
        <v>22</v>
      </c>
      <c r="C4" s="1">
        <v>1370</v>
      </c>
      <c r="D4" s="1">
        <v>13.7</v>
      </c>
      <c r="E4" s="1">
        <v>11.645</v>
      </c>
      <c r="F4" s="1">
        <v>38.193280000000001</v>
      </c>
      <c r="G4" s="1">
        <v>106.63458</v>
      </c>
      <c r="H4" s="1">
        <v>0.12</v>
      </c>
      <c r="I4" s="3">
        <v>1</v>
      </c>
      <c r="J4" s="1">
        <v>5000</v>
      </c>
      <c r="K4" s="1">
        <v>540</v>
      </c>
      <c r="L4" s="1">
        <v>0.35</v>
      </c>
    </row>
    <row r="5" spans="1:12" s="1" customFormat="1">
      <c r="A5" s="1">
        <v>4</v>
      </c>
      <c r="B5" s="1">
        <v>21</v>
      </c>
      <c r="C5" s="1">
        <v>1300</v>
      </c>
      <c r="D5" s="1">
        <v>13</v>
      </c>
      <c r="E5" s="1">
        <v>11.05</v>
      </c>
      <c r="F5" s="1">
        <v>38.193280000000001</v>
      </c>
      <c r="G5" s="1">
        <v>106.63458</v>
      </c>
      <c r="H5" s="1">
        <v>1</v>
      </c>
      <c r="I5" s="3">
        <v>1</v>
      </c>
      <c r="J5" s="1">
        <v>5000</v>
      </c>
      <c r="K5" s="1">
        <v>540</v>
      </c>
      <c r="L5" s="1">
        <v>0.35</v>
      </c>
    </row>
    <row r="6" spans="1:12" s="1" customFormat="1">
      <c r="A6" s="1">
        <v>5</v>
      </c>
      <c r="B6" s="1">
        <v>17</v>
      </c>
      <c r="C6" s="1">
        <v>725</v>
      </c>
      <c r="D6" s="1">
        <v>7.25</v>
      </c>
      <c r="E6" s="1">
        <v>6.1624999999999996</v>
      </c>
      <c r="F6" s="1">
        <v>38.059710000000003</v>
      </c>
      <c r="G6" s="1">
        <v>106.69644</v>
      </c>
      <c r="H6" s="1">
        <v>0.12</v>
      </c>
      <c r="I6" s="3">
        <v>1</v>
      </c>
      <c r="J6" s="1">
        <v>5000</v>
      </c>
      <c r="K6" s="1">
        <v>540</v>
      </c>
      <c r="L6" s="1">
        <v>0.35</v>
      </c>
    </row>
    <row r="7" spans="1:12" s="1" customFormat="1">
      <c r="A7" s="1">
        <v>6</v>
      </c>
      <c r="B7" s="1">
        <v>18</v>
      </c>
      <c r="C7" s="1">
        <v>700</v>
      </c>
      <c r="D7" s="1">
        <v>7</v>
      </c>
      <c r="E7" s="1">
        <v>5.95</v>
      </c>
      <c r="F7" s="1">
        <v>37.83549</v>
      </c>
      <c r="G7" s="1">
        <v>106.67599</v>
      </c>
      <c r="H7" s="1">
        <v>0.12</v>
      </c>
      <c r="I7" s="3">
        <v>1</v>
      </c>
      <c r="J7" s="1">
        <v>5000</v>
      </c>
      <c r="K7" s="1">
        <v>540</v>
      </c>
      <c r="L7" s="1">
        <v>0.35</v>
      </c>
    </row>
    <row r="8" spans="1:12" s="1" customFormat="1">
      <c r="A8" s="1">
        <v>7</v>
      </c>
      <c r="B8" s="1">
        <v>19</v>
      </c>
      <c r="C8" s="1">
        <v>660</v>
      </c>
      <c r="D8" s="1">
        <v>6.6</v>
      </c>
      <c r="E8" s="1">
        <v>5.61</v>
      </c>
      <c r="F8" s="1">
        <v>38.184690000000003</v>
      </c>
      <c r="G8" s="1">
        <v>106.5201</v>
      </c>
      <c r="H8" s="1">
        <v>0.12</v>
      </c>
      <c r="I8" s="3">
        <v>1</v>
      </c>
      <c r="J8" s="1">
        <v>5000</v>
      </c>
      <c r="K8" s="1">
        <v>540</v>
      </c>
      <c r="L8" s="1">
        <v>0.35</v>
      </c>
    </row>
    <row r="9" spans="1:12" s="1" customFormat="1">
      <c r="A9" s="1">
        <v>8</v>
      </c>
      <c r="B9" s="1">
        <v>26</v>
      </c>
      <c r="C9" s="1">
        <v>595</v>
      </c>
      <c r="D9" s="1">
        <v>5.95</v>
      </c>
      <c r="E9" s="1">
        <v>5.0575000000000001</v>
      </c>
      <c r="F9" s="1">
        <v>37.729300000000002</v>
      </c>
      <c r="G9" s="1">
        <v>106.74052</v>
      </c>
      <c r="H9" s="1">
        <v>0.12</v>
      </c>
      <c r="I9" s="3">
        <v>1</v>
      </c>
      <c r="J9" s="1">
        <v>5000</v>
      </c>
      <c r="K9" s="1">
        <v>540</v>
      </c>
      <c r="L9" s="1">
        <v>0.35</v>
      </c>
    </row>
    <row r="10" spans="1:12" s="1" customFormat="1">
      <c r="A10" s="1">
        <v>9</v>
      </c>
      <c r="B10" s="1">
        <v>11</v>
      </c>
      <c r="C10" s="1">
        <v>570</v>
      </c>
      <c r="D10" s="1">
        <v>5.7</v>
      </c>
      <c r="E10" s="1">
        <v>4.8449999999999998</v>
      </c>
      <c r="F10" s="1">
        <v>38.059710000000003</v>
      </c>
      <c r="G10" s="1">
        <v>106.69644</v>
      </c>
      <c r="H10" s="1">
        <v>0.12</v>
      </c>
      <c r="I10" s="3">
        <v>1</v>
      </c>
      <c r="J10" s="1">
        <v>5000</v>
      </c>
      <c r="K10" s="1">
        <v>540</v>
      </c>
      <c r="L10" s="1">
        <v>0.35</v>
      </c>
    </row>
    <row r="11" spans="1:12" s="1" customFormat="1">
      <c r="A11" s="1">
        <v>10</v>
      </c>
      <c r="B11" s="1">
        <v>31</v>
      </c>
      <c r="C11" s="1">
        <v>560</v>
      </c>
      <c r="D11" s="1">
        <v>5.6</v>
      </c>
      <c r="E11" s="1">
        <v>4.76</v>
      </c>
      <c r="F11" s="1">
        <v>39.295740000000002</v>
      </c>
      <c r="G11" s="1">
        <v>106.79261</v>
      </c>
      <c r="H11" s="1">
        <v>0.12</v>
      </c>
      <c r="I11" s="3">
        <v>1</v>
      </c>
      <c r="J11" s="1">
        <v>5000</v>
      </c>
      <c r="K11" s="1">
        <v>540</v>
      </c>
      <c r="L11" s="1">
        <v>0.35</v>
      </c>
    </row>
    <row r="12" spans="1:12" s="1" customFormat="1">
      <c r="A12" s="1">
        <v>11</v>
      </c>
      <c r="B12" s="1">
        <v>63</v>
      </c>
      <c r="C12" s="1">
        <v>550</v>
      </c>
      <c r="D12" s="1">
        <v>5.5</v>
      </c>
      <c r="E12" s="1">
        <v>4.6749999999999998</v>
      </c>
      <c r="F12" s="1">
        <v>37.987490000000001</v>
      </c>
      <c r="G12" s="1">
        <v>105.92303</v>
      </c>
      <c r="H12" s="1">
        <v>0.12</v>
      </c>
      <c r="I12" s="3">
        <v>1</v>
      </c>
      <c r="J12" s="1">
        <v>5000</v>
      </c>
      <c r="K12" s="1">
        <v>540</v>
      </c>
      <c r="L12" s="1">
        <v>0.35</v>
      </c>
    </row>
    <row r="13" spans="1:12" s="1" customFormat="1">
      <c r="A13" s="1">
        <v>12</v>
      </c>
      <c r="B13" s="1">
        <v>64</v>
      </c>
      <c r="C13" s="1">
        <v>548</v>
      </c>
      <c r="D13" s="1">
        <v>5.48</v>
      </c>
      <c r="E13" s="1">
        <v>4.6580000000000004</v>
      </c>
      <c r="F13" s="1">
        <v>37.987490000000001</v>
      </c>
      <c r="G13" s="1">
        <v>105.92303</v>
      </c>
      <c r="H13" s="1">
        <v>0.12</v>
      </c>
      <c r="I13" s="3">
        <v>1</v>
      </c>
      <c r="J13" s="1">
        <v>5000</v>
      </c>
      <c r="K13" s="1">
        <v>540</v>
      </c>
      <c r="L13" s="1">
        <v>0.35</v>
      </c>
    </row>
    <row r="14" spans="1:12" s="1" customFormat="1">
      <c r="A14" s="1">
        <v>13</v>
      </c>
      <c r="B14" s="1">
        <v>1</v>
      </c>
      <c r="C14" s="1">
        <v>525</v>
      </c>
      <c r="D14" s="1">
        <v>5.25</v>
      </c>
      <c r="E14" s="1">
        <v>4.4625000000000004</v>
      </c>
      <c r="F14" s="1">
        <v>38.444459999999999</v>
      </c>
      <c r="G14" s="1">
        <v>106.12495</v>
      </c>
      <c r="H14" s="1">
        <v>0.12</v>
      </c>
      <c r="I14" s="3">
        <v>1</v>
      </c>
      <c r="J14" s="1">
        <v>5000</v>
      </c>
      <c r="K14" s="1">
        <v>540</v>
      </c>
      <c r="L14" s="1">
        <v>0.35</v>
      </c>
    </row>
    <row r="15" spans="1:12" s="1" customFormat="1">
      <c r="A15" s="1">
        <v>14</v>
      </c>
      <c r="B15" s="1">
        <v>27</v>
      </c>
      <c r="C15" s="1">
        <v>490</v>
      </c>
      <c r="D15" s="1">
        <v>4.9000000000000004</v>
      </c>
      <c r="E15" s="1">
        <v>4.165</v>
      </c>
      <c r="F15" s="1">
        <v>37.849290000000003</v>
      </c>
      <c r="G15" s="1">
        <v>106.7931</v>
      </c>
      <c r="H15" s="1">
        <v>0.12</v>
      </c>
      <c r="I15" s="3">
        <v>1</v>
      </c>
      <c r="J15" s="1">
        <v>5000</v>
      </c>
      <c r="K15" s="1">
        <v>540</v>
      </c>
      <c r="L15" s="1">
        <v>0.35</v>
      </c>
    </row>
    <row r="16" spans="1:12" s="1" customFormat="1">
      <c r="A16" s="1">
        <v>15</v>
      </c>
      <c r="B16" s="1">
        <v>12</v>
      </c>
      <c r="C16" s="1">
        <v>490</v>
      </c>
      <c r="D16" s="1">
        <v>4.9000000000000004</v>
      </c>
      <c r="E16" s="1">
        <v>4.165</v>
      </c>
      <c r="F16" s="1">
        <v>38.051250000000003</v>
      </c>
      <c r="G16" s="1">
        <v>106.61696999999999</v>
      </c>
      <c r="H16" s="1">
        <v>0.12</v>
      </c>
      <c r="I16" s="3">
        <v>1</v>
      </c>
      <c r="J16" s="1">
        <v>5000</v>
      </c>
      <c r="K16" s="1">
        <v>540</v>
      </c>
      <c r="L16" s="1">
        <v>0.35</v>
      </c>
    </row>
    <row r="17" spans="1:12" s="1" customFormat="1">
      <c r="A17" s="1">
        <v>16</v>
      </c>
      <c r="B17" s="1">
        <v>34</v>
      </c>
      <c r="C17" s="1">
        <v>485</v>
      </c>
      <c r="D17" s="1">
        <v>4.8499999999999996</v>
      </c>
      <c r="E17" s="1">
        <v>4.1224999999999996</v>
      </c>
      <c r="F17" s="1">
        <v>38.918280000000003</v>
      </c>
      <c r="G17" s="1">
        <v>106.43993</v>
      </c>
      <c r="H17" s="1">
        <v>0.12</v>
      </c>
      <c r="I17" s="3">
        <v>1</v>
      </c>
      <c r="J17" s="1">
        <v>5000</v>
      </c>
      <c r="K17" s="1">
        <v>540</v>
      </c>
      <c r="L17" s="1">
        <v>0.35</v>
      </c>
    </row>
    <row r="18" spans="1:12" s="1" customFormat="1">
      <c r="A18" s="1">
        <v>17</v>
      </c>
      <c r="B18" s="1">
        <v>65</v>
      </c>
      <c r="C18" s="1">
        <v>464</v>
      </c>
      <c r="D18" s="1">
        <v>4.6399999999999997</v>
      </c>
      <c r="E18" s="1">
        <v>3.944</v>
      </c>
      <c r="F18" s="1">
        <v>37.987490000000001</v>
      </c>
      <c r="G18" s="1">
        <v>105.92303</v>
      </c>
      <c r="H18" s="1">
        <v>0.12</v>
      </c>
      <c r="I18" s="3">
        <v>1</v>
      </c>
      <c r="J18" s="1">
        <v>5000</v>
      </c>
      <c r="K18" s="1">
        <v>540</v>
      </c>
      <c r="L18" s="1">
        <v>0.35</v>
      </c>
    </row>
    <row r="19" spans="1:12" s="1" customFormat="1">
      <c r="A19" s="1">
        <v>18</v>
      </c>
      <c r="B19" s="1">
        <v>36</v>
      </c>
      <c r="C19" s="1">
        <v>445</v>
      </c>
      <c r="D19" s="1">
        <v>4.45</v>
      </c>
      <c r="E19" s="1">
        <v>3.7825000000000002</v>
      </c>
      <c r="F19" s="1">
        <v>39.023881000000003</v>
      </c>
      <c r="G19" s="1">
        <v>106.94375100000001</v>
      </c>
      <c r="H19" s="1">
        <v>0.12</v>
      </c>
      <c r="I19" s="3">
        <v>1</v>
      </c>
      <c r="J19" s="1">
        <v>5000</v>
      </c>
      <c r="K19" s="1">
        <v>540</v>
      </c>
      <c r="L19" s="1">
        <v>0.35</v>
      </c>
    </row>
    <row r="20" spans="1:12" s="1" customFormat="1">
      <c r="A20" s="1">
        <v>19</v>
      </c>
      <c r="B20" s="1">
        <v>29</v>
      </c>
      <c r="C20" s="1">
        <v>375</v>
      </c>
      <c r="D20" s="1">
        <v>4.3499999999999996</v>
      </c>
      <c r="E20" s="1">
        <v>3.6974999999999998</v>
      </c>
      <c r="F20" s="1">
        <v>38.192599999999999</v>
      </c>
      <c r="G20" s="1">
        <v>106.59173</v>
      </c>
      <c r="H20" s="1">
        <v>0.12</v>
      </c>
      <c r="I20" s="3">
        <v>1</v>
      </c>
      <c r="J20" s="1">
        <v>5000</v>
      </c>
      <c r="K20" s="1">
        <v>540</v>
      </c>
      <c r="L20" s="1">
        <v>0.35</v>
      </c>
    </row>
    <row r="21" spans="1:12" s="1" customFormat="1">
      <c r="A21" s="1">
        <v>20</v>
      </c>
      <c r="B21" s="1">
        <v>83</v>
      </c>
      <c r="C21" s="1">
        <v>416</v>
      </c>
      <c r="D21" s="1">
        <v>4.16</v>
      </c>
      <c r="E21" s="1">
        <v>3.536</v>
      </c>
      <c r="F21" s="1">
        <v>36.039520000000003</v>
      </c>
      <c r="G21" s="1">
        <v>106.2697</v>
      </c>
      <c r="H21" s="1">
        <v>0.12</v>
      </c>
      <c r="I21" s="3">
        <v>1</v>
      </c>
      <c r="J21" s="1">
        <v>5000</v>
      </c>
      <c r="K21" s="1">
        <v>540</v>
      </c>
      <c r="L21" s="1">
        <v>0.35</v>
      </c>
    </row>
    <row r="22" spans="1:12" s="1" customFormat="1">
      <c r="A22" s="1">
        <v>21</v>
      </c>
      <c r="B22" s="1">
        <v>23</v>
      </c>
      <c r="C22" s="1">
        <v>405</v>
      </c>
      <c r="D22" s="1">
        <v>4.05</v>
      </c>
      <c r="E22" s="1">
        <v>3.4424999999999999</v>
      </c>
      <c r="F22" s="1">
        <v>38.238799999999998</v>
      </c>
      <c r="G22" s="1">
        <v>106.55641</v>
      </c>
      <c r="H22" s="1">
        <v>0.12</v>
      </c>
      <c r="I22" s="3">
        <v>1</v>
      </c>
      <c r="J22" s="1">
        <v>5000</v>
      </c>
      <c r="K22" s="1">
        <v>540</v>
      </c>
      <c r="L22" s="1">
        <v>0.35</v>
      </c>
    </row>
    <row r="23" spans="1:12" s="1" customFormat="1">
      <c r="A23" s="1">
        <v>22</v>
      </c>
      <c r="B23" s="1">
        <v>13</v>
      </c>
      <c r="C23" s="1">
        <v>395</v>
      </c>
      <c r="D23" s="1">
        <v>3.95</v>
      </c>
      <c r="E23" s="1">
        <v>3.3574999999999999</v>
      </c>
      <c r="F23" s="1">
        <v>38.141449999999999</v>
      </c>
      <c r="G23" s="1">
        <v>106.57025</v>
      </c>
      <c r="H23" s="1">
        <v>0.12</v>
      </c>
      <c r="I23" s="3">
        <v>1</v>
      </c>
      <c r="J23" s="1">
        <v>5000</v>
      </c>
      <c r="K23" s="1">
        <v>540</v>
      </c>
      <c r="L23" s="1">
        <v>0.35</v>
      </c>
    </row>
    <row r="24" spans="1:12" s="1" customFormat="1">
      <c r="A24" s="1">
        <v>23</v>
      </c>
      <c r="B24" s="1">
        <v>68</v>
      </c>
      <c r="C24" s="1">
        <v>378</v>
      </c>
      <c r="D24" s="1">
        <v>3.78</v>
      </c>
      <c r="E24" s="1">
        <v>3.2130000000000001</v>
      </c>
      <c r="F24" s="1">
        <v>37.896504999999998</v>
      </c>
      <c r="G24" s="1">
        <v>106.034041</v>
      </c>
      <c r="H24" s="1">
        <v>0.12</v>
      </c>
      <c r="I24" s="3">
        <v>1</v>
      </c>
      <c r="J24" s="1">
        <v>5000</v>
      </c>
      <c r="K24" s="1">
        <v>540</v>
      </c>
      <c r="L24" s="1">
        <v>0.35</v>
      </c>
    </row>
    <row r="25" spans="1:12" s="1" customFormat="1">
      <c r="A25" s="1">
        <v>24</v>
      </c>
      <c r="B25" s="1">
        <v>30</v>
      </c>
      <c r="C25" s="1">
        <v>359</v>
      </c>
      <c r="D25" s="1">
        <v>3.59</v>
      </c>
      <c r="E25" s="1">
        <v>3.0514999999999999</v>
      </c>
      <c r="F25" s="1">
        <v>39.039940000000001</v>
      </c>
      <c r="G25" s="1">
        <v>106.38543</v>
      </c>
      <c r="H25" s="1">
        <v>0.12</v>
      </c>
      <c r="I25" s="3">
        <v>1</v>
      </c>
      <c r="J25" s="1">
        <v>5000</v>
      </c>
      <c r="K25" s="1">
        <v>540</v>
      </c>
      <c r="L25" s="1">
        <v>0.35</v>
      </c>
    </row>
    <row r="26" spans="1:12" s="1" customFormat="1">
      <c r="A26" s="1">
        <v>25</v>
      </c>
      <c r="B26" s="1">
        <v>10</v>
      </c>
      <c r="C26" s="1">
        <v>335</v>
      </c>
      <c r="D26" s="1">
        <v>3.35</v>
      </c>
      <c r="E26" s="1">
        <v>2.8475000000000001</v>
      </c>
      <c r="F26" s="1">
        <v>38.192279999999997</v>
      </c>
      <c r="G26" s="1">
        <v>106.58334000000001</v>
      </c>
      <c r="H26" s="1">
        <v>0.12</v>
      </c>
      <c r="I26" s="3">
        <v>1</v>
      </c>
      <c r="J26" s="1">
        <v>5000</v>
      </c>
      <c r="K26" s="1">
        <v>540</v>
      </c>
      <c r="L26" s="1">
        <v>0.35</v>
      </c>
    </row>
    <row r="27" spans="1:12" s="1" customFormat="1">
      <c r="A27" s="1">
        <v>26</v>
      </c>
      <c r="B27" s="1">
        <v>89</v>
      </c>
      <c r="C27" s="1">
        <v>330</v>
      </c>
      <c r="D27" s="1">
        <v>3.3</v>
      </c>
      <c r="E27" s="1">
        <v>2.8050000000000002</v>
      </c>
      <c r="F27" s="1">
        <v>37.622410000000002</v>
      </c>
      <c r="G27" s="1">
        <v>105.23712</v>
      </c>
      <c r="H27" s="1">
        <v>0.12</v>
      </c>
      <c r="I27" s="3">
        <v>1</v>
      </c>
      <c r="J27" s="1">
        <v>5000</v>
      </c>
      <c r="K27" s="1">
        <v>540</v>
      </c>
      <c r="L27" s="1">
        <v>0.35</v>
      </c>
    </row>
    <row r="28" spans="1:12" s="1" customFormat="1">
      <c r="A28" s="1">
        <v>27</v>
      </c>
      <c r="B28" s="1">
        <v>66</v>
      </c>
      <c r="C28" s="1">
        <v>320</v>
      </c>
      <c r="D28" s="1">
        <v>3.2</v>
      </c>
      <c r="E28" s="1">
        <v>2.72</v>
      </c>
      <c r="F28" s="1">
        <v>37.938459999999999</v>
      </c>
      <c r="G28" s="1">
        <v>106.14194000000001</v>
      </c>
      <c r="H28" s="1">
        <v>0.12</v>
      </c>
      <c r="I28" s="3">
        <v>1</v>
      </c>
      <c r="J28" s="1">
        <v>5000</v>
      </c>
      <c r="K28" s="1">
        <v>540</v>
      </c>
      <c r="L28" s="1">
        <v>0.35</v>
      </c>
    </row>
    <row r="29" spans="1:12" s="1" customFormat="1">
      <c r="A29" s="1">
        <v>28</v>
      </c>
      <c r="B29" s="1">
        <v>24</v>
      </c>
      <c r="C29" s="1">
        <v>305</v>
      </c>
      <c r="D29" s="1">
        <v>3.05</v>
      </c>
      <c r="E29" s="1">
        <v>2.5924999999999998</v>
      </c>
      <c r="F29" s="1">
        <v>38.238799999999998</v>
      </c>
      <c r="G29" s="1">
        <v>106.55641</v>
      </c>
      <c r="H29" s="1">
        <v>1</v>
      </c>
      <c r="I29" s="3">
        <v>1</v>
      </c>
      <c r="J29" s="1">
        <v>5000</v>
      </c>
      <c r="K29" s="1">
        <v>540</v>
      </c>
      <c r="L29" s="1">
        <v>0.35</v>
      </c>
    </row>
    <row r="30" spans="1:12" s="1" customFormat="1">
      <c r="A30" s="1">
        <v>29</v>
      </c>
      <c r="B30" s="1">
        <v>90</v>
      </c>
      <c r="C30" s="1">
        <v>290</v>
      </c>
      <c r="D30" s="1">
        <v>2.9</v>
      </c>
      <c r="E30" s="1">
        <v>2.4649999999999999</v>
      </c>
      <c r="F30" s="1">
        <v>37.595272999999999</v>
      </c>
      <c r="G30" s="1">
        <v>105.715943</v>
      </c>
      <c r="H30" s="1">
        <v>0.12</v>
      </c>
      <c r="I30" s="3">
        <v>1</v>
      </c>
      <c r="J30" s="1">
        <v>5000</v>
      </c>
      <c r="K30" s="1">
        <v>540</v>
      </c>
      <c r="L30" s="1">
        <v>0.35</v>
      </c>
    </row>
    <row r="31" spans="1:12" s="1" customFormat="1">
      <c r="A31" s="1">
        <v>30</v>
      </c>
      <c r="B31" s="1">
        <v>32</v>
      </c>
      <c r="C31" s="1">
        <v>278</v>
      </c>
      <c r="D31" s="1">
        <v>2.78</v>
      </c>
      <c r="E31" s="1">
        <v>2.363</v>
      </c>
      <c r="F31" s="1">
        <v>39.285359999999997</v>
      </c>
      <c r="G31" s="1">
        <v>106.79277999999999</v>
      </c>
      <c r="H31" s="1">
        <v>0.12</v>
      </c>
      <c r="I31" s="3">
        <v>1</v>
      </c>
      <c r="J31" s="1">
        <v>5000</v>
      </c>
      <c r="K31" s="1">
        <v>540</v>
      </c>
      <c r="L31" s="1">
        <v>0.35</v>
      </c>
    </row>
    <row r="32" spans="1:12" s="1" customFormat="1">
      <c r="A32" s="1">
        <v>31</v>
      </c>
      <c r="B32" s="1">
        <v>96</v>
      </c>
      <c r="C32" s="1">
        <v>250</v>
      </c>
      <c r="D32" s="1">
        <v>2.5</v>
      </c>
      <c r="E32" s="1">
        <v>2.125</v>
      </c>
      <c r="F32" s="1">
        <v>37.636513999999998</v>
      </c>
      <c r="G32" s="1">
        <v>105.24051799999999</v>
      </c>
      <c r="H32" s="1">
        <v>0.12</v>
      </c>
      <c r="I32" s="3">
        <v>1</v>
      </c>
      <c r="J32" s="1">
        <v>5000</v>
      </c>
      <c r="K32" s="1">
        <v>540</v>
      </c>
      <c r="L32" s="1">
        <v>0.35</v>
      </c>
    </row>
    <row r="33" spans="1:12" s="1" customFormat="1">
      <c r="A33" s="1">
        <v>32</v>
      </c>
      <c r="B33" s="1">
        <v>8</v>
      </c>
      <c r="C33" s="1">
        <v>245</v>
      </c>
      <c r="D33" s="1">
        <v>2.4500000000000002</v>
      </c>
      <c r="E33" s="1">
        <v>2.0825</v>
      </c>
      <c r="F33" s="1">
        <v>38.523493999999999</v>
      </c>
      <c r="G33" s="1">
        <v>105.99713199999999</v>
      </c>
      <c r="H33" s="1">
        <v>0.12</v>
      </c>
      <c r="I33" s="3">
        <v>1</v>
      </c>
      <c r="J33" s="1">
        <v>5000</v>
      </c>
      <c r="K33" s="1">
        <v>540</v>
      </c>
      <c r="L33" s="1">
        <v>0.35</v>
      </c>
    </row>
    <row r="34" spans="1:12" s="1" customFormat="1">
      <c r="A34" s="1">
        <v>33</v>
      </c>
      <c r="B34" s="1">
        <v>76</v>
      </c>
      <c r="C34" s="1">
        <v>237</v>
      </c>
      <c r="D34" s="1">
        <v>2.37</v>
      </c>
      <c r="E34" s="1">
        <v>2.0145</v>
      </c>
      <c r="F34" s="1">
        <v>37.887633999999998</v>
      </c>
      <c r="G34" s="1">
        <v>105.956813</v>
      </c>
      <c r="H34" s="1">
        <v>0.12</v>
      </c>
      <c r="I34" s="3">
        <v>1</v>
      </c>
      <c r="J34" s="1">
        <v>5000</v>
      </c>
      <c r="K34" s="1">
        <v>540</v>
      </c>
      <c r="L34" s="1">
        <v>0.35</v>
      </c>
    </row>
    <row r="35" spans="1:12" s="1" customFormat="1">
      <c r="A35" s="1">
        <v>34</v>
      </c>
      <c r="B35" s="1">
        <v>7</v>
      </c>
      <c r="C35" s="1">
        <v>205</v>
      </c>
      <c r="D35" s="1">
        <v>2.0499999999999998</v>
      </c>
      <c r="E35" s="1">
        <v>1.7424999999999999</v>
      </c>
      <c r="F35" s="1">
        <v>38.421999999999997</v>
      </c>
      <c r="G35" s="1">
        <v>106.11494</v>
      </c>
      <c r="H35" s="1">
        <v>0.12</v>
      </c>
      <c r="I35" s="3">
        <v>1</v>
      </c>
      <c r="J35" s="1">
        <v>5000</v>
      </c>
      <c r="K35" s="1">
        <v>540</v>
      </c>
      <c r="L35" s="1">
        <v>0.35</v>
      </c>
    </row>
    <row r="36" spans="1:12" s="1" customFormat="1">
      <c r="A36" s="1">
        <v>35</v>
      </c>
      <c r="B36" s="1">
        <v>35</v>
      </c>
      <c r="C36" s="1">
        <v>205</v>
      </c>
      <c r="D36" s="1">
        <v>2.0499999999999998</v>
      </c>
      <c r="E36" s="1">
        <v>1.7424999999999999</v>
      </c>
      <c r="F36" s="1">
        <v>39.284370000000003</v>
      </c>
      <c r="G36" s="1">
        <v>106.78426</v>
      </c>
      <c r="H36" s="1">
        <v>0.12</v>
      </c>
      <c r="I36" s="3">
        <v>1</v>
      </c>
      <c r="J36" s="1">
        <v>5000</v>
      </c>
      <c r="K36" s="1">
        <v>540</v>
      </c>
      <c r="L36" s="1">
        <v>0.35</v>
      </c>
    </row>
    <row r="37" spans="1:12" s="1" customFormat="1">
      <c r="A37" s="1">
        <v>36</v>
      </c>
      <c r="B37" s="1">
        <v>25</v>
      </c>
      <c r="C37" s="1">
        <v>195</v>
      </c>
      <c r="D37" s="1">
        <v>1.95</v>
      </c>
      <c r="E37" s="1">
        <v>1.6575</v>
      </c>
      <c r="F37" s="1">
        <v>37.849290000000003</v>
      </c>
      <c r="G37" s="1">
        <v>106.7931</v>
      </c>
      <c r="H37" s="1">
        <v>0.12</v>
      </c>
      <c r="I37" s="3">
        <v>1</v>
      </c>
      <c r="J37" s="1">
        <v>5000</v>
      </c>
      <c r="K37" s="1">
        <v>540</v>
      </c>
      <c r="L37" s="1">
        <v>0.35</v>
      </c>
    </row>
    <row r="38" spans="1:12" s="1" customFormat="1">
      <c r="A38" s="1">
        <v>37</v>
      </c>
      <c r="B38" s="1">
        <v>80</v>
      </c>
      <c r="C38" s="1">
        <v>180</v>
      </c>
      <c r="D38" s="1">
        <v>1.8</v>
      </c>
      <c r="E38" s="1">
        <v>1.53</v>
      </c>
      <c r="F38" s="1">
        <v>37.898130000000002</v>
      </c>
      <c r="G38" s="1">
        <v>105.94141</v>
      </c>
      <c r="H38" s="1">
        <v>0.12</v>
      </c>
      <c r="I38" s="3">
        <v>1</v>
      </c>
      <c r="J38" s="1">
        <v>5000</v>
      </c>
      <c r="K38" s="1">
        <v>540</v>
      </c>
      <c r="L38" s="1">
        <v>0.35</v>
      </c>
    </row>
    <row r="39" spans="1:12" s="1" customFormat="1">
      <c r="A39" s="1">
        <v>38</v>
      </c>
      <c r="B39" s="1">
        <v>4</v>
      </c>
      <c r="C39" s="1">
        <v>180</v>
      </c>
      <c r="D39" s="1">
        <v>1.8</v>
      </c>
      <c r="E39" s="1">
        <v>1.53</v>
      </c>
      <c r="F39" s="1">
        <v>38.262189999999997</v>
      </c>
      <c r="G39" s="1">
        <v>106.24429000000001</v>
      </c>
      <c r="H39" s="1">
        <v>0.12</v>
      </c>
      <c r="I39" s="3">
        <v>1</v>
      </c>
      <c r="J39" s="1">
        <v>5000</v>
      </c>
      <c r="K39" s="1">
        <v>540</v>
      </c>
      <c r="L39" s="1">
        <v>0.35</v>
      </c>
    </row>
    <row r="40" spans="1:12" s="1" customFormat="1">
      <c r="A40" s="1">
        <v>39</v>
      </c>
      <c r="B40" s="1">
        <v>62</v>
      </c>
      <c r="C40" s="1">
        <v>180</v>
      </c>
      <c r="D40" s="1">
        <v>1.8</v>
      </c>
      <c r="E40" s="1">
        <v>1.53</v>
      </c>
      <c r="F40" s="1">
        <v>38.928060000000002</v>
      </c>
      <c r="G40" s="1">
        <v>106.451733</v>
      </c>
      <c r="H40" s="1">
        <v>0.12</v>
      </c>
      <c r="I40" s="3">
        <v>1</v>
      </c>
      <c r="J40" s="1">
        <v>5000</v>
      </c>
      <c r="K40" s="1">
        <v>540</v>
      </c>
      <c r="L40" s="1">
        <v>0.35</v>
      </c>
    </row>
    <row r="41" spans="1:12" s="1" customFormat="1">
      <c r="A41" s="1">
        <v>40</v>
      </c>
      <c r="B41" s="1">
        <v>33</v>
      </c>
      <c r="C41" s="1">
        <v>180</v>
      </c>
      <c r="D41" s="1">
        <v>1.8</v>
      </c>
      <c r="E41" s="1">
        <v>1.53</v>
      </c>
      <c r="F41" s="1">
        <v>39.292749999999998</v>
      </c>
      <c r="G41" s="1">
        <v>106.77343</v>
      </c>
      <c r="H41" s="1">
        <v>0.12</v>
      </c>
      <c r="I41" s="3">
        <v>1</v>
      </c>
      <c r="J41" s="1">
        <v>5000</v>
      </c>
      <c r="K41" s="1">
        <v>540</v>
      </c>
      <c r="L41" s="1">
        <v>0.35</v>
      </c>
    </row>
    <row r="42" spans="1:12" s="1" customFormat="1">
      <c r="A42" s="1">
        <v>41</v>
      </c>
      <c r="B42" s="1">
        <v>107</v>
      </c>
      <c r="C42" s="1">
        <v>160</v>
      </c>
      <c r="D42" s="1">
        <v>1.6</v>
      </c>
      <c r="E42" s="1">
        <v>1.36</v>
      </c>
      <c r="F42" s="1">
        <v>37.438665</v>
      </c>
      <c r="G42" s="1">
        <v>105.64817499999999</v>
      </c>
      <c r="H42" s="1">
        <v>0.12</v>
      </c>
      <c r="I42" s="3">
        <v>1</v>
      </c>
      <c r="J42" s="1">
        <v>5000</v>
      </c>
      <c r="K42" s="1">
        <v>540</v>
      </c>
      <c r="L42" s="1">
        <v>0.35</v>
      </c>
    </row>
    <row r="43" spans="1:12" s="1" customFormat="1">
      <c r="A43" s="1">
        <v>42</v>
      </c>
      <c r="B43" s="1">
        <v>79</v>
      </c>
      <c r="C43" s="1">
        <v>150</v>
      </c>
      <c r="D43" s="1">
        <v>1.5</v>
      </c>
      <c r="E43" s="1">
        <v>1.2749999999999999</v>
      </c>
      <c r="F43" s="1">
        <v>37.155698000000001</v>
      </c>
      <c r="G43" s="1">
        <v>106.748372</v>
      </c>
      <c r="H43" s="1">
        <v>0.12</v>
      </c>
      <c r="I43" s="3">
        <v>1</v>
      </c>
      <c r="J43" s="1">
        <v>5000</v>
      </c>
      <c r="K43" s="1">
        <v>540</v>
      </c>
      <c r="L43" s="1">
        <v>0.35</v>
      </c>
    </row>
    <row r="44" spans="1:12">
      <c r="A44" s="1">
        <v>43</v>
      </c>
      <c r="B44" s="1">
        <v>106</v>
      </c>
      <c r="C44" s="1">
        <v>130</v>
      </c>
      <c r="D44" s="1">
        <v>1.3</v>
      </c>
      <c r="E44" s="1">
        <v>1.105</v>
      </c>
      <c r="F44" s="1">
        <v>37.518431999999997</v>
      </c>
      <c r="G44" s="1">
        <v>105.446147</v>
      </c>
      <c r="H44" s="1">
        <v>0.12</v>
      </c>
      <c r="I44" s="3">
        <v>1</v>
      </c>
      <c r="J44" s="1">
        <v>5000</v>
      </c>
      <c r="K44" s="1">
        <v>540</v>
      </c>
      <c r="L44" s="1">
        <v>0.35</v>
      </c>
    </row>
    <row r="45" spans="1:12">
      <c r="A45" s="1">
        <v>44</v>
      </c>
      <c r="B45" s="1">
        <v>93</v>
      </c>
      <c r="C45" s="1">
        <v>115</v>
      </c>
      <c r="D45" s="1">
        <v>1.1499999999999999</v>
      </c>
      <c r="E45" s="1">
        <v>0.97750000000000004</v>
      </c>
      <c r="F45" s="1">
        <v>37.415709999999997</v>
      </c>
      <c r="G45" s="1">
        <v>105.689757</v>
      </c>
      <c r="H45" s="1">
        <v>0.12</v>
      </c>
      <c r="I45" s="3">
        <v>1</v>
      </c>
      <c r="J45" s="1">
        <v>5000</v>
      </c>
      <c r="K45" s="1">
        <v>540</v>
      </c>
      <c r="L45" s="1">
        <v>0.35</v>
      </c>
    </row>
    <row r="46" spans="1:12">
      <c r="A46" s="1">
        <v>45</v>
      </c>
      <c r="B46" s="1">
        <v>77</v>
      </c>
      <c r="C46" s="1">
        <v>110</v>
      </c>
      <c r="D46" s="1">
        <v>1.1000000000000001</v>
      </c>
      <c r="E46" s="1">
        <v>0.93500000000000005</v>
      </c>
      <c r="F46" s="1">
        <v>37.247069000000003</v>
      </c>
      <c r="G46" s="1">
        <v>105.914541</v>
      </c>
      <c r="H46" s="1">
        <v>0.12</v>
      </c>
      <c r="I46" s="3">
        <v>1</v>
      </c>
      <c r="J46" s="1">
        <v>5000</v>
      </c>
      <c r="K46" s="1">
        <v>540</v>
      </c>
      <c r="L46" s="1">
        <v>0.35</v>
      </c>
    </row>
    <row r="47" spans="1:12">
      <c r="A47" s="1">
        <v>46</v>
      </c>
      <c r="B47" s="1">
        <v>78</v>
      </c>
      <c r="C47" s="1">
        <v>100</v>
      </c>
      <c r="D47" s="1">
        <v>1</v>
      </c>
      <c r="E47" s="1">
        <v>0.85</v>
      </c>
      <c r="F47" s="1">
        <v>37.214950000000002</v>
      </c>
      <c r="G47" s="1">
        <v>105.608895</v>
      </c>
      <c r="H47" s="1">
        <v>0.12</v>
      </c>
      <c r="I47" s="3">
        <v>1</v>
      </c>
      <c r="J47" s="1">
        <v>5000</v>
      </c>
      <c r="K47" s="1">
        <v>540</v>
      </c>
      <c r="L47" s="1">
        <v>0.35</v>
      </c>
    </row>
    <row r="48" spans="1:12">
      <c r="A48" s="1">
        <v>47</v>
      </c>
      <c r="B48" s="1">
        <v>9</v>
      </c>
      <c r="C48" s="1">
        <v>100</v>
      </c>
      <c r="D48" s="1">
        <v>1</v>
      </c>
      <c r="E48" s="1">
        <v>0.85</v>
      </c>
      <c r="F48" s="1">
        <v>38.213194999999999</v>
      </c>
      <c r="G48" s="1">
        <v>105.974563</v>
      </c>
      <c r="H48" s="1">
        <v>0.12</v>
      </c>
      <c r="I48" s="3">
        <v>1</v>
      </c>
      <c r="J48" s="1">
        <v>5000</v>
      </c>
      <c r="K48" s="1">
        <v>540</v>
      </c>
      <c r="L48" s="1">
        <v>0.35</v>
      </c>
    </row>
    <row r="49" spans="1:12">
      <c r="A49" s="1">
        <v>48</v>
      </c>
      <c r="B49" s="1">
        <v>3</v>
      </c>
      <c r="C49" s="1">
        <v>100</v>
      </c>
      <c r="D49" s="1">
        <v>1</v>
      </c>
      <c r="E49" s="1">
        <v>0.85</v>
      </c>
      <c r="F49" s="1">
        <v>38.716239999999999</v>
      </c>
      <c r="G49" s="1">
        <v>106.31059999999999</v>
      </c>
      <c r="H49" s="1">
        <v>0.12</v>
      </c>
      <c r="I49" s="3">
        <v>1</v>
      </c>
      <c r="J49" s="1">
        <v>5000</v>
      </c>
      <c r="K49" s="1">
        <v>540</v>
      </c>
      <c r="L49" s="1">
        <v>0.35</v>
      </c>
    </row>
    <row r="50" spans="1:12">
      <c r="A50" s="1">
        <v>49</v>
      </c>
      <c r="B50" s="1">
        <v>48</v>
      </c>
      <c r="C50" s="1">
        <v>100</v>
      </c>
      <c r="D50" s="1">
        <v>1</v>
      </c>
      <c r="E50" s="1">
        <v>0.85</v>
      </c>
      <c r="F50" s="1">
        <v>39.314779999999999</v>
      </c>
      <c r="G50" s="1">
        <v>106.807182</v>
      </c>
      <c r="H50" s="1">
        <v>0.12</v>
      </c>
      <c r="I50" s="3">
        <v>1</v>
      </c>
      <c r="J50" s="1">
        <v>5000</v>
      </c>
      <c r="K50" s="1">
        <v>540</v>
      </c>
      <c r="L50" s="1">
        <v>0.35</v>
      </c>
    </row>
    <row r="51" spans="1:12">
      <c r="A51" s="1">
        <v>50</v>
      </c>
      <c r="B51" s="1">
        <v>67</v>
      </c>
      <c r="C51" s="1">
        <v>96</v>
      </c>
      <c r="D51" s="1">
        <v>0.96</v>
      </c>
      <c r="E51" s="1">
        <v>0.81599999999999995</v>
      </c>
      <c r="F51" s="1">
        <v>37.896504999999998</v>
      </c>
      <c r="G51" s="1">
        <v>106.034041</v>
      </c>
      <c r="H51" s="1">
        <v>0.12</v>
      </c>
      <c r="I51" s="3">
        <v>1</v>
      </c>
      <c r="J51" s="1">
        <v>5000</v>
      </c>
      <c r="K51" s="1">
        <v>540</v>
      </c>
      <c r="L51" s="1">
        <v>0.35</v>
      </c>
    </row>
    <row r="52" spans="1:12">
      <c r="A52" s="1">
        <v>51</v>
      </c>
      <c r="B52" s="1">
        <v>74</v>
      </c>
      <c r="C52" s="1">
        <v>67</v>
      </c>
      <c r="D52" s="1">
        <v>0.67</v>
      </c>
      <c r="E52" s="1">
        <v>0.56950000000000001</v>
      </c>
      <c r="F52" s="1">
        <v>37.914915999999998</v>
      </c>
      <c r="G52" s="1">
        <v>105.98419199999999</v>
      </c>
      <c r="H52" s="1">
        <v>0.12</v>
      </c>
      <c r="I52" s="3">
        <v>1</v>
      </c>
      <c r="J52" s="1">
        <v>5000</v>
      </c>
      <c r="K52" s="1">
        <v>540</v>
      </c>
      <c r="L52" s="1">
        <v>0.35</v>
      </c>
    </row>
    <row r="53" spans="1:12">
      <c r="A53" s="1">
        <v>52</v>
      </c>
      <c r="B53" s="1">
        <v>86</v>
      </c>
      <c r="C53" s="1">
        <v>65</v>
      </c>
      <c r="D53" s="1">
        <v>0.65</v>
      </c>
      <c r="E53" s="1">
        <v>0.55249999999999999</v>
      </c>
      <c r="F53" s="1">
        <v>36.054755</v>
      </c>
      <c r="G53" s="1">
        <v>106.232936</v>
      </c>
      <c r="H53" s="1">
        <v>0.12</v>
      </c>
      <c r="I53" s="3">
        <v>1</v>
      </c>
      <c r="J53" s="1">
        <v>5000</v>
      </c>
      <c r="K53" s="1">
        <v>540</v>
      </c>
      <c r="L53" s="1">
        <v>0.35</v>
      </c>
    </row>
    <row r="54" spans="1:12">
      <c r="A54" s="1">
        <v>53</v>
      </c>
      <c r="B54" s="1">
        <v>84</v>
      </c>
      <c r="C54" s="1">
        <v>65</v>
      </c>
      <c r="D54" s="1">
        <v>0.65</v>
      </c>
      <c r="E54" s="1">
        <v>0.55249999999999999</v>
      </c>
      <c r="F54" s="1">
        <v>36.170256999999999</v>
      </c>
      <c r="G54" s="1">
        <v>106.163634</v>
      </c>
      <c r="H54" s="1">
        <v>0.12</v>
      </c>
      <c r="I54" s="3">
        <v>1</v>
      </c>
      <c r="J54" s="1">
        <v>5000</v>
      </c>
      <c r="K54" s="1">
        <v>540</v>
      </c>
      <c r="L54" s="1">
        <v>0.35</v>
      </c>
    </row>
    <row r="55" spans="1:12">
      <c r="A55" s="1">
        <v>54</v>
      </c>
      <c r="B55" s="1">
        <v>70</v>
      </c>
      <c r="C55" s="1">
        <v>61</v>
      </c>
      <c r="D55" s="1">
        <v>0.61</v>
      </c>
      <c r="E55" s="1">
        <v>0.51849999999999996</v>
      </c>
      <c r="F55" s="1">
        <v>37.822533999999997</v>
      </c>
      <c r="G55" s="1">
        <v>106.15081600000001</v>
      </c>
      <c r="H55" s="1">
        <v>0.12</v>
      </c>
      <c r="I55" s="3">
        <v>1</v>
      </c>
      <c r="J55" s="1">
        <v>5000</v>
      </c>
      <c r="K55" s="1">
        <v>540</v>
      </c>
      <c r="L55" s="1">
        <v>0.35</v>
      </c>
    </row>
    <row r="56" spans="1:12">
      <c r="A56" s="1">
        <v>55</v>
      </c>
      <c r="B56" s="1">
        <v>14</v>
      </c>
      <c r="C56" s="1">
        <v>60</v>
      </c>
      <c r="D56" s="1">
        <v>0.6</v>
      </c>
      <c r="E56" s="1">
        <v>0.51</v>
      </c>
      <c r="F56" s="1">
        <v>38.067120000000003</v>
      </c>
      <c r="G56" s="1">
        <v>106.69247</v>
      </c>
      <c r="H56" s="1">
        <v>0.12</v>
      </c>
      <c r="I56" s="3">
        <v>1</v>
      </c>
      <c r="J56" s="1">
        <v>5000</v>
      </c>
      <c r="K56" s="1">
        <v>540</v>
      </c>
      <c r="L56" s="1">
        <v>0.35</v>
      </c>
    </row>
    <row r="57" spans="1:12">
      <c r="A57" s="1">
        <v>56</v>
      </c>
      <c r="B57" s="1">
        <v>59</v>
      </c>
      <c r="C57" s="1">
        <v>55</v>
      </c>
      <c r="D57" s="1">
        <v>0.55000000000000004</v>
      </c>
      <c r="E57" s="1">
        <v>0.46750000000000003</v>
      </c>
      <c r="F57" s="1">
        <v>38.926319999999997</v>
      </c>
      <c r="G57" s="1">
        <v>106.458894</v>
      </c>
      <c r="H57" s="1">
        <v>0.12</v>
      </c>
      <c r="I57" s="3">
        <v>1</v>
      </c>
      <c r="J57" s="1">
        <v>5000</v>
      </c>
      <c r="K57" s="1">
        <v>540</v>
      </c>
      <c r="L57" s="1">
        <v>0.35</v>
      </c>
    </row>
    <row r="58" spans="1:12">
      <c r="A58" s="1">
        <v>57</v>
      </c>
      <c r="B58" s="1">
        <v>87</v>
      </c>
      <c r="C58" s="1">
        <v>54</v>
      </c>
      <c r="D58" s="1">
        <v>0.54</v>
      </c>
      <c r="E58" s="1">
        <v>0.45900000000000002</v>
      </c>
      <c r="F58" s="1">
        <v>36.054755</v>
      </c>
      <c r="G58" s="1">
        <v>106.232936</v>
      </c>
      <c r="H58" s="1">
        <v>0.12</v>
      </c>
      <c r="I58" s="3">
        <v>1</v>
      </c>
      <c r="J58" s="1">
        <v>5000</v>
      </c>
      <c r="K58" s="1">
        <v>540</v>
      </c>
      <c r="L58" s="1">
        <v>0.35</v>
      </c>
    </row>
    <row r="59" spans="1:12">
      <c r="A59" s="1">
        <v>58</v>
      </c>
      <c r="B59" s="1">
        <v>109</v>
      </c>
      <c r="C59" s="1">
        <v>50</v>
      </c>
      <c r="D59" s="1">
        <v>0.5</v>
      </c>
      <c r="E59" s="1">
        <v>0.42499999999999999</v>
      </c>
      <c r="F59" s="1">
        <v>37.555480000000003</v>
      </c>
      <c r="G59" s="1">
        <v>105.643016</v>
      </c>
      <c r="H59" s="1">
        <v>0.12</v>
      </c>
      <c r="I59" s="3">
        <v>1</v>
      </c>
      <c r="J59" s="1">
        <v>5000</v>
      </c>
      <c r="K59" s="1">
        <v>540</v>
      </c>
      <c r="L59" s="1">
        <v>0.35</v>
      </c>
    </row>
    <row r="60" spans="1:12">
      <c r="A60" s="1">
        <v>59</v>
      </c>
      <c r="B60" s="1">
        <v>16</v>
      </c>
      <c r="C60" s="1">
        <v>50</v>
      </c>
      <c r="D60" s="1">
        <v>0.5</v>
      </c>
      <c r="E60" s="1">
        <v>0.42499999999999999</v>
      </c>
      <c r="F60" s="1">
        <v>38.216459999999998</v>
      </c>
      <c r="G60" s="1">
        <v>106.54962999999999</v>
      </c>
      <c r="H60" s="1">
        <v>0.12</v>
      </c>
      <c r="I60" s="3">
        <v>1</v>
      </c>
      <c r="J60" s="1">
        <v>5000</v>
      </c>
      <c r="K60" s="1">
        <v>540</v>
      </c>
      <c r="L60" s="1">
        <v>0.35</v>
      </c>
    </row>
    <row r="61" spans="1:12">
      <c r="A61" s="1">
        <v>60</v>
      </c>
      <c r="B61" s="1">
        <v>15</v>
      </c>
      <c r="C61" s="1">
        <v>50</v>
      </c>
      <c r="D61" s="1">
        <v>0.5</v>
      </c>
      <c r="E61" s="1">
        <v>0.42499999999999999</v>
      </c>
      <c r="F61" s="1">
        <v>38.512790000000003</v>
      </c>
      <c r="G61" s="1">
        <v>106.33108</v>
      </c>
      <c r="H61" s="1">
        <v>0.12</v>
      </c>
      <c r="I61" s="3">
        <v>1</v>
      </c>
      <c r="J61" s="1">
        <v>5000</v>
      </c>
      <c r="K61" s="1">
        <v>540</v>
      </c>
      <c r="L61" s="1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Chart1</vt:lpstr>
      <vt:lpstr>CCUS (pipe)</vt:lpstr>
      <vt:lpstr>Hub_province</vt:lpstr>
      <vt:lpstr>data</vt:lpstr>
      <vt:lpstr>GIS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 Ning</cp:lastModifiedBy>
  <cp:lastPrinted>2025-05-16T07:48:00Z</cp:lastPrinted>
  <dcterms:created xsi:type="dcterms:W3CDTF">2006-09-16T00:00:00Z</dcterms:created>
  <dcterms:modified xsi:type="dcterms:W3CDTF">2025-05-19T08:03:33Z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7AF5E4B59B0D4A5D87321275FC585057_13</vt:lpwstr>
  </property>
  <property fmtid="{D5CDD505-2E9C-101B-9397-08002B2CF9AE}" pid="3" name="KSOProductBuildVer">
    <vt:lpwstr>2052-12.1.0.20784</vt:lpwstr>
  </property>
</Properties>
</file>