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honor\Desktop\SR\Research data\"/>
    </mc:Choice>
  </mc:AlternateContent>
  <xr:revisionPtr revIDLastSave="0" documentId="13_ncr:1_{4934D173-BA48-4A17-A884-F6C75CE3C4A9}" xr6:coauthVersionLast="47" xr6:coauthVersionMax="47" xr10:uidLastSave="{00000000-0000-0000-0000-000000000000}"/>
  <bookViews>
    <workbookView xWindow="-103" yWindow="-103" windowWidth="21806" windowHeight="13886" firstSheet="8" activeTab="10" xr2:uid="{00000000-000D-0000-FFFF-FFFF00000000}"/>
  </bookViews>
  <sheets>
    <sheet name="Fujian" sheetId="1" r:id="rId1"/>
    <sheet name="Fuzhou" sheetId="2" r:id="rId2"/>
    <sheet name="Quanzhou" sheetId="3" r:id="rId3"/>
    <sheet name="Xiamen" sheetId="4" r:id="rId4"/>
    <sheet name="Sanming" sheetId="5" r:id="rId5"/>
    <sheet name="Longyan" sheetId="6" r:id="rId6"/>
    <sheet name="Putian" sheetId="7" r:id="rId7"/>
    <sheet name="Zhangzhou" sheetId="9" r:id="rId8"/>
    <sheet name="Nanping" sheetId="10" r:id="rId9"/>
    <sheet name="Ningde" sheetId="11" r:id="rId10"/>
    <sheet name="Summary of weights" sheetId="15" r:id="rId11"/>
    <sheet name="aggregate" sheetId="8" r:id="rId12"/>
    <sheet name="Figure1" sheetId="12" r:id="rId13"/>
    <sheet name="Figure2" sheetId="13" r:id="rId14"/>
    <sheet name="Figure3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14" l="1"/>
  <c r="M14" i="14"/>
  <c r="M12" i="14"/>
  <c r="M9" i="14"/>
  <c r="M10" i="14"/>
  <c r="M11" i="14"/>
  <c r="M8" i="14"/>
  <c r="L19" i="14"/>
  <c r="M13" i="14"/>
  <c r="N15" i="14"/>
  <c r="M6" i="14"/>
  <c r="N23" i="13"/>
  <c r="N24" i="13"/>
  <c r="N25" i="13"/>
  <c r="N26" i="13"/>
  <c r="N27" i="13"/>
  <c r="N28" i="13"/>
  <c r="N29" i="13"/>
  <c r="N30" i="13"/>
  <c r="N31" i="13"/>
  <c r="N22" i="13"/>
  <c r="P11" i="13"/>
  <c r="P12" i="13"/>
  <c r="P13" i="13"/>
  <c r="P14" i="13"/>
  <c r="P15" i="13"/>
  <c r="Q16" i="13"/>
  <c r="Q17" i="13"/>
  <c r="Q18" i="13"/>
  <c r="P9" i="13"/>
  <c r="O10" i="13"/>
  <c r="O11" i="13"/>
  <c r="O12" i="13"/>
  <c r="O13" i="13"/>
  <c r="O14" i="13"/>
  <c r="O15" i="13"/>
  <c r="O16" i="13"/>
  <c r="O17" i="13"/>
  <c r="O18" i="13"/>
  <c r="L16" i="14"/>
  <c r="L15" i="14"/>
  <c r="L14" i="14"/>
  <c r="L13" i="14"/>
  <c r="L12" i="14"/>
  <c r="L11" i="14"/>
  <c r="L10" i="14"/>
  <c r="L9" i="14"/>
  <c r="L8" i="14"/>
  <c r="P12" i="12"/>
  <c r="P13" i="12"/>
  <c r="P14" i="12"/>
  <c r="P15" i="12"/>
  <c r="P16" i="12"/>
  <c r="P17" i="12"/>
  <c r="P18" i="12"/>
  <c r="P19" i="12"/>
  <c r="P20" i="12"/>
  <c r="P11" i="12"/>
  <c r="O12" i="12"/>
  <c r="O13" i="12"/>
  <c r="O14" i="12"/>
  <c r="O15" i="12"/>
  <c r="O16" i="12"/>
  <c r="O17" i="12"/>
  <c r="O18" i="12"/>
  <c r="O19" i="12"/>
  <c r="O20" i="12"/>
  <c r="O11" i="12"/>
  <c r="B52" i="11"/>
  <c r="B51" i="11"/>
  <c r="B50" i="11"/>
  <c r="B49" i="11"/>
  <c r="B48" i="11"/>
  <c r="B47" i="11"/>
  <c r="E20" i="11" s="1"/>
  <c r="B46" i="11"/>
  <c r="E19" i="11" s="1"/>
  <c r="B45" i="11"/>
  <c r="B44" i="11"/>
  <c r="B43" i="11"/>
  <c r="B42" i="11"/>
  <c r="B39" i="11"/>
  <c r="E25" i="11" s="1"/>
  <c r="B38" i="11"/>
  <c r="E24" i="11" s="1"/>
  <c r="B37" i="11"/>
  <c r="B36" i="11"/>
  <c r="E22" i="11" s="1"/>
  <c r="B35" i="11"/>
  <c r="E8" i="11" s="1"/>
  <c r="B34" i="11"/>
  <c r="E7" i="11" s="1"/>
  <c r="B33" i="11"/>
  <c r="B32" i="11"/>
  <c r="B31" i="11"/>
  <c r="B30" i="11"/>
  <c r="B29" i="11"/>
  <c r="E2" i="11" s="1"/>
  <c r="E6" i="11"/>
  <c r="E5" i="11"/>
  <c r="E4" i="11"/>
  <c r="E3" i="11"/>
  <c r="B52" i="10"/>
  <c r="B51" i="10"/>
  <c r="B50" i="10"/>
  <c r="B49" i="10"/>
  <c r="B48" i="10"/>
  <c r="B47" i="10"/>
  <c r="E20" i="10" s="1"/>
  <c r="B46" i="10"/>
  <c r="B45" i="10"/>
  <c r="B44" i="10"/>
  <c r="B43" i="10"/>
  <c r="B42" i="10"/>
  <c r="B39" i="10"/>
  <c r="E25" i="10" s="1"/>
  <c r="B38" i="10"/>
  <c r="E24" i="10" s="1"/>
  <c r="B37" i="10"/>
  <c r="E23" i="10" s="1"/>
  <c r="B36" i="10"/>
  <c r="E9" i="10" s="1"/>
  <c r="B35" i="10"/>
  <c r="E8" i="10" s="1"/>
  <c r="B34" i="10"/>
  <c r="E7" i="10" s="1"/>
  <c r="B33" i="10"/>
  <c r="E6" i="10" s="1"/>
  <c r="B32" i="10"/>
  <c r="E5" i="10" s="1"/>
  <c r="B31" i="10"/>
  <c r="E4" i="10" s="1"/>
  <c r="B30" i="10"/>
  <c r="E3" i="10" s="1"/>
  <c r="B29" i="10"/>
  <c r="E19" i="10"/>
  <c r="B52" i="9"/>
  <c r="B51" i="9"/>
  <c r="B50" i="9"/>
  <c r="B49" i="9"/>
  <c r="B48" i="9"/>
  <c r="B47" i="9"/>
  <c r="B46" i="9"/>
  <c r="B45" i="9"/>
  <c r="B44" i="9"/>
  <c r="B43" i="9"/>
  <c r="B42" i="9"/>
  <c r="B39" i="9"/>
  <c r="B38" i="9"/>
  <c r="E11" i="9" s="1"/>
  <c r="B37" i="9"/>
  <c r="B36" i="9"/>
  <c r="E22" i="9" s="1"/>
  <c r="B35" i="9"/>
  <c r="E8" i="9" s="1"/>
  <c r="B34" i="9"/>
  <c r="E7" i="9" s="1"/>
  <c r="B33" i="9"/>
  <c r="E6" i="9" s="1"/>
  <c r="B32" i="9"/>
  <c r="E5" i="9" s="1"/>
  <c r="B31" i="9"/>
  <c r="E4" i="9" s="1"/>
  <c r="B30" i="9"/>
  <c r="B29" i="9"/>
  <c r="B52" i="7"/>
  <c r="B51" i="7"/>
  <c r="B50" i="7"/>
  <c r="B49" i="7"/>
  <c r="E22" i="7" s="1"/>
  <c r="B48" i="7"/>
  <c r="E21" i="7" s="1"/>
  <c r="B47" i="7"/>
  <c r="E20" i="7" s="1"/>
  <c r="B46" i="7"/>
  <c r="E19" i="7" s="1"/>
  <c r="B45" i="7"/>
  <c r="B44" i="7"/>
  <c r="B43" i="7"/>
  <c r="B42" i="7"/>
  <c r="B39" i="7"/>
  <c r="B38" i="7"/>
  <c r="E11" i="7" s="1"/>
  <c r="B37" i="7"/>
  <c r="B36" i="7"/>
  <c r="E9" i="7" s="1"/>
  <c r="B35" i="7"/>
  <c r="E8" i="7" s="1"/>
  <c r="B34" i="7"/>
  <c r="E7" i="7" s="1"/>
  <c r="B33" i="7"/>
  <c r="E6" i="7" s="1"/>
  <c r="B32" i="7"/>
  <c r="E5" i="7" s="1"/>
  <c r="B31" i="7"/>
  <c r="E4" i="7" s="1"/>
  <c r="B30" i="7"/>
  <c r="E3" i="7" s="1"/>
  <c r="B29" i="7"/>
  <c r="E15" i="7" s="1"/>
  <c r="E12" i="7"/>
  <c r="B52" i="6"/>
  <c r="E25" i="6" s="1"/>
  <c r="B51" i="6"/>
  <c r="B50" i="6"/>
  <c r="B49" i="6"/>
  <c r="B48" i="6"/>
  <c r="B47" i="6"/>
  <c r="B46" i="6"/>
  <c r="B45" i="6"/>
  <c r="B44" i="6"/>
  <c r="B43" i="6"/>
  <c r="B42" i="6"/>
  <c r="B39" i="6"/>
  <c r="E12" i="6" s="1"/>
  <c r="B38" i="6"/>
  <c r="B37" i="6"/>
  <c r="B36" i="6"/>
  <c r="E9" i="6" s="1"/>
  <c r="B35" i="6"/>
  <c r="E8" i="6" s="1"/>
  <c r="B34" i="6"/>
  <c r="E7" i="6" s="1"/>
  <c r="B33" i="6"/>
  <c r="E6" i="6" s="1"/>
  <c r="B32" i="6"/>
  <c r="E5" i="6" s="1"/>
  <c r="B31" i="6"/>
  <c r="E4" i="6" s="1"/>
  <c r="B30" i="6"/>
  <c r="E3" i="6" s="1"/>
  <c r="B29" i="6"/>
  <c r="E2" i="6" s="1"/>
  <c r="E22" i="6"/>
  <c r="E21" i="6"/>
  <c r="E20" i="6"/>
  <c r="E19" i="6"/>
  <c r="B52" i="5"/>
  <c r="B51" i="5"/>
  <c r="B50" i="5"/>
  <c r="B49" i="5"/>
  <c r="B48" i="5"/>
  <c r="B47" i="5"/>
  <c r="B46" i="5"/>
  <c r="B45" i="5"/>
  <c r="B44" i="5"/>
  <c r="B43" i="5"/>
  <c r="B42" i="5"/>
  <c r="B39" i="5"/>
  <c r="E25" i="5" s="1"/>
  <c r="B38" i="5"/>
  <c r="B37" i="5"/>
  <c r="E10" i="5" s="1"/>
  <c r="B36" i="5"/>
  <c r="B35" i="5"/>
  <c r="E8" i="5" s="1"/>
  <c r="B34" i="5"/>
  <c r="E7" i="5" s="1"/>
  <c r="B33" i="5"/>
  <c r="B32" i="5"/>
  <c r="E5" i="5" s="1"/>
  <c r="B31" i="5"/>
  <c r="B30" i="5"/>
  <c r="B29" i="5"/>
  <c r="E22" i="5"/>
  <c r="E21" i="5"/>
  <c r="E20" i="5"/>
  <c r="E9" i="5"/>
  <c r="E35" i="5" s="1"/>
  <c r="B52" i="4"/>
  <c r="E25" i="4" s="1"/>
  <c r="B51" i="4"/>
  <c r="B50" i="4"/>
  <c r="B49" i="4"/>
  <c r="B48" i="4"/>
  <c r="B47" i="4"/>
  <c r="B46" i="4"/>
  <c r="B45" i="4"/>
  <c r="B44" i="4"/>
  <c r="B43" i="4"/>
  <c r="B42" i="4"/>
  <c r="B39" i="4"/>
  <c r="E12" i="4" s="1"/>
  <c r="B38" i="4"/>
  <c r="E24" i="4" s="1"/>
  <c r="B37" i="4"/>
  <c r="E10" i="4" s="1"/>
  <c r="B36" i="4"/>
  <c r="E9" i="4" s="1"/>
  <c r="B35" i="4"/>
  <c r="E8" i="4" s="1"/>
  <c r="B34" i="4"/>
  <c r="E7" i="4" s="1"/>
  <c r="B33" i="4"/>
  <c r="B32" i="4"/>
  <c r="B31" i="4"/>
  <c r="B30" i="4"/>
  <c r="E3" i="4" s="1"/>
  <c r="B29" i="4"/>
  <c r="E2" i="4" s="1"/>
  <c r="E19" i="4"/>
  <c r="E6" i="4"/>
  <c r="E32" i="4" s="1"/>
  <c r="E5" i="4"/>
  <c r="B52" i="3"/>
  <c r="B51" i="3"/>
  <c r="B50" i="3"/>
  <c r="B49" i="3"/>
  <c r="B48" i="3"/>
  <c r="E21" i="3" s="1"/>
  <c r="B47" i="3"/>
  <c r="B46" i="3"/>
  <c r="B45" i="3"/>
  <c r="B44" i="3"/>
  <c r="B43" i="3"/>
  <c r="B42" i="3"/>
  <c r="B39" i="3"/>
  <c r="B38" i="3"/>
  <c r="E24" i="3" s="1"/>
  <c r="B37" i="3"/>
  <c r="E23" i="3" s="1"/>
  <c r="B36" i="3"/>
  <c r="E22" i="3" s="1"/>
  <c r="B35" i="3"/>
  <c r="E8" i="3" s="1"/>
  <c r="B34" i="3"/>
  <c r="E7" i="3" s="1"/>
  <c r="B33" i="3"/>
  <c r="E6" i="3" s="1"/>
  <c r="B32" i="3"/>
  <c r="E5" i="3" s="1"/>
  <c r="B31" i="3"/>
  <c r="E4" i="3" s="1"/>
  <c r="B30" i="3"/>
  <c r="E3" i="3" s="1"/>
  <c r="B29" i="3"/>
  <c r="E2" i="3" s="1"/>
  <c r="E20" i="3"/>
  <c r="E19" i="3"/>
  <c r="B52" i="2"/>
  <c r="B51" i="2"/>
  <c r="B50" i="2"/>
  <c r="B49" i="2"/>
  <c r="E22" i="2" s="1"/>
  <c r="B48" i="2"/>
  <c r="B47" i="2"/>
  <c r="E20" i="2" s="1"/>
  <c r="B46" i="2"/>
  <c r="E19" i="2" s="1"/>
  <c r="B45" i="2"/>
  <c r="B44" i="2"/>
  <c r="B43" i="2"/>
  <c r="B42" i="2"/>
  <c r="B39" i="2"/>
  <c r="E25" i="2" s="1"/>
  <c r="B38" i="2"/>
  <c r="E11" i="2" s="1"/>
  <c r="B37" i="2"/>
  <c r="E10" i="2" s="1"/>
  <c r="B36" i="2"/>
  <c r="E9" i="2" s="1"/>
  <c r="B35" i="2"/>
  <c r="E8" i="2" s="1"/>
  <c r="B34" i="2"/>
  <c r="E7" i="2" s="1"/>
  <c r="B33" i="2"/>
  <c r="E6" i="2" s="1"/>
  <c r="B32" i="2"/>
  <c r="E5" i="2" s="1"/>
  <c r="B31" i="2"/>
  <c r="B30" i="2"/>
  <c r="B29" i="2"/>
  <c r="E21" i="2"/>
  <c r="E4" i="2"/>
  <c r="E3" i="2"/>
  <c r="E2" i="2"/>
  <c r="E29" i="1"/>
  <c r="E30" i="1"/>
  <c r="E31" i="1"/>
  <c r="E32" i="1"/>
  <c r="E33" i="1"/>
  <c r="E34" i="1"/>
  <c r="E35" i="1"/>
  <c r="E36" i="1"/>
  <c r="E37" i="1"/>
  <c r="E38" i="1"/>
  <c r="E16" i="1"/>
  <c r="E17" i="1"/>
  <c r="E18" i="1"/>
  <c r="E19" i="1"/>
  <c r="E20" i="1"/>
  <c r="E21" i="1"/>
  <c r="E22" i="1"/>
  <c r="E23" i="1"/>
  <c r="E24" i="1"/>
  <c r="E25" i="1"/>
  <c r="E15" i="1"/>
  <c r="E3" i="1"/>
  <c r="E4" i="1"/>
  <c r="E5" i="1"/>
  <c r="E6" i="1"/>
  <c r="E7" i="1"/>
  <c r="E8" i="1"/>
  <c r="E9" i="1"/>
  <c r="E10" i="1"/>
  <c r="E11" i="1"/>
  <c r="E12" i="1"/>
  <c r="E2" i="1"/>
  <c r="B43" i="1"/>
  <c r="B44" i="1"/>
  <c r="B45" i="1"/>
  <c r="B46" i="1"/>
  <c r="B47" i="1"/>
  <c r="B48" i="1"/>
  <c r="B49" i="1"/>
  <c r="B50" i="1"/>
  <c r="B51" i="1"/>
  <c r="B52" i="1"/>
  <c r="B42" i="1"/>
  <c r="B30" i="1"/>
  <c r="B31" i="1"/>
  <c r="B32" i="1"/>
  <c r="B33" i="1"/>
  <c r="B34" i="1"/>
  <c r="B35" i="1"/>
  <c r="B36" i="1"/>
  <c r="B37" i="1"/>
  <c r="B38" i="1"/>
  <c r="B39" i="1"/>
  <c r="B29" i="1"/>
  <c r="E23" i="11" l="1"/>
  <c r="E9" i="11"/>
  <c r="E35" i="11" s="1"/>
  <c r="E32" i="11"/>
  <c r="E11" i="11"/>
  <c r="E17" i="11"/>
  <c r="E12" i="11"/>
  <c r="E38" i="11" s="1"/>
  <c r="E21" i="11"/>
  <c r="E34" i="11" s="1"/>
  <c r="E18" i="11"/>
  <c r="E31" i="11" s="1"/>
  <c r="E30" i="11"/>
  <c r="E37" i="11"/>
  <c r="E16" i="11"/>
  <c r="E29" i="11" s="1"/>
  <c r="E15" i="10"/>
  <c r="E21" i="10"/>
  <c r="E22" i="10"/>
  <c r="E35" i="10" s="1"/>
  <c r="E12" i="10"/>
  <c r="E34" i="10"/>
  <c r="E11" i="10"/>
  <c r="E37" i="10"/>
  <c r="E32" i="10"/>
  <c r="E33" i="10"/>
  <c r="E19" i="9"/>
  <c r="E32" i="9" s="1"/>
  <c r="E23" i="9"/>
  <c r="E9" i="9"/>
  <c r="E35" i="9" s="1"/>
  <c r="E25" i="9"/>
  <c r="E12" i="9"/>
  <c r="E38" i="9" s="1"/>
  <c r="E21" i="9"/>
  <c r="E34" i="9" s="1"/>
  <c r="E15" i="9"/>
  <c r="E16" i="9"/>
  <c r="E20" i="9"/>
  <c r="E35" i="7"/>
  <c r="E23" i="7"/>
  <c r="E24" i="7"/>
  <c r="E37" i="7" s="1"/>
  <c r="E34" i="7"/>
  <c r="E25" i="7"/>
  <c r="E32" i="7"/>
  <c r="E35" i="6"/>
  <c r="E34" i="6"/>
  <c r="E24" i="6"/>
  <c r="E32" i="6"/>
  <c r="E33" i="6"/>
  <c r="E23" i="6"/>
  <c r="E11" i="6"/>
  <c r="E24" i="5"/>
  <c r="E12" i="5"/>
  <c r="E15" i="5"/>
  <c r="E19" i="5"/>
  <c r="E33" i="5"/>
  <c r="E17" i="5"/>
  <c r="E34" i="5"/>
  <c r="E16" i="5"/>
  <c r="E11" i="4"/>
  <c r="E37" i="4"/>
  <c r="E23" i="4"/>
  <c r="E20" i="4"/>
  <c r="E33" i="4" s="1"/>
  <c r="E21" i="4"/>
  <c r="E34" i="4" s="1"/>
  <c r="E38" i="4"/>
  <c r="E36" i="4"/>
  <c r="E22" i="4"/>
  <c r="E35" i="4" s="1"/>
  <c r="E17" i="4"/>
  <c r="E18" i="4"/>
  <c r="E31" i="4" s="1"/>
  <c r="E4" i="4"/>
  <c r="E30" i="4" s="1"/>
  <c r="E9" i="3"/>
  <c r="E35" i="3" s="1"/>
  <c r="E25" i="3"/>
  <c r="E12" i="3"/>
  <c r="E11" i="3"/>
  <c r="E32" i="3"/>
  <c r="E37" i="3"/>
  <c r="E33" i="3"/>
  <c r="E34" i="3"/>
  <c r="E16" i="2"/>
  <c r="E17" i="2"/>
  <c r="E30" i="2" s="1"/>
  <c r="E23" i="2"/>
  <c r="E24" i="2"/>
  <c r="E37" i="2" s="1"/>
  <c r="E12" i="2"/>
  <c r="E33" i="2"/>
  <c r="E34" i="2"/>
  <c r="E35" i="2"/>
  <c r="E38" i="2"/>
  <c r="E36" i="2"/>
  <c r="E32" i="2"/>
  <c r="E15" i="2"/>
  <c r="E28" i="2" s="1"/>
  <c r="E18" i="2"/>
  <c r="E31" i="2" s="1"/>
  <c r="E33" i="11"/>
  <c r="E10" i="11"/>
  <c r="E36" i="11" s="1"/>
  <c r="E15" i="11"/>
  <c r="E28" i="11" s="1"/>
  <c r="E38" i="10"/>
  <c r="E16" i="10"/>
  <c r="E29" i="10" s="1"/>
  <c r="E17" i="10"/>
  <c r="E30" i="10" s="1"/>
  <c r="E2" i="10"/>
  <c r="E28" i="10" s="1"/>
  <c r="E10" i="10"/>
  <c r="E36" i="10" s="1"/>
  <c r="E18" i="10"/>
  <c r="E31" i="10" s="1"/>
  <c r="E33" i="9"/>
  <c r="E10" i="9"/>
  <c r="E36" i="9" s="1"/>
  <c r="E17" i="9"/>
  <c r="E30" i="9" s="1"/>
  <c r="E18" i="9"/>
  <c r="E31" i="9" s="1"/>
  <c r="E2" i="9"/>
  <c r="E28" i="9" s="1"/>
  <c r="E3" i="9"/>
  <c r="E24" i="9"/>
  <c r="E37" i="9" s="1"/>
  <c r="E38" i="7"/>
  <c r="E33" i="7"/>
  <c r="E16" i="7"/>
  <c r="E29" i="7" s="1"/>
  <c r="E17" i="7"/>
  <c r="E30" i="7" s="1"/>
  <c r="E18" i="7"/>
  <c r="E31" i="7" s="1"/>
  <c r="E2" i="7"/>
  <c r="E28" i="7" s="1"/>
  <c r="E10" i="7"/>
  <c r="E36" i="7" s="1"/>
  <c r="E38" i="6"/>
  <c r="E10" i="6"/>
  <c r="E36" i="6" s="1"/>
  <c r="E15" i="6"/>
  <c r="E28" i="6" s="1"/>
  <c r="E16" i="6"/>
  <c r="E29" i="6" s="1"/>
  <c r="E17" i="6"/>
  <c r="E30" i="6" s="1"/>
  <c r="E18" i="6"/>
  <c r="E31" i="6" s="1"/>
  <c r="E38" i="5"/>
  <c r="E11" i="5"/>
  <c r="E37" i="5" s="1"/>
  <c r="E2" i="5"/>
  <c r="E28" i="5" s="1"/>
  <c r="E3" i="5"/>
  <c r="E29" i="5" s="1"/>
  <c r="E4" i="5"/>
  <c r="E30" i="5" s="1"/>
  <c r="E6" i="5"/>
  <c r="E32" i="5" s="1"/>
  <c r="E23" i="5"/>
  <c r="E36" i="5" s="1"/>
  <c r="E18" i="5"/>
  <c r="E31" i="5" s="1"/>
  <c r="E15" i="4"/>
  <c r="E28" i="4" s="1"/>
  <c r="E16" i="4"/>
  <c r="E29" i="4" s="1"/>
  <c r="E38" i="3"/>
  <c r="E10" i="3"/>
  <c r="E36" i="3" s="1"/>
  <c r="E15" i="3"/>
  <c r="E28" i="3" s="1"/>
  <c r="E16" i="3"/>
  <c r="E29" i="3" s="1"/>
  <c r="E17" i="3"/>
  <c r="E30" i="3" s="1"/>
  <c r="E18" i="3"/>
  <c r="E31" i="3" s="1"/>
  <c r="E29" i="2"/>
  <c r="E28" i="1"/>
  <c r="E29" i="9" l="1"/>
  <c r="E37" i="6"/>
</calcChain>
</file>

<file path=xl/sharedStrings.xml><?xml version="1.0" encoding="utf-8"?>
<sst xmlns="http://schemas.openxmlformats.org/spreadsheetml/2006/main" count="202" uniqueCount="50">
  <si>
    <t>年份</t>
    <phoneticPr fontId="1" type="noConversion"/>
  </si>
  <si>
    <t>T</t>
    <phoneticPr fontId="1" type="noConversion"/>
  </si>
  <si>
    <t>C</t>
    <phoneticPr fontId="1" type="noConversion"/>
  </si>
  <si>
    <t>D</t>
    <phoneticPr fontId="1" type="noConversion"/>
  </si>
  <si>
    <t>u1+u2</t>
    <phoneticPr fontId="1" type="noConversion"/>
  </si>
  <si>
    <t>U1*U2</t>
    <phoneticPr fontId="1" type="noConversion"/>
  </si>
  <si>
    <t>C</t>
  </si>
  <si>
    <t>D</t>
  </si>
  <si>
    <t>Growth rate</t>
    <phoneticPr fontId="1" type="noConversion"/>
  </si>
  <si>
    <t>year</t>
    <phoneticPr fontId="1" type="noConversion"/>
  </si>
  <si>
    <t>Sports Industry Composite Index</t>
  </si>
  <si>
    <t>Composite ecological environment index</t>
  </si>
  <si>
    <t>Park green space per capita (m2)</t>
    <phoneticPr fontId="3" type="noConversion"/>
  </si>
  <si>
    <t>Urban population density (persons/sq. km.)</t>
    <phoneticPr fontId="3" type="noConversion"/>
  </si>
  <si>
    <t>Greening coverage of built-up areas (%)</t>
    <phoneticPr fontId="3" type="noConversion"/>
  </si>
  <si>
    <t>Forest cover (%)</t>
    <phoneticPr fontId="3" type="noConversion"/>
  </si>
  <si>
    <t>Total wastewater discharge (billion tons)</t>
    <phoneticPr fontId="3" type="noConversion"/>
  </si>
  <si>
    <t>Sulfur dioxide emissions (tons)</t>
  </si>
  <si>
    <t>Industrial particulate emissions (tons)</t>
    <phoneticPr fontId="3" type="noConversion"/>
  </si>
  <si>
    <t>NOx emissions (tons)</t>
  </si>
  <si>
    <t>Industrial solid waste generation (tons)</t>
  </si>
  <si>
    <t>Sewage treatment rate (%)</t>
  </si>
  <si>
    <t>Non-hazardous treatment rate of domestic waste (%)</t>
  </si>
  <si>
    <t>Expenditures on energy conservation and environmental protection ($ million)</t>
  </si>
  <si>
    <t>Comprehensive utilization of industrial solid waste (tons)</t>
  </si>
  <si>
    <t>Expenditure on Culture, Sports and Media of Local Finances (RMB 10,000,000)</t>
  </si>
  <si>
    <t>Investment in Fixed Assets of the Whole Society in Culture, Sports and Entertainment Industry (RMB 100,000,000)</t>
  </si>
  <si>
    <t>Total Investment in Fixed Assets of Sports Venues (RMB 100,000,000)</t>
  </si>
  <si>
    <t>Employed Persons in Urban Units of Culture, Sports and Entertainment Industry (10,000,000)</t>
  </si>
  <si>
    <t>Average Salary of Employed Persons in Urban Units of Culture, Sports and Entertainment Industry (RMB)</t>
  </si>
  <si>
    <t>Number of Sports Venues (units)</t>
  </si>
  <si>
    <t>Area of Sports Venues (10,000,000 square meters)</t>
  </si>
  <si>
    <t>Consumption Expenditure per Capita for Urban Residents (RMB) Expenditure (yuan)</t>
  </si>
  <si>
    <t>Consumption Expenditure per Rural Resident (yuan)</t>
  </si>
  <si>
    <t>Number of Legal Entities in the Culture, Sports and Recreation Industry (units)</t>
  </si>
  <si>
    <t>Turnover of Accommodation and Catering Industry (billion yuan)</t>
  </si>
  <si>
    <t>Fujian</t>
  </si>
  <si>
    <t>Fuzhou</t>
  </si>
  <si>
    <t xml:space="preserve"> Quanzhou </t>
  </si>
  <si>
    <t xml:space="preserve">Xiamen </t>
  </si>
  <si>
    <t xml:space="preserve">Sanming </t>
  </si>
  <si>
    <t>Longyan</t>
  </si>
  <si>
    <t xml:space="preserve"> Putian</t>
  </si>
  <si>
    <t xml:space="preserve"> Zhangzhou </t>
  </si>
  <si>
    <t xml:space="preserve">Nanping </t>
  </si>
  <si>
    <t>Ningde</t>
  </si>
  <si>
    <t>City</t>
    <phoneticPr fontId="1" type="noConversion"/>
  </si>
  <si>
    <t>Year</t>
    <phoneticPr fontId="1" type="noConversion"/>
  </si>
  <si>
    <t>growth point</t>
  </si>
  <si>
    <t>lowering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</si>
</sst>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_ "/>
    <numFmt numFmtId="178" formatCode="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0" fillId="0" borderId="0" xfId="0" applyNumberFormat="1"/>
    <xf numFmtId="177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10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image" Target="../media/image2.png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Figure1!$A$2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Figure1!$B$1:$L$1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Figure1!$B$2:$L$2</c:f>
              <c:numCache>
                <c:formatCode>General</c:formatCode>
                <c:ptCount val="11"/>
                <c:pt idx="0">
                  <c:v>0.21057341612178396</c:v>
                </c:pt>
                <c:pt idx="1">
                  <c:v>0.23362783049871949</c:v>
                </c:pt>
                <c:pt idx="2">
                  <c:v>0.3194753043730974</c:v>
                </c:pt>
                <c:pt idx="3">
                  <c:v>0.40201203829303767</c:v>
                </c:pt>
                <c:pt idx="4">
                  <c:v>0.46870432653405514</c:v>
                </c:pt>
                <c:pt idx="5">
                  <c:v>0.55594690068685071</c:v>
                </c:pt>
                <c:pt idx="6">
                  <c:v>0.62885279696780638</c:v>
                </c:pt>
                <c:pt idx="7">
                  <c:v>0.63813507054507235</c:v>
                </c:pt>
                <c:pt idx="8">
                  <c:v>0.70734931888259645</c:v>
                </c:pt>
                <c:pt idx="9">
                  <c:v>0.71254147448921024</c:v>
                </c:pt>
                <c:pt idx="10">
                  <c:v>0.75022450952207587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83-4D22-AD0F-3C59AA7B7C65}"/>
            </c:ext>
          </c:extLst>
        </c:ser>
        <c:ser>
          <c:idx val="1"/>
          <c:order val="1"/>
          <c:tx>
            <c:strRef>
              <c:f>Figure1!$A$3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Figure1!$B$1:$L$1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Figure1!$B$3:$L$3</c:f>
              <c:numCache>
                <c:formatCode>General</c:formatCode>
                <c:ptCount val="11"/>
                <c:pt idx="0">
                  <c:v>0.13571724447794789</c:v>
                </c:pt>
                <c:pt idx="1">
                  <c:v>0.87079248877397974</c:v>
                </c:pt>
                <c:pt idx="2">
                  <c:v>0.95711208321806274</c:v>
                </c:pt>
                <c:pt idx="3">
                  <c:v>0.96749701603234994</c:v>
                </c:pt>
                <c:pt idx="4">
                  <c:v>0.97624344243529315</c:v>
                </c:pt>
                <c:pt idx="5">
                  <c:v>0.99666760011443944</c:v>
                </c:pt>
                <c:pt idx="6">
                  <c:v>0.99990881943076038</c:v>
                </c:pt>
                <c:pt idx="7">
                  <c:v>0.99999800979226949</c:v>
                </c:pt>
                <c:pt idx="8">
                  <c:v>0.9981444575604046</c:v>
                </c:pt>
                <c:pt idx="9">
                  <c:v>0.98253802832394799</c:v>
                </c:pt>
                <c:pt idx="10">
                  <c:v>0.9651889680973692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83-4D22-AD0F-3C59AA7B7C65}"/>
            </c:ext>
          </c:extLst>
        </c:ser>
        <c:ser>
          <c:idx val="2"/>
          <c:order val="2"/>
          <c:tx>
            <c:strRef>
              <c:f>Figure1!$A$4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Figure1!$B$1:$L$1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Figure1!$B$4:$L$4</c:f>
              <c:numCache>
                <c:formatCode>General</c:formatCode>
                <c:ptCount val="11"/>
                <c:pt idx="0">
                  <c:v>0.16905160098726307</c:v>
                </c:pt>
                <c:pt idx="1">
                  <c:v>0.45104474275491274</c:v>
                </c:pt>
                <c:pt idx="2">
                  <c:v>0.55296805884721756</c:v>
                </c:pt>
                <c:pt idx="3">
                  <c:v>0.62365491055358235</c:v>
                </c:pt>
                <c:pt idx="4">
                  <c:v>0.67643885549243965</c:v>
                </c:pt>
                <c:pt idx="5">
                  <c:v>0.74437508240041461</c:v>
                </c:pt>
                <c:pt idx="6">
                  <c:v>0.79296624002022364</c:v>
                </c:pt>
                <c:pt idx="7">
                  <c:v>0.79883277381672435</c:v>
                </c:pt>
                <c:pt idx="8">
                  <c:v>0.84025996108453893</c:v>
                </c:pt>
                <c:pt idx="9">
                  <c:v>0.83671924529298791</c:v>
                </c:pt>
                <c:pt idx="10">
                  <c:v>0.85094560354171134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83-4D22-AD0F-3C59AA7B7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693679"/>
        <c:axId val="388690319"/>
      </c:lineChart>
      <c:catAx>
        <c:axId val="388693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88690319"/>
        <c:crosses val="autoZero"/>
        <c:auto val="1"/>
        <c:lblAlgn val="ctr"/>
        <c:lblOffset val="100"/>
        <c:noMultiLvlLbl val="0"/>
      </c:catAx>
      <c:valAx>
        <c:axId val="38869031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88693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Figure1!$O$9</c:f>
              <c:strCache>
                <c:ptCount val="1"/>
                <c:pt idx="0">
                  <c:v>Growth rate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73-4EC6-A35F-000AE26FBC79}"/>
                </c:ext>
              </c:extLst>
            </c:dLbl>
            <c:dLbl>
              <c:idx val="2"/>
              <c:layout>
                <c:manualLayout>
                  <c:x val="5.5555555555555297E-3"/>
                  <c:y val="0.16666666666666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3-4EC6-A35F-000AE26FB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Figure1!$M$10:$M$20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Figure1!$O$10:$O$20</c:f>
              <c:numCache>
                <c:formatCode>0.00%</c:formatCode>
                <c:ptCount val="11"/>
                <c:pt idx="0">
                  <c:v>0</c:v>
                </c:pt>
                <c:pt idx="1">
                  <c:v>0.10948397381558439</c:v>
                </c:pt>
                <c:pt idx="2">
                  <c:v>0.3674539702360009</c:v>
                </c:pt>
                <c:pt idx="3">
                  <c:v>0.25835090471828837</c:v>
                </c:pt>
                <c:pt idx="4">
                  <c:v>0.1658962466004652</c:v>
                </c:pt>
                <c:pt idx="5">
                  <c:v>0.18613562797239647</c:v>
                </c:pt>
                <c:pt idx="6">
                  <c:v>0.13113823674686076</c:v>
                </c:pt>
                <c:pt idx="7">
                  <c:v>1.4760646087642604E-2</c:v>
                </c:pt>
                <c:pt idx="8">
                  <c:v>0.10846331996516612</c:v>
                </c:pt>
                <c:pt idx="9">
                  <c:v>7.3402991534874396E-3</c:v>
                </c:pt>
                <c:pt idx="10">
                  <c:v>5.2885391772989676E-2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3-4EC6-A35F-000AE26FB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7"/>
        <c:overlap val="100"/>
        <c:axId val="1787475151"/>
        <c:axId val="1787475631"/>
      </c:barChart>
      <c:lineChart>
        <c:grouping val="standard"/>
        <c:varyColors val="0"/>
        <c:ser>
          <c:idx val="0"/>
          <c:order val="0"/>
          <c:tx>
            <c:strRef>
              <c:f>Figure1!$N$9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Figure1!$M$10:$M$20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Figure1!$N$10:$N$20</c:f>
              <c:numCache>
                <c:formatCode>0.00_ </c:formatCode>
                <c:ptCount val="11"/>
                <c:pt idx="0">
                  <c:v>0.21057341612178396</c:v>
                </c:pt>
                <c:pt idx="1">
                  <c:v>0.23362783049871949</c:v>
                </c:pt>
                <c:pt idx="2">
                  <c:v>0.3194753043730974</c:v>
                </c:pt>
                <c:pt idx="3">
                  <c:v>0.40201203829303767</c:v>
                </c:pt>
                <c:pt idx="4">
                  <c:v>0.46870432653405514</c:v>
                </c:pt>
                <c:pt idx="5">
                  <c:v>0.55594690068685071</c:v>
                </c:pt>
                <c:pt idx="6">
                  <c:v>0.62885279696780638</c:v>
                </c:pt>
                <c:pt idx="7">
                  <c:v>0.63813507054507235</c:v>
                </c:pt>
                <c:pt idx="8">
                  <c:v>0.70734931888259645</c:v>
                </c:pt>
                <c:pt idx="9">
                  <c:v>0.71254147448921024</c:v>
                </c:pt>
                <c:pt idx="10">
                  <c:v>0.75022450952207587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3-4EC6-A35F-000AE26FB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16200000" scaled="0"/>
              </a:gradFill>
              <a:round/>
            </a:ln>
            <a:effectLst/>
          </c:spPr>
        </c:dropLines>
        <c:marker val="1"/>
        <c:smooth val="0"/>
        <c:axId val="1787475151"/>
        <c:axId val="1787475631"/>
      </c:lineChart>
      <c:catAx>
        <c:axId val="1787475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87475631"/>
        <c:crosses val="autoZero"/>
        <c:auto val="1"/>
        <c:lblAlgn val="ctr"/>
        <c:lblOffset val="100"/>
        <c:noMultiLvlLbl val="0"/>
      </c:catAx>
      <c:valAx>
        <c:axId val="1787475631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crossAx val="1787475151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Figure2!$P$7</c:f>
              <c:strCache>
                <c:ptCount val="1"/>
                <c:pt idx="0">
                  <c:v>Growth rate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87-4781-85F4-E30C8E7A132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541.62%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3F87-4781-85F4-E30C8E7A132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9.91%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3F87-4781-85F4-E30C8E7A132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zh-CN"/>
                      <a:t>1.09%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3F87-4781-85F4-E30C8E7A132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altLang="zh-CN"/>
                      <a:t>0.90%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3F87-4781-85F4-E30C8E7A132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altLang="zh-CN"/>
                      <a:t>2.09%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3F87-4781-85F4-E30C8E7A132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altLang="zh-CN"/>
                      <a:t>0.33%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3F87-4781-85F4-E30C8E7A132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 altLang="zh-CN"/>
                      <a:t>0.01%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3F87-4781-85F4-E30C8E7A132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87-4781-85F4-E30C8E7A132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87-4781-85F4-E30C8E7A132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87-4781-85F4-E30C8E7A13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Figure2!$M$8:$M$18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Figure2!$P$8:$P$18</c:f>
              <c:numCache>
                <c:formatCode>0.00%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0.5</c:v>
                </c:pt>
                <c:pt idx="3">
                  <c:v>0.10850278662630997</c:v>
                </c:pt>
                <c:pt idx="4">
                  <c:v>9.0402618902245546E-2</c:v>
                </c:pt>
                <c:pt idx="5">
                  <c:v>0.20921172723267878</c:v>
                </c:pt>
                <c:pt idx="6">
                  <c:v>3.2520564689257903E-2</c:v>
                </c:pt>
                <c:pt idx="7">
                  <c:v>8.9198494678699447E-4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87-4781-85F4-E30C8E7A132B}"/>
            </c:ext>
          </c:extLst>
        </c:ser>
        <c:ser>
          <c:idx val="2"/>
          <c:order val="2"/>
          <c:tx>
            <c:strRef>
              <c:f>Figure2!$Q$7</c:f>
              <c:strCache>
                <c:ptCount val="1"/>
                <c:pt idx="0">
                  <c:v>growth point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87-4781-85F4-E30C8E7A132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87-4781-85F4-E30C8E7A13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87-4781-85F4-E30C8E7A132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87-4781-85F4-E30C8E7A132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87-4781-85F4-E30C8E7A13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87-4781-85F4-E30C8E7A132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87-4781-85F4-E30C8E7A132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87-4781-85F4-E30C8E7A132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 altLang="zh-CN"/>
                      <a:t>-0.19%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3F87-4781-85F4-E30C8E7A132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 altLang="zh-CN"/>
                      <a:t>-1.56%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3F87-4781-85F4-E30C8E7A132B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 altLang="zh-CN"/>
                      <a:t>-1.77%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3F87-4781-85F4-E30C8E7A13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Figure2!$M$8:$M$18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Figure2!$Q$8:$Q$18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-1.8535559208262553E-2</c:v>
                </c:pt>
                <c:pt idx="9">
                  <c:v>-0.15635441461650523</c:v>
                </c:pt>
                <c:pt idx="10">
                  <c:v>-0.1765739312520398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87-4781-85F4-E30C8E7A1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95697103"/>
        <c:axId val="395703823"/>
      </c:barChart>
      <c:lineChart>
        <c:grouping val="standard"/>
        <c:varyColors val="0"/>
        <c:ser>
          <c:idx val="0"/>
          <c:order val="0"/>
          <c:tx>
            <c:strRef>
              <c:f>Figure2!$N$7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Figure2!$M$8:$M$18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Figure2!$N$8:$N$18</c:f>
              <c:numCache>
                <c:formatCode>0.00_ </c:formatCode>
                <c:ptCount val="11"/>
                <c:pt idx="0">
                  <c:v>0.13571724447794789</c:v>
                </c:pt>
                <c:pt idx="1">
                  <c:v>0.87079248877397974</c:v>
                </c:pt>
                <c:pt idx="2">
                  <c:v>0.95711208321806274</c:v>
                </c:pt>
                <c:pt idx="3">
                  <c:v>0.96749701603234994</c:v>
                </c:pt>
                <c:pt idx="4">
                  <c:v>0.97624344243529315</c:v>
                </c:pt>
                <c:pt idx="5">
                  <c:v>0.99666760011443944</c:v>
                </c:pt>
                <c:pt idx="6">
                  <c:v>0.99990881943076038</c:v>
                </c:pt>
                <c:pt idx="7">
                  <c:v>0.99999800979226949</c:v>
                </c:pt>
                <c:pt idx="8">
                  <c:v>0.9981444575604046</c:v>
                </c:pt>
                <c:pt idx="9">
                  <c:v>0.98253802832394799</c:v>
                </c:pt>
                <c:pt idx="10">
                  <c:v>0.9651889680973692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7-4781-85F4-E30C8E7A1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16200000" scaled="0"/>
              </a:gradFill>
              <a:round/>
            </a:ln>
            <a:effectLst/>
          </c:spPr>
        </c:dropLines>
        <c:marker val="1"/>
        <c:smooth val="0"/>
        <c:axId val="395697103"/>
        <c:axId val="395703823"/>
      </c:lineChart>
      <c:catAx>
        <c:axId val="395697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95703823"/>
        <c:crosses val="autoZero"/>
        <c:auto val="1"/>
        <c:lblAlgn val="ctr"/>
        <c:lblOffset val="100"/>
        <c:noMultiLvlLbl val="0"/>
      </c:catAx>
      <c:valAx>
        <c:axId val="395703823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395697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Figure3!$M$5</c:f>
              <c:strCache>
                <c:ptCount val="1"/>
                <c:pt idx="0">
                  <c:v>Growth rate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35-452A-AA77-71CE4E5308F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166.81%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4E35-452A-AA77-71CE4E5308F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22.60%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4E35-452A-AA77-71CE4E5308F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zh-CN"/>
                      <a:t>12.78%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4E35-452A-AA77-71CE4E5308F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altLang="zh-CN"/>
                      <a:t>8.46%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4E35-452A-AA77-71CE4E5308F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altLang="zh-CN"/>
                      <a:t>10.04%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4E35-452A-AA77-71CE4E5308F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altLang="zh-CN"/>
                      <a:t>6.53%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4E35-452A-AA77-71CE4E5308F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 altLang="zh-CN"/>
                      <a:t>0.74%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4E35-452A-AA77-71CE4E5308F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 altLang="zh-CN"/>
                      <a:t>5.19%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4E35-452A-AA77-71CE4E5308F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35-452A-AA77-71CE4E5308F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 altLang="zh-CN"/>
                      <a:t>1.70%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4E35-452A-AA77-71CE4E530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Figure3!$J$6:$J$16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Figure3!$M$6:$M$16</c:f>
              <c:numCache>
                <c:formatCode>0.00%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0.45194326163640763</c:v>
                </c:pt>
                <c:pt idx="3">
                  <c:v>0.25566341699275341</c:v>
                </c:pt>
                <c:pt idx="4">
                  <c:v>0.16927292336078636</c:v>
                </c:pt>
                <c:pt idx="5">
                  <c:v>0.20086435412855819</c:v>
                </c:pt>
                <c:pt idx="6">
                  <c:v>0.13055557277149932</c:v>
                </c:pt>
                <c:pt idx="7">
                  <c:v>3.6991069104979069E-2</c:v>
                </c:pt>
                <c:pt idx="8">
                  <c:v>0.15557894702997954</c:v>
                </c:pt>
                <c:pt idx="9">
                  <c:v>0</c:v>
                </c:pt>
                <c:pt idx="10">
                  <c:v>5.1007640838027335E-2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5-452A-AA77-71CE4E5308FF}"/>
            </c:ext>
          </c:extLst>
        </c:ser>
        <c:ser>
          <c:idx val="2"/>
          <c:order val="2"/>
          <c:tx>
            <c:strRef>
              <c:f>Figure3!$N$5</c:f>
              <c:strCache>
                <c:ptCount val="1"/>
                <c:pt idx="0">
                  <c:v>growth point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35-452A-AA77-71CE4E5308F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35-452A-AA77-71CE4E5308F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35-452A-AA77-71CE4E5308F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35-452A-AA77-71CE4E5308F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35-452A-AA77-71CE4E5308F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35-452A-AA77-71CE4E5308F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35-452A-AA77-71CE4E5308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35-452A-AA77-71CE4E5308F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35-452A-AA77-71CE4E5308F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 altLang="zh-CN"/>
                      <a:t>-0.42%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4E35-452A-AA77-71CE4E5308F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35-452A-AA77-71CE4E530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Figure3!$J$6:$J$16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Figure3!$N$6:$N$16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-2.1069168802122507E-2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35-452A-AA77-71CE4E530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95706703"/>
        <c:axId val="395705263"/>
      </c:barChart>
      <c:lineChart>
        <c:grouping val="standard"/>
        <c:varyColors val="0"/>
        <c:ser>
          <c:idx val="0"/>
          <c:order val="0"/>
          <c:tx>
            <c:strRef>
              <c:f>Figure3!$K$5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Figure3!$J$6:$J$16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Figure3!$K$6:$K$16</c:f>
              <c:numCache>
                <c:formatCode>0.00_ </c:formatCode>
                <c:ptCount val="11"/>
                <c:pt idx="0">
                  <c:v>0.16905160098726307</c:v>
                </c:pt>
                <c:pt idx="1">
                  <c:v>0.45104474275491274</c:v>
                </c:pt>
                <c:pt idx="2">
                  <c:v>0.55296805884721756</c:v>
                </c:pt>
                <c:pt idx="3">
                  <c:v>0.62365491055358235</c:v>
                </c:pt>
                <c:pt idx="4">
                  <c:v>0.67643885549243965</c:v>
                </c:pt>
                <c:pt idx="5">
                  <c:v>0.74437508240041461</c:v>
                </c:pt>
                <c:pt idx="6">
                  <c:v>0.79296624002022364</c:v>
                </c:pt>
                <c:pt idx="7">
                  <c:v>0.79883277381672435</c:v>
                </c:pt>
                <c:pt idx="8">
                  <c:v>0.84025996108453893</c:v>
                </c:pt>
                <c:pt idx="9">
                  <c:v>0.83671924529298791</c:v>
                </c:pt>
                <c:pt idx="10">
                  <c:v>0.85094560354171134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35-452A-AA77-71CE4E530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16200000" scaled="0"/>
              </a:gradFill>
              <a:round/>
            </a:ln>
            <a:effectLst/>
          </c:spPr>
        </c:dropLines>
        <c:marker val="1"/>
        <c:smooth val="0"/>
        <c:axId val="395706703"/>
        <c:axId val="395705263"/>
      </c:lineChart>
      <c:catAx>
        <c:axId val="395706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95705263"/>
        <c:crosses val="autoZero"/>
        <c:auto val="1"/>
        <c:lblAlgn val="ctr"/>
        <c:lblOffset val="100"/>
        <c:noMultiLvlLbl val="0"/>
      </c:catAx>
      <c:valAx>
        <c:axId val="395705263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395706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576943</xdr:colOff>
      <xdr:row>10</xdr:row>
      <xdr:rowOff>108857</xdr:rowOff>
    </xdr:from>
    <xdr:to>
      <xdr:col>10</xdr:col>
      <xdr:colOff>92529</xdr:colOff>
      <xdr:row>25</xdr:row>
      <xdr:rowOff>157843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59E1DBD-0718-3729-18AB-E1AAB0DA53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522514</xdr:colOff>
      <xdr:row>10</xdr:row>
      <xdr:rowOff>119741</xdr:rowOff>
    </xdr:from>
    <xdr:to>
      <xdr:col>10</xdr:col>
      <xdr:colOff>217714</xdr:colOff>
      <xdr:row>25</xdr:row>
      <xdr:rowOff>168727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2AAF3718-987F-5C31-7CD2-9DD54879CB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190500</xdr:colOff>
      <xdr:row>12</xdr:row>
      <xdr:rowOff>0</xdr:rowOff>
    </xdr:from>
    <xdr:to>
      <xdr:col>18</xdr:col>
      <xdr:colOff>451757</xdr:colOff>
      <xdr:row>14</xdr:row>
      <xdr:rowOff>125186</xdr:rowOff>
    </xdr:to>
    <xdr:sp macro="" textlink="">
      <xdr:nvSpPr>
        <xdr:cNvPr id="7" name="箭头: 上 6">
          <a:extLst>
            <a:ext uri="{FF2B5EF4-FFF2-40B4-BE49-F238E27FC236}">
              <a16:creationId xmlns:a16="http://schemas.microsoft.com/office/drawing/2014/main" id="{59588D43-C4EA-6051-6367-8E2C65286275}"/>
            </a:ext>
          </a:extLst>
        </xdr:cNvPr>
        <xdr:cNvSpPr/>
      </xdr:nvSpPr>
      <xdr:spPr>
        <a:xfrm>
          <a:off x="12730843" y="2155371"/>
          <a:ext cx="261257" cy="484415"/>
        </a:xfrm>
        <a:prstGeom prst="up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190500</xdr:colOff>
      <xdr:row>10</xdr:row>
      <xdr:rowOff>0</xdr:rowOff>
    </xdr:from>
    <xdr:to>
      <xdr:col>18</xdr:col>
      <xdr:colOff>451757</xdr:colOff>
      <xdr:row>12</xdr:row>
      <xdr:rowOff>125186</xdr:rowOff>
    </xdr:to>
    <xdr:sp macro="" textlink="">
      <xdr:nvSpPr>
        <xdr:cNvPr id="4" name="箭头: 上 3">
          <a:extLst>
            <a:ext uri="{FF2B5EF4-FFF2-40B4-BE49-F238E27FC236}">
              <a16:creationId xmlns:a16="http://schemas.microsoft.com/office/drawing/2014/main" id="{027159C7-1696-40FB-8696-A53E43ED2C58}"/>
            </a:ext>
          </a:extLst>
        </xdr:cNvPr>
        <xdr:cNvSpPr/>
      </xdr:nvSpPr>
      <xdr:spPr>
        <a:xfrm>
          <a:off x="12730843" y="2155371"/>
          <a:ext cx="261257" cy="484415"/>
        </a:xfrm>
        <a:prstGeom prst="up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353786</xdr:colOff>
      <xdr:row>7</xdr:row>
      <xdr:rowOff>174171</xdr:rowOff>
    </xdr:from>
    <xdr:to>
      <xdr:col>10</xdr:col>
      <xdr:colOff>48986</xdr:colOff>
      <xdr:row>23</xdr:row>
      <xdr:rowOff>43542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1DBA77D4-BAC9-7302-0EF5-95DE0A85DB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375557</xdr:colOff>
      <xdr:row>10</xdr:row>
      <xdr:rowOff>54428</xdr:rowOff>
    </xdr:from>
    <xdr:to>
      <xdr:col>17</xdr:col>
      <xdr:colOff>636814</xdr:colOff>
      <xdr:row>13</xdr:row>
      <xdr:rowOff>21771</xdr:rowOff>
    </xdr:to>
    <xdr:sp macro="" textlink="">
      <xdr:nvSpPr>
        <xdr:cNvPr id="7" name="箭头: 下 6">
          <a:extLst>
            <a:ext uri="{FF2B5EF4-FFF2-40B4-BE49-F238E27FC236}">
              <a16:creationId xmlns:a16="http://schemas.microsoft.com/office/drawing/2014/main" id="{BCB4DA0A-3693-013B-0D2D-8EA8B33B668C}"/>
            </a:ext>
          </a:extLst>
        </xdr:cNvPr>
        <xdr:cNvSpPr/>
      </xdr:nvSpPr>
      <xdr:spPr>
        <a:xfrm>
          <a:off x="12219214" y="1850571"/>
          <a:ext cx="261257" cy="506186"/>
        </a:xfrm>
        <a:prstGeom prst="downArrow">
          <a:avLst/>
        </a:prstGeom>
        <a:solidFill>
          <a:schemeClr val="accent3">
            <a:lumMod val="60000"/>
            <a:lumOff val="40000"/>
          </a:schemeClr>
        </a:solidFill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8</xdr:row>
      <xdr:rowOff>0</xdr:rowOff>
    </xdr:from>
    <xdr:to>
      <xdr:col>15</xdr:col>
      <xdr:colOff>451757</xdr:colOff>
      <xdr:row>10</xdr:row>
      <xdr:rowOff>125186</xdr:rowOff>
    </xdr:to>
    <xdr:sp macro="" textlink="">
      <xdr:nvSpPr>
        <xdr:cNvPr id="4" name="箭头: 上 3">
          <a:extLst>
            <a:ext uri="{FF2B5EF4-FFF2-40B4-BE49-F238E27FC236}">
              <a16:creationId xmlns:a16="http://schemas.microsoft.com/office/drawing/2014/main" id="{7FB4EE10-58C0-4E34-8A9D-1E237B05B6F3}"/>
            </a:ext>
          </a:extLst>
        </xdr:cNvPr>
        <xdr:cNvSpPr/>
      </xdr:nvSpPr>
      <xdr:spPr>
        <a:xfrm>
          <a:off x="12730843" y="2155371"/>
          <a:ext cx="261257" cy="484415"/>
        </a:xfrm>
        <a:prstGeom prst="up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674914</xdr:colOff>
      <xdr:row>12</xdr:row>
      <xdr:rowOff>16329</xdr:rowOff>
    </xdr:from>
    <xdr:to>
      <xdr:col>8</xdr:col>
      <xdr:colOff>370114</xdr:colOff>
      <xdr:row>27</xdr:row>
      <xdr:rowOff>65314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9AF56ECF-7B60-59C0-DB3E-3534EF8F19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workbookViewId="0">
      <selection activeCell="A15" sqref="A15:B15"/>
    </sheetView>
  </sheetViews>
  <sheetFormatPr defaultRowHeight="14.15" x14ac:dyDescent="0.35"/>
  <cols>
    <col min="2" max="2" width="12.42578125" bestFit="1" customWidth="1"/>
  </cols>
  <sheetData>
    <row r="1" spans="1:5" x14ac:dyDescent="0.35">
      <c r="A1" t="s">
        <v>9</v>
      </c>
      <c r="B1" t="s">
        <v>10</v>
      </c>
      <c r="E1" t="s">
        <v>1</v>
      </c>
    </row>
    <row r="2" spans="1:5" x14ac:dyDescent="0.35">
      <c r="A2">
        <v>2013</v>
      </c>
      <c r="B2" s="1">
        <v>1.948307068783199E-3</v>
      </c>
      <c r="D2">
        <v>2013</v>
      </c>
      <c r="E2">
        <f>1/2*(B29)</f>
        <v>0.21057341612178396</v>
      </c>
    </row>
    <row r="3" spans="1:5" x14ac:dyDescent="0.35">
      <c r="A3">
        <v>2014</v>
      </c>
      <c r="B3" s="1">
        <v>0.11876453680408948</v>
      </c>
      <c r="D3">
        <v>2014</v>
      </c>
      <c r="E3">
        <f t="shared" ref="E3:E12" si="0">1/2*(B30)</f>
        <v>0.23362783049871949</v>
      </c>
    </row>
    <row r="4" spans="1:5" x14ac:dyDescent="0.35">
      <c r="A4">
        <v>2015</v>
      </c>
      <c r="B4" s="1">
        <v>0.22691759087252775</v>
      </c>
      <c r="D4">
        <v>2015</v>
      </c>
      <c r="E4">
        <f t="shared" si="0"/>
        <v>0.3194753043730974</v>
      </c>
    </row>
    <row r="5" spans="1:5" x14ac:dyDescent="0.35">
      <c r="A5">
        <v>2016</v>
      </c>
      <c r="B5" s="1">
        <v>0.30035025671051446</v>
      </c>
      <c r="D5">
        <v>2016</v>
      </c>
      <c r="E5">
        <f t="shared" si="0"/>
        <v>0.40201203829303767</v>
      </c>
    </row>
    <row r="6" spans="1:5" x14ac:dyDescent="0.35">
      <c r="A6">
        <v>2017</v>
      </c>
      <c r="B6" s="1">
        <v>0.36714707518410161</v>
      </c>
      <c r="D6">
        <v>2017</v>
      </c>
      <c r="E6">
        <f t="shared" si="0"/>
        <v>0.46870432653405514</v>
      </c>
    </row>
    <row r="7" spans="1:5" x14ac:dyDescent="0.35">
      <c r="A7">
        <v>2018</v>
      </c>
      <c r="B7" s="1">
        <v>0.51059820982515025</v>
      </c>
      <c r="D7">
        <v>2018</v>
      </c>
      <c r="E7">
        <f t="shared" si="0"/>
        <v>0.55594690068685071</v>
      </c>
    </row>
    <row r="8" spans="1:5" x14ac:dyDescent="0.35">
      <c r="A8">
        <v>2019</v>
      </c>
      <c r="B8" s="1">
        <v>0.62036088967507552</v>
      </c>
      <c r="D8">
        <v>2019</v>
      </c>
      <c r="E8">
        <f t="shared" si="0"/>
        <v>0.62885279696780638</v>
      </c>
    </row>
    <row r="9" spans="1:5" x14ac:dyDescent="0.35">
      <c r="A9">
        <v>2020</v>
      </c>
      <c r="B9" s="1">
        <v>0.63940821182368301</v>
      </c>
      <c r="D9">
        <v>2020</v>
      </c>
      <c r="E9">
        <f t="shared" si="0"/>
        <v>0.63813507054507235</v>
      </c>
    </row>
    <row r="10" spans="1:5" x14ac:dyDescent="0.35">
      <c r="A10">
        <v>2021</v>
      </c>
      <c r="B10" s="1">
        <v>0.75042010782756763</v>
      </c>
      <c r="D10">
        <v>2021</v>
      </c>
      <c r="E10">
        <f t="shared" si="0"/>
        <v>0.70734931888259645</v>
      </c>
    </row>
    <row r="11" spans="1:5" x14ac:dyDescent="0.35">
      <c r="A11">
        <v>2022</v>
      </c>
      <c r="B11" s="1">
        <v>0.84511828025181934</v>
      </c>
      <c r="D11">
        <v>2022</v>
      </c>
      <c r="E11">
        <f t="shared" si="0"/>
        <v>0.71254147448921024</v>
      </c>
    </row>
    <row r="12" spans="1:5" x14ac:dyDescent="0.35">
      <c r="A12">
        <v>2023</v>
      </c>
      <c r="B12" s="1">
        <v>0.94644838804345643</v>
      </c>
      <c r="D12">
        <v>2023</v>
      </c>
      <c r="E12">
        <f t="shared" si="0"/>
        <v>0.75022450952207587</v>
      </c>
    </row>
    <row r="13" spans="1:5" x14ac:dyDescent="0.35">
      <c r="B13" s="1"/>
    </row>
    <row r="14" spans="1:5" x14ac:dyDescent="0.35">
      <c r="E14" t="s">
        <v>2</v>
      </c>
    </row>
    <row r="15" spans="1:5" x14ac:dyDescent="0.35">
      <c r="A15" t="s">
        <v>9</v>
      </c>
      <c r="B15" t="s">
        <v>11</v>
      </c>
      <c r="D15">
        <v>2013</v>
      </c>
      <c r="E15">
        <f>2*B42^(1/2)/B29</f>
        <v>0.13571724447794789</v>
      </c>
    </row>
    <row r="16" spans="1:5" x14ac:dyDescent="0.35">
      <c r="A16">
        <v>2013</v>
      </c>
      <c r="B16">
        <v>0.41919852517478473</v>
      </c>
      <c r="D16">
        <v>2014</v>
      </c>
      <c r="E16">
        <f t="shared" ref="E16:E25" si="1">2*B43^(1/2)/B30</f>
        <v>0.87079248877397974</v>
      </c>
    </row>
    <row r="17" spans="1:5" x14ac:dyDescent="0.35">
      <c r="A17">
        <v>2014</v>
      </c>
      <c r="B17">
        <v>0.34849112419334949</v>
      </c>
      <c r="D17">
        <v>2015</v>
      </c>
      <c r="E17">
        <f t="shared" si="1"/>
        <v>0.95711208321806274</v>
      </c>
    </row>
    <row r="18" spans="1:5" x14ac:dyDescent="0.35">
      <c r="A18">
        <v>2015</v>
      </c>
      <c r="B18">
        <v>0.41203301787366703</v>
      </c>
      <c r="D18">
        <v>2016</v>
      </c>
      <c r="E18">
        <f t="shared" si="1"/>
        <v>0.96749701603234994</v>
      </c>
    </row>
    <row r="19" spans="1:5" x14ac:dyDescent="0.35">
      <c r="A19">
        <v>2016</v>
      </c>
      <c r="B19">
        <v>0.50367381987556092</v>
      </c>
      <c r="D19">
        <v>2017</v>
      </c>
      <c r="E19">
        <f t="shared" si="1"/>
        <v>0.97624344243529315</v>
      </c>
    </row>
    <row r="20" spans="1:5" x14ac:dyDescent="0.35">
      <c r="A20">
        <v>2017</v>
      </c>
      <c r="B20">
        <v>0.57026157788400866</v>
      </c>
      <c r="D20">
        <v>2018</v>
      </c>
      <c r="E20">
        <f t="shared" si="1"/>
        <v>0.99666760011443944</v>
      </c>
    </row>
    <row r="21" spans="1:5" x14ac:dyDescent="0.35">
      <c r="A21">
        <v>2018</v>
      </c>
      <c r="B21">
        <v>0.60129559154855128</v>
      </c>
      <c r="D21">
        <v>2019</v>
      </c>
      <c r="E21">
        <f t="shared" si="1"/>
        <v>0.99990881943076038</v>
      </c>
    </row>
    <row r="22" spans="1:5" x14ac:dyDescent="0.35">
      <c r="A22">
        <v>2019</v>
      </c>
      <c r="B22">
        <v>0.63734470426053735</v>
      </c>
      <c r="D22">
        <v>2020</v>
      </c>
      <c r="E22">
        <f t="shared" si="1"/>
        <v>0.99999800979226949</v>
      </c>
    </row>
    <row r="23" spans="1:5" x14ac:dyDescent="0.35">
      <c r="A23">
        <v>2020</v>
      </c>
      <c r="B23">
        <v>0.63686192926646179</v>
      </c>
      <c r="D23">
        <v>2021</v>
      </c>
      <c r="E23">
        <f t="shared" si="1"/>
        <v>0.9981444575604046</v>
      </c>
    </row>
    <row r="24" spans="1:5" x14ac:dyDescent="0.35">
      <c r="A24">
        <v>2021</v>
      </c>
      <c r="B24">
        <v>0.66427852993762526</v>
      </c>
      <c r="D24">
        <v>2022</v>
      </c>
      <c r="E24">
        <f t="shared" si="1"/>
        <v>0.98253802832394799</v>
      </c>
    </row>
    <row r="25" spans="1:5" x14ac:dyDescent="0.35">
      <c r="A25">
        <v>2022</v>
      </c>
      <c r="B25">
        <v>0.57996466872660102</v>
      </c>
      <c r="D25">
        <v>2023</v>
      </c>
      <c r="E25">
        <f t="shared" si="1"/>
        <v>0.9651889680973692</v>
      </c>
    </row>
    <row r="26" spans="1:5" x14ac:dyDescent="0.35">
      <c r="A26">
        <v>2023</v>
      </c>
      <c r="B26">
        <v>0.55400063100069519</v>
      </c>
    </row>
    <row r="27" spans="1:5" x14ac:dyDescent="0.35">
      <c r="E27" t="s">
        <v>3</v>
      </c>
    </row>
    <row r="28" spans="1:5" x14ac:dyDescent="0.35">
      <c r="B28" t="s">
        <v>4</v>
      </c>
      <c r="D28">
        <v>2013</v>
      </c>
      <c r="E28">
        <f>SQRT(E2*E15)</f>
        <v>0.16905160098726307</v>
      </c>
    </row>
    <row r="29" spans="1:5" x14ac:dyDescent="0.35">
      <c r="A29">
        <v>2013</v>
      </c>
      <c r="B29" s="1">
        <f>B2+B16</f>
        <v>0.42114683224356791</v>
      </c>
      <c r="D29">
        <v>2014</v>
      </c>
      <c r="E29">
        <f t="shared" ref="E29:E38" si="2">SQRT(E3*E16)</f>
        <v>0.45104474275491274</v>
      </c>
    </row>
    <row r="30" spans="1:5" x14ac:dyDescent="0.35">
      <c r="A30">
        <v>2014</v>
      </c>
      <c r="B30" s="1">
        <f t="shared" ref="B30:B39" si="3">B3+B17</f>
        <v>0.46725566099743898</v>
      </c>
      <c r="D30">
        <v>2015</v>
      </c>
      <c r="E30">
        <f t="shared" si="2"/>
        <v>0.55296805884721756</v>
      </c>
    </row>
    <row r="31" spans="1:5" x14ac:dyDescent="0.35">
      <c r="A31">
        <v>2015</v>
      </c>
      <c r="B31" s="1">
        <f t="shared" si="3"/>
        <v>0.6389506087461948</v>
      </c>
      <c r="D31">
        <v>2016</v>
      </c>
      <c r="E31">
        <f t="shared" si="2"/>
        <v>0.62365491055358235</v>
      </c>
    </row>
    <row r="32" spans="1:5" x14ac:dyDescent="0.35">
      <c r="A32">
        <v>2016</v>
      </c>
      <c r="B32" s="1">
        <f t="shared" si="3"/>
        <v>0.80402407658607533</v>
      </c>
      <c r="D32">
        <v>2017</v>
      </c>
      <c r="E32">
        <f t="shared" si="2"/>
        <v>0.67643885549243965</v>
      </c>
    </row>
    <row r="33" spans="1:11" x14ac:dyDescent="0.35">
      <c r="A33">
        <v>2017</v>
      </c>
      <c r="B33" s="1">
        <f t="shared" si="3"/>
        <v>0.93740865306811028</v>
      </c>
      <c r="D33">
        <v>2018</v>
      </c>
      <c r="E33">
        <f t="shared" si="2"/>
        <v>0.74437508240041461</v>
      </c>
    </row>
    <row r="34" spans="1:11" x14ac:dyDescent="0.35">
      <c r="A34">
        <v>2018</v>
      </c>
      <c r="B34" s="1">
        <f t="shared" si="3"/>
        <v>1.1118938013737014</v>
      </c>
      <c r="D34">
        <v>2019</v>
      </c>
      <c r="E34">
        <f t="shared" si="2"/>
        <v>0.79296624002022364</v>
      </c>
    </row>
    <row r="35" spans="1:11" x14ac:dyDescent="0.35">
      <c r="A35">
        <v>2019</v>
      </c>
      <c r="B35" s="1">
        <f t="shared" si="3"/>
        <v>1.2577055939356128</v>
      </c>
      <c r="D35">
        <v>2020</v>
      </c>
      <c r="E35">
        <f t="shared" si="2"/>
        <v>0.79883277381672435</v>
      </c>
    </row>
    <row r="36" spans="1:11" x14ac:dyDescent="0.35">
      <c r="A36">
        <v>2020</v>
      </c>
      <c r="B36" s="1">
        <f t="shared" si="3"/>
        <v>1.2762701410901447</v>
      </c>
      <c r="D36">
        <v>2021</v>
      </c>
      <c r="E36">
        <f t="shared" si="2"/>
        <v>0.84025996108453893</v>
      </c>
    </row>
    <row r="37" spans="1:11" x14ac:dyDescent="0.35">
      <c r="A37">
        <v>2021</v>
      </c>
      <c r="B37" s="1">
        <f t="shared" si="3"/>
        <v>1.4146986377651929</v>
      </c>
      <c r="D37">
        <v>2022</v>
      </c>
      <c r="E37">
        <f t="shared" si="2"/>
        <v>0.83671924529298791</v>
      </c>
    </row>
    <row r="38" spans="1:11" x14ac:dyDescent="0.35">
      <c r="A38">
        <v>2022</v>
      </c>
      <c r="B38" s="1">
        <f t="shared" si="3"/>
        <v>1.4250829489784205</v>
      </c>
      <c r="D38">
        <v>2023</v>
      </c>
      <c r="E38">
        <f t="shared" si="2"/>
        <v>0.85094560354171134</v>
      </c>
    </row>
    <row r="39" spans="1:11" x14ac:dyDescent="0.35">
      <c r="A39">
        <v>2023</v>
      </c>
      <c r="B39" s="1">
        <f t="shared" si="3"/>
        <v>1.5004490190441517</v>
      </c>
    </row>
    <row r="41" spans="1:11" x14ac:dyDescent="0.35">
      <c r="B41" t="s">
        <v>5</v>
      </c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5">
      <c r="A42">
        <v>2013</v>
      </c>
      <c r="B42">
        <f>B2*B16</f>
        <v>8.1672744982152492E-4</v>
      </c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5">
      <c r="A43">
        <v>2014</v>
      </c>
      <c r="B43">
        <f t="shared" ref="B43:B52" si="4">B3*B17</f>
        <v>4.1388386945159575E-2</v>
      </c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5">
      <c r="A44">
        <v>2015</v>
      </c>
      <c r="B44">
        <f t="shared" si="4"/>
        <v>9.3497539775829683E-2</v>
      </c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5">
      <c r="A45">
        <v>2016</v>
      </c>
      <c r="B45">
        <f t="shared" si="4"/>
        <v>0.15127856109799015</v>
      </c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5">
      <c r="A46">
        <v>2017</v>
      </c>
      <c r="B46">
        <f t="shared" si="4"/>
        <v>0.20936987040998456</v>
      </c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5">
      <c r="A47">
        <v>2018</v>
      </c>
      <c r="B47">
        <f t="shared" si="4"/>
        <v>0.30702045262044503</v>
      </c>
    </row>
    <row r="48" spans="1:11" x14ac:dyDescent="0.35">
      <c r="A48">
        <v>2019</v>
      </c>
      <c r="B48">
        <f t="shared" si="4"/>
        <v>0.39538372776476483</v>
      </c>
    </row>
    <row r="49" spans="1:2" x14ac:dyDescent="0.35">
      <c r="A49">
        <v>2020</v>
      </c>
      <c r="B49">
        <f t="shared" si="4"/>
        <v>0.40721474737084923</v>
      </c>
    </row>
    <row r="50" spans="1:2" x14ac:dyDescent="0.35">
      <c r="A50">
        <v>2021</v>
      </c>
      <c r="B50">
        <f t="shared" si="4"/>
        <v>0.49848796606333085</v>
      </c>
    </row>
    <row r="51" spans="1:2" x14ac:dyDescent="0.35">
      <c r="A51">
        <v>2022</v>
      </c>
      <c r="B51">
        <f t="shared" si="4"/>
        <v>0.49013874344104119</v>
      </c>
    </row>
    <row r="52" spans="1:2" x14ac:dyDescent="0.35">
      <c r="A52">
        <v>2023</v>
      </c>
      <c r="B52">
        <f t="shared" si="4"/>
        <v>0.52433300418566564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AD2C-3D5A-46FF-9513-E953EF3B2626}">
  <dimension ref="A1:K52"/>
  <sheetViews>
    <sheetView workbookViewId="0">
      <selection activeCell="A15" sqref="A15:B15"/>
    </sheetView>
  </sheetViews>
  <sheetFormatPr defaultRowHeight="14.15" x14ac:dyDescent="0.35"/>
  <cols>
    <col min="2" max="2" width="12.42578125" bestFit="1" customWidth="1"/>
  </cols>
  <sheetData>
    <row r="1" spans="1:5" x14ac:dyDescent="0.35">
      <c r="A1" t="s">
        <v>9</v>
      </c>
      <c r="B1" t="s">
        <v>10</v>
      </c>
      <c r="E1" t="s">
        <v>1</v>
      </c>
    </row>
    <row r="2" spans="1:5" x14ac:dyDescent="0.35">
      <c r="A2">
        <v>2013</v>
      </c>
      <c r="B2" s="1">
        <v>7.9206101805043644E-2</v>
      </c>
      <c r="D2">
        <v>2013</v>
      </c>
      <c r="E2">
        <f>1/2*(B29)</f>
        <v>0.20525685664829679</v>
      </c>
    </row>
    <row r="3" spans="1:5" x14ac:dyDescent="0.35">
      <c r="A3">
        <v>2014</v>
      </c>
      <c r="B3" s="1">
        <v>0.14003418524928482</v>
      </c>
      <c r="D3">
        <v>2014</v>
      </c>
      <c r="E3">
        <f t="shared" ref="E3:E12" si="0">1/2*(B30)</f>
        <v>0.27473181414155717</v>
      </c>
    </row>
    <row r="4" spans="1:5" x14ac:dyDescent="0.35">
      <c r="A4">
        <v>2015</v>
      </c>
      <c r="B4" s="1">
        <v>0.24917292067428506</v>
      </c>
      <c r="D4">
        <v>2015</v>
      </c>
      <c r="E4">
        <f t="shared" si="0"/>
        <v>0.36911368444984333</v>
      </c>
    </row>
    <row r="5" spans="1:5" x14ac:dyDescent="0.35">
      <c r="A5">
        <v>2016</v>
      </c>
      <c r="B5" s="1">
        <v>0.33869013687018695</v>
      </c>
      <c r="D5">
        <v>2016</v>
      </c>
      <c r="E5">
        <f t="shared" si="0"/>
        <v>0.4350902200925566</v>
      </c>
    </row>
    <row r="6" spans="1:5" x14ac:dyDescent="0.35">
      <c r="A6">
        <v>2017</v>
      </c>
      <c r="B6" s="1">
        <v>0.39967218590778608</v>
      </c>
      <c r="D6">
        <v>2017</v>
      </c>
      <c r="E6">
        <f t="shared" si="0"/>
        <v>0.49639308961634876</v>
      </c>
    </row>
    <row r="7" spans="1:5" x14ac:dyDescent="0.35">
      <c r="A7">
        <v>2018</v>
      </c>
      <c r="B7" s="1">
        <v>0.52063234394156954</v>
      </c>
      <c r="D7">
        <v>2018</v>
      </c>
      <c r="E7">
        <f t="shared" si="0"/>
        <v>0.58179820124092307</v>
      </c>
    </row>
    <row r="8" spans="1:5" x14ac:dyDescent="0.35">
      <c r="A8">
        <v>2019</v>
      </c>
      <c r="B8" s="1">
        <v>0.58530653661776333</v>
      </c>
      <c r="D8">
        <v>2019</v>
      </c>
      <c r="E8">
        <f t="shared" si="0"/>
        <v>0.62491464277573128</v>
      </c>
    </row>
    <row r="9" spans="1:5" x14ac:dyDescent="0.35">
      <c r="A9">
        <v>2020</v>
      </c>
      <c r="B9" s="1">
        <v>0.55681700065272621</v>
      </c>
      <c r="D9">
        <v>2020</v>
      </c>
      <c r="E9">
        <f t="shared" si="0"/>
        <v>0.59272646258360595</v>
      </c>
    </row>
    <row r="10" spans="1:5" x14ac:dyDescent="0.35">
      <c r="A10">
        <v>2021</v>
      </c>
      <c r="B10" s="1">
        <v>0.72169504539662777</v>
      </c>
      <c r="D10">
        <v>2021</v>
      </c>
      <c r="E10">
        <f t="shared" si="0"/>
        <v>0.68612866457284849</v>
      </c>
    </row>
    <row r="11" spans="1:5" x14ac:dyDescent="0.35">
      <c r="A11">
        <v>2022</v>
      </c>
      <c r="B11" s="1">
        <v>0.75376110691037235</v>
      </c>
      <c r="D11">
        <v>2022</v>
      </c>
      <c r="E11">
        <f t="shared" si="0"/>
        <v>0.70129300841393016</v>
      </c>
    </row>
    <row r="12" spans="1:5" x14ac:dyDescent="0.35">
      <c r="A12">
        <v>2023</v>
      </c>
      <c r="B12" s="1">
        <v>0.84701545929794442</v>
      </c>
      <c r="D12">
        <v>2023</v>
      </c>
      <c r="E12">
        <f t="shared" si="0"/>
        <v>0.77693353855027236</v>
      </c>
    </row>
    <row r="13" spans="1:5" x14ac:dyDescent="0.35">
      <c r="B13" s="1"/>
    </row>
    <row r="14" spans="1:5" x14ac:dyDescent="0.35">
      <c r="E14" t="s">
        <v>2</v>
      </c>
    </row>
    <row r="15" spans="1:5" x14ac:dyDescent="0.35">
      <c r="A15" t="s">
        <v>9</v>
      </c>
      <c r="B15" t="s">
        <v>11</v>
      </c>
      <c r="D15">
        <v>2013</v>
      </c>
      <c r="E15">
        <f>2*B42^(1/2)/B29</f>
        <v>0.78921867426139758</v>
      </c>
    </row>
    <row r="16" spans="1:5" x14ac:dyDescent="0.35">
      <c r="A16">
        <v>2013</v>
      </c>
      <c r="B16">
        <v>0.33130761149154991</v>
      </c>
      <c r="D16">
        <v>2014</v>
      </c>
      <c r="E16">
        <f t="shared" ref="E16:E25" si="1">2*B43^(1/2)/B30</f>
        <v>0.87156065341723521</v>
      </c>
    </row>
    <row r="17" spans="1:5" x14ac:dyDescent="0.35">
      <c r="A17">
        <v>2014</v>
      </c>
      <c r="B17">
        <v>0.4094294430338295</v>
      </c>
      <c r="D17">
        <v>2015</v>
      </c>
      <c r="E17">
        <f t="shared" si="1"/>
        <v>0.94573373664177585</v>
      </c>
    </row>
    <row r="18" spans="1:5" x14ac:dyDescent="0.35">
      <c r="A18">
        <v>2015</v>
      </c>
      <c r="B18">
        <v>0.48905444822540162</v>
      </c>
      <c r="D18">
        <v>2016</v>
      </c>
      <c r="E18">
        <f t="shared" si="1"/>
        <v>0.97514596074436</v>
      </c>
    </row>
    <row r="19" spans="1:5" x14ac:dyDescent="0.35">
      <c r="A19">
        <v>2016</v>
      </c>
      <c r="B19">
        <v>0.53149030331492619</v>
      </c>
      <c r="D19">
        <v>2017</v>
      </c>
      <c r="E19">
        <f t="shared" si="1"/>
        <v>0.98083356899649365</v>
      </c>
    </row>
    <row r="20" spans="1:5" x14ac:dyDescent="0.35">
      <c r="A20">
        <v>2017</v>
      </c>
      <c r="B20">
        <v>0.59311399332491144</v>
      </c>
      <c r="D20">
        <v>2018</v>
      </c>
      <c r="E20">
        <f t="shared" si="1"/>
        <v>0.9944582307247698</v>
      </c>
    </row>
    <row r="21" spans="1:5" x14ac:dyDescent="0.35">
      <c r="A21">
        <v>2018</v>
      </c>
      <c r="B21">
        <v>0.64296405854027661</v>
      </c>
      <c r="D21">
        <v>2019</v>
      </c>
      <c r="E21">
        <f t="shared" si="1"/>
        <v>0.99798936341431266</v>
      </c>
    </row>
    <row r="22" spans="1:5" x14ac:dyDescent="0.35">
      <c r="A22">
        <v>2019</v>
      </c>
      <c r="B22">
        <v>0.66452274893369934</v>
      </c>
      <c r="D22">
        <v>2020</v>
      </c>
      <c r="E22">
        <f t="shared" si="1"/>
        <v>0.9981631308508061</v>
      </c>
    </row>
    <row r="23" spans="1:5" x14ac:dyDescent="0.35">
      <c r="A23">
        <v>2020</v>
      </c>
      <c r="B23">
        <v>0.6286359245144858</v>
      </c>
      <c r="D23">
        <v>2021</v>
      </c>
      <c r="E23">
        <f t="shared" si="1"/>
        <v>0.99865559456831332</v>
      </c>
    </row>
    <row r="24" spans="1:5" x14ac:dyDescent="0.35">
      <c r="A24">
        <v>2021</v>
      </c>
      <c r="B24">
        <v>0.65056228374906921</v>
      </c>
      <c r="D24">
        <v>2022</v>
      </c>
      <c r="E24">
        <f t="shared" si="1"/>
        <v>0.99719733846375969</v>
      </c>
    </row>
    <row r="25" spans="1:5" x14ac:dyDescent="0.35">
      <c r="A25">
        <v>2022</v>
      </c>
      <c r="B25">
        <v>0.64882490991748787</v>
      </c>
      <c r="D25">
        <v>2023</v>
      </c>
      <c r="E25">
        <f t="shared" si="1"/>
        <v>0.99592337852211676</v>
      </c>
    </row>
    <row r="26" spans="1:5" x14ac:dyDescent="0.35">
      <c r="A26">
        <v>2023</v>
      </c>
      <c r="B26">
        <v>0.70685161780260031</v>
      </c>
    </row>
    <row r="27" spans="1:5" x14ac:dyDescent="0.35">
      <c r="E27" t="s">
        <v>3</v>
      </c>
    </row>
    <row r="28" spans="1:5" x14ac:dyDescent="0.35">
      <c r="B28" t="s">
        <v>4</v>
      </c>
      <c r="D28">
        <v>2013</v>
      </c>
      <c r="E28">
        <f>SQRT(E2*E15)</f>
        <v>0.40248297390949411</v>
      </c>
    </row>
    <row r="29" spans="1:5" x14ac:dyDescent="0.35">
      <c r="A29">
        <v>2013</v>
      </c>
      <c r="B29" s="1">
        <f>B2+B16</f>
        <v>0.41051371329659359</v>
      </c>
      <c r="D29">
        <v>2014</v>
      </c>
      <c r="E29">
        <f t="shared" ref="E29:E38" si="2">SQRT(E3*E16)</f>
        <v>0.48933162522742996</v>
      </c>
    </row>
    <row r="30" spans="1:5" x14ac:dyDescent="0.35">
      <c r="A30">
        <v>2014</v>
      </c>
      <c r="B30" s="1">
        <f t="shared" ref="B30:B39" si="3">B3+B17</f>
        <v>0.54946362828311435</v>
      </c>
      <c r="D30">
        <v>2015</v>
      </c>
      <c r="E30">
        <f t="shared" si="2"/>
        <v>0.59083268701076763</v>
      </c>
    </row>
    <row r="31" spans="1:5" x14ac:dyDescent="0.35">
      <c r="A31">
        <v>2015</v>
      </c>
      <c r="B31" s="1">
        <f t="shared" si="3"/>
        <v>0.73822736889968665</v>
      </c>
      <c r="D31">
        <v>2016</v>
      </c>
      <c r="E31">
        <f t="shared" si="2"/>
        <v>0.65136508248648939</v>
      </c>
    </row>
    <row r="32" spans="1:5" x14ac:dyDescent="0.35">
      <c r="A32">
        <v>2016</v>
      </c>
      <c r="B32" s="1">
        <f t="shared" si="3"/>
        <v>0.8701804401851132</v>
      </c>
      <c r="D32">
        <v>2017</v>
      </c>
      <c r="E32">
        <f t="shared" si="2"/>
        <v>0.69776715723341387</v>
      </c>
    </row>
    <row r="33" spans="1:11" x14ac:dyDescent="0.35">
      <c r="A33">
        <v>2017</v>
      </c>
      <c r="B33" s="1">
        <f t="shared" si="3"/>
        <v>0.99278617923269752</v>
      </c>
      <c r="D33">
        <v>2018</v>
      </c>
      <c r="E33">
        <f t="shared" si="2"/>
        <v>0.76064052603375132</v>
      </c>
    </row>
    <row r="34" spans="1:11" x14ac:dyDescent="0.35">
      <c r="A34">
        <v>2018</v>
      </c>
      <c r="B34" s="1">
        <f t="shared" si="3"/>
        <v>1.1635964024818461</v>
      </c>
      <c r="D34">
        <v>2019</v>
      </c>
      <c r="E34">
        <f t="shared" si="2"/>
        <v>0.7897203090538033</v>
      </c>
    </row>
    <row r="35" spans="1:11" x14ac:dyDescent="0.35">
      <c r="A35">
        <v>2019</v>
      </c>
      <c r="B35" s="1">
        <f t="shared" si="3"/>
        <v>1.2498292855514626</v>
      </c>
      <c r="D35">
        <v>2020</v>
      </c>
      <c r="E35">
        <f t="shared" si="2"/>
        <v>0.76917988899253942</v>
      </c>
    </row>
    <row r="36" spans="1:11" x14ac:dyDescent="0.35">
      <c r="A36">
        <v>2020</v>
      </c>
      <c r="B36" s="1">
        <f t="shared" si="3"/>
        <v>1.1854529251672119</v>
      </c>
      <c r="D36">
        <v>2021</v>
      </c>
      <c r="E36">
        <f t="shared" si="2"/>
        <v>0.82777184626523803</v>
      </c>
    </row>
    <row r="37" spans="1:11" x14ac:dyDescent="0.35">
      <c r="A37">
        <v>2021</v>
      </c>
      <c r="B37" s="1">
        <f t="shared" si="3"/>
        <v>1.372257329145697</v>
      </c>
      <c r="D37">
        <v>2022</v>
      </c>
      <c r="E37">
        <f t="shared" si="2"/>
        <v>0.83625804718018359</v>
      </c>
    </row>
    <row r="38" spans="1:11" x14ac:dyDescent="0.35">
      <c r="A38">
        <v>2022</v>
      </c>
      <c r="B38" s="1">
        <f t="shared" si="3"/>
        <v>1.4025860168278603</v>
      </c>
      <c r="D38">
        <v>2023</v>
      </c>
      <c r="E38">
        <f t="shared" si="2"/>
        <v>0.87963985505440268</v>
      </c>
    </row>
    <row r="39" spans="1:11" x14ac:dyDescent="0.35">
      <c r="A39">
        <v>2023</v>
      </c>
      <c r="B39" s="1">
        <f t="shared" si="3"/>
        <v>1.5538670771005447</v>
      </c>
    </row>
    <row r="41" spans="1:11" x14ac:dyDescent="0.35">
      <c r="B41" t="s">
        <v>5</v>
      </c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5">
      <c r="A42">
        <v>2013</v>
      </c>
      <c r="B42">
        <f>B2*B16</f>
        <v>2.6241584404585551E-2</v>
      </c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5">
      <c r="A43">
        <v>2014</v>
      </c>
      <c r="B43">
        <f t="shared" ref="B43:B52" si="4">B3*B17</f>
        <v>5.7334118472310784E-2</v>
      </c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5">
      <c r="A44">
        <v>2015</v>
      </c>
      <c r="B44">
        <f t="shared" si="4"/>
        <v>0.12185912523307425</v>
      </c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5">
      <c r="A45">
        <v>2016</v>
      </c>
      <c r="B45">
        <f t="shared" si="4"/>
        <v>0.18001052357490954</v>
      </c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5">
      <c r="A46">
        <v>2017</v>
      </c>
      <c r="B46">
        <f t="shared" si="4"/>
        <v>0.2370511662046634</v>
      </c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5">
      <c r="A47">
        <v>2018</v>
      </c>
      <c r="B47">
        <f t="shared" si="4"/>
        <v>0.33474788486800872</v>
      </c>
    </row>
    <row r="48" spans="1:11" x14ac:dyDescent="0.35">
      <c r="A48">
        <v>2019</v>
      </c>
      <c r="B48">
        <f t="shared" si="4"/>
        <v>0.38894950868209904</v>
      </c>
    </row>
    <row r="49" spans="1:2" x14ac:dyDescent="0.35">
      <c r="A49">
        <v>2020</v>
      </c>
      <c r="B49">
        <f t="shared" si="4"/>
        <v>0.3500351699907096</v>
      </c>
    </row>
    <row r="50" spans="1:2" x14ac:dyDescent="0.35">
      <c r="A50">
        <v>2021</v>
      </c>
      <c r="B50">
        <f t="shared" si="4"/>
        <v>0.46950757690361833</v>
      </c>
    </row>
    <row r="51" spans="1:2" x14ac:dyDescent="0.35">
      <c r="A51">
        <v>2022</v>
      </c>
      <c r="B51">
        <f t="shared" si="4"/>
        <v>0.48905898229042827</v>
      </c>
    </row>
    <row r="52" spans="1:2" x14ac:dyDescent="0.35">
      <c r="A52">
        <v>2023</v>
      </c>
      <c r="B52">
        <f t="shared" si="4"/>
        <v>0.59871424770856452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D3878-D476-4BA1-8935-B915540072EB}">
  <dimension ref="A2:D16"/>
  <sheetViews>
    <sheetView tabSelected="1" workbookViewId="0">
      <selection activeCell="G12" sqref="G12"/>
    </sheetView>
  </sheetViews>
  <sheetFormatPr defaultRowHeight="14.15" x14ac:dyDescent="0.35"/>
  <cols>
    <col min="1" max="1" width="27.640625" customWidth="1"/>
    <col min="3" max="3" width="47.0703125" customWidth="1"/>
  </cols>
  <sheetData>
    <row r="2" spans="1:4" ht="28.3" x14ac:dyDescent="0.35">
      <c r="A2" s="6" t="s">
        <v>12</v>
      </c>
      <c r="B2" s="10">
        <v>8.6968088809378091E-2</v>
      </c>
      <c r="C2" s="11" t="s">
        <v>25</v>
      </c>
      <c r="D2" s="10">
        <v>7.045103108539523E-2</v>
      </c>
    </row>
    <row r="3" spans="1:4" ht="28.3" x14ac:dyDescent="0.35">
      <c r="A3" s="7" t="s">
        <v>13</v>
      </c>
      <c r="B3" s="10">
        <v>0.14831751130834722</v>
      </c>
      <c r="C3" s="11" t="s">
        <v>26</v>
      </c>
      <c r="D3" s="10">
        <v>9.2176757657481373E-2</v>
      </c>
    </row>
    <row r="4" spans="1:4" ht="28.3" x14ac:dyDescent="0.35">
      <c r="A4" s="7" t="s">
        <v>14</v>
      </c>
      <c r="B4" s="10">
        <v>3.7049775167234865E-2</v>
      </c>
      <c r="C4" s="11" t="s">
        <v>27</v>
      </c>
      <c r="D4" s="10">
        <v>9.4474564649627654E-2</v>
      </c>
    </row>
    <row r="5" spans="1:4" x14ac:dyDescent="0.35">
      <c r="A5" s="8" t="s">
        <v>15</v>
      </c>
      <c r="B5" s="10">
        <v>8.0218087267825547E-2</v>
      </c>
      <c r="C5" s="11" t="s">
        <v>28</v>
      </c>
      <c r="D5" s="10">
        <v>5.3878818740250738E-2</v>
      </c>
    </row>
    <row r="6" spans="1:4" ht="28.3" x14ac:dyDescent="0.35">
      <c r="A6" s="9" t="s">
        <v>16</v>
      </c>
      <c r="B6" s="10">
        <v>8.7432822130067603E-2</v>
      </c>
      <c r="C6" s="11" t="s">
        <v>29</v>
      </c>
      <c r="D6" s="10">
        <v>9.6540619407483652E-2</v>
      </c>
    </row>
    <row r="7" spans="1:4" ht="28.3" x14ac:dyDescent="0.35">
      <c r="A7" s="7" t="s">
        <v>17</v>
      </c>
      <c r="B7" s="10">
        <v>8.7015738255260336E-2</v>
      </c>
      <c r="C7" s="11" t="s">
        <v>30</v>
      </c>
      <c r="D7" s="10">
        <v>7.2048538140372681E-2</v>
      </c>
    </row>
    <row r="8" spans="1:4" ht="28.3" x14ac:dyDescent="0.35">
      <c r="A8" s="8" t="s">
        <v>18</v>
      </c>
      <c r="B8" s="10">
        <v>6.1545208123751867E-2</v>
      </c>
      <c r="C8" s="11" t="s">
        <v>31</v>
      </c>
      <c r="D8" s="10">
        <v>8.1345924362422786E-2</v>
      </c>
    </row>
    <row r="9" spans="1:4" x14ac:dyDescent="0.35">
      <c r="A9" s="7" t="s">
        <v>19</v>
      </c>
      <c r="B9" s="10">
        <v>5.8201132896028816E-2</v>
      </c>
      <c r="C9" s="11" t="s">
        <v>32</v>
      </c>
      <c r="D9" s="10">
        <v>9.3530099511585654E-2</v>
      </c>
    </row>
    <row r="10" spans="1:4" x14ac:dyDescent="0.35">
      <c r="A10" s="12" t="s">
        <v>20</v>
      </c>
      <c r="B10" s="10">
        <v>4.4718125780154119E-2</v>
      </c>
      <c r="C10" s="11" t="s">
        <v>33</v>
      </c>
      <c r="D10" s="10">
        <v>9.5520150408044499E-2</v>
      </c>
    </row>
    <row r="11" spans="1:4" x14ac:dyDescent="0.35">
      <c r="A11" s="13" t="s">
        <v>21</v>
      </c>
      <c r="B11" s="10">
        <v>7.4035992960669872E-2</v>
      </c>
      <c r="C11" s="11" t="s">
        <v>34</v>
      </c>
      <c r="D11" s="10">
        <v>0.10101137764050816</v>
      </c>
    </row>
    <row r="12" spans="1:4" x14ac:dyDescent="0.35">
      <c r="A12" s="12" t="s">
        <v>22</v>
      </c>
      <c r="B12" s="10">
        <v>6.2628047573501808E-2</v>
      </c>
      <c r="C12" s="11" t="s">
        <v>35</v>
      </c>
      <c r="D12" s="10">
        <v>0.14902211839682766</v>
      </c>
    </row>
    <row r="13" spans="1:4" x14ac:dyDescent="0.35">
      <c r="A13" s="13" t="s">
        <v>23</v>
      </c>
      <c r="B13" s="10">
        <v>6.9771505681728754E-2</v>
      </c>
      <c r="C13" s="11"/>
      <c r="D13" s="11"/>
    </row>
    <row r="14" spans="1:4" x14ac:dyDescent="0.35">
      <c r="A14" s="13" t="s">
        <v>24</v>
      </c>
      <c r="B14" s="10">
        <v>0.10209796404605104</v>
      </c>
      <c r="C14" s="11"/>
      <c r="D14" s="11"/>
    </row>
    <row r="15" spans="1:4" x14ac:dyDescent="0.35">
      <c r="A15" s="5"/>
    </row>
    <row r="16" spans="1:4" x14ac:dyDescent="0.35">
      <c r="A16" s="5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1952-8AFE-401D-9272-100582F6617B}">
  <dimension ref="A1:X41"/>
  <sheetViews>
    <sheetView workbookViewId="0">
      <selection activeCell="H18" sqref="H18"/>
    </sheetView>
  </sheetViews>
  <sheetFormatPr defaultRowHeight="14.15" x14ac:dyDescent="0.35"/>
  <sheetData>
    <row r="1" spans="1:24" x14ac:dyDescent="0.35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4" x14ac:dyDescent="0.35">
      <c r="A2" t="s">
        <v>46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M2" t="s">
        <v>46</v>
      </c>
      <c r="N2">
        <v>2013</v>
      </c>
      <c r="O2">
        <v>2014</v>
      </c>
      <c r="P2">
        <v>2015</v>
      </c>
      <c r="Q2">
        <v>2016</v>
      </c>
      <c r="R2">
        <v>2017</v>
      </c>
      <c r="S2">
        <v>2018</v>
      </c>
      <c r="T2">
        <v>2019</v>
      </c>
      <c r="U2">
        <v>2020</v>
      </c>
      <c r="V2">
        <v>2021</v>
      </c>
      <c r="W2">
        <v>2022</v>
      </c>
      <c r="X2">
        <v>2023</v>
      </c>
    </row>
    <row r="3" spans="1:24" x14ac:dyDescent="0.35">
      <c r="A3">
        <v>2013</v>
      </c>
      <c r="B3">
        <v>0.21057341612178396</v>
      </c>
      <c r="C3">
        <v>0.20929590627478201</v>
      </c>
      <c r="D3">
        <v>0.21748645930287455</v>
      </c>
      <c r="E3">
        <v>0.2185529952574384</v>
      </c>
      <c r="F3">
        <v>0.12413835337821431</v>
      </c>
      <c r="G3">
        <v>0.17397565486506375</v>
      </c>
      <c r="H3">
        <v>0.15019750939938598</v>
      </c>
      <c r="I3">
        <v>0.14455914977317161</v>
      </c>
      <c r="J3">
        <v>0.16204126050429388</v>
      </c>
      <c r="K3">
        <v>0.20525685664829679</v>
      </c>
      <c r="M3" t="s">
        <v>36</v>
      </c>
      <c r="N3">
        <v>0.21057341612178396</v>
      </c>
      <c r="O3">
        <v>0.23362783049871949</v>
      </c>
      <c r="P3">
        <v>0.3194753043730974</v>
      </c>
      <c r="Q3">
        <v>0.40201203829303767</v>
      </c>
      <c r="R3">
        <v>0.46870432653405514</v>
      </c>
      <c r="S3">
        <v>0.55594690068685071</v>
      </c>
      <c r="T3">
        <v>0.62885279696780638</v>
      </c>
      <c r="U3">
        <v>0.63813507054507235</v>
      </c>
      <c r="V3">
        <v>0.70734931888259645</v>
      </c>
      <c r="W3">
        <v>0.71254147448921024</v>
      </c>
      <c r="X3">
        <v>0.75022450952207587</v>
      </c>
    </row>
    <row r="4" spans="1:24" x14ac:dyDescent="0.35">
      <c r="A4">
        <v>2014</v>
      </c>
      <c r="B4">
        <v>0.23362783049871949</v>
      </c>
      <c r="C4">
        <v>0.29897797823950895</v>
      </c>
      <c r="D4">
        <v>0.2486335318125828</v>
      </c>
      <c r="E4">
        <v>0.28456348014461375</v>
      </c>
      <c r="F4">
        <v>0.224343354652316</v>
      </c>
      <c r="G4">
        <v>0.2575943473215726</v>
      </c>
      <c r="H4">
        <v>0.20951565097358194</v>
      </c>
      <c r="I4">
        <v>0.22844314365621804</v>
      </c>
      <c r="J4">
        <v>0.17587351061139173</v>
      </c>
      <c r="K4">
        <v>0.27473181414155717</v>
      </c>
      <c r="M4" t="s">
        <v>37</v>
      </c>
      <c r="N4">
        <v>0.20929590627478201</v>
      </c>
      <c r="O4">
        <v>0.29897797823950895</v>
      </c>
      <c r="P4">
        <v>0.36740159683762241</v>
      </c>
      <c r="Q4">
        <v>0.47656358770484097</v>
      </c>
      <c r="R4">
        <v>0.5166019615344134</v>
      </c>
      <c r="S4">
        <v>0.58210847949729638</v>
      </c>
      <c r="T4">
        <v>0.60114967301870725</v>
      </c>
      <c r="U4">
        <v>0.70156705482738024</v>
      </c>
      <c r="V4">
        <v>0.70913700160249271</v>
      </c>
      <c r="W4">
        <v>0.74416108998260833</v>
      </c>
      <c r="X4">
        <v>0.72335486805418803</v>
      </c>
    </row>
    <row r="5" spans="1:24" x14ac:dyDescent="0.35">
      <c r="A5">
        <v>2015</v>
      </c>
      <c r="B5">
        <v>0.3194753043730974</v>
      </c>
      <c r="C5">
        <v>0.36740159683762241</v>
      </c>
      <c r="D5">
        <v>0.28916252315381541</v>
      </c>
      <c r="E5">
        <v>0.27780729021580947</v>
      </c>
      <c r="F5">
        <v>0.31883289846996771</v>
      </c>
      <c r="G5">
        <v>0.30373626493826456</v>
      </c>
      <c r="H5">
        <v>0.23529036184822574</v>
      </c>
      <c r="I5">
        <v>0.32882408625305931</v>
      </c>
      <c r="J5">
        <v>0.19232456326460656</v>
      </c>
      <c r="K5">
        <v>0.36911368444984333</v>
      </c>
      <c r="M5" t="s">
        <v>38</v>
      </c>
      <c r="N5">
        <v>0.21748645930287455</v>
      </c>
      <c r="O5">
        <v>0.2486335318125828</v>
      </c>
      <c r="P5">
        <v>0.28916252315381541</v>
      </c>
      <c r="Q5">
        <v>0.37085368205907554</v>
      </c>
      <c r="R5">
        <v>0.47608756197842789</v>
      </c>
      <c r="S5">
        <v>0.55606455379970954</v>
      </c>
      <c r="T5">
        <v>0.63522462820984482</v>
      </c>
      <c r="U5">
        <v>0.63583654107492737</v>
      </c>
      <c r="V5">
        <v>0.69656148836741272</v>
      </c>
      <c r="W5">
        <v>0.77084794901617415</v>
      </c>
      <c r="X5">
        <v>0.76925687310006863</v>
      </c>
    </row>
    <row r="6" spans="1:24" x14ac:dyDescent="0.35">
      <c r="A6">
        <v>2016</v>
      </c>
      <c r="B6">
        <v>0.40201203829303767</v>
      </c>
      <c r="C6">
        <v>0.47656358770484097</v>
      </c>
      <c r="D6">
        <v>0.37085368205907554</v>
      </c>
      <c r="E6">
        <v>0.33097270575447879</v>
      </c>
      <c r="F6">
        <v>0.37752755856525921</v>
      </c>
      <c r="G6">
        <v>0.41049986814528583</v>
      </c>
      <c r="H6">
        <v>0.33866725551248222</v>
      </c>
      <c r="I6">
        <v>0.42500430747164353</v>
      </c>
      <c r="J6">
        <v>0.28928419932577587</v>
      </c>
      <c r="K6">
        <v>0.4350902200925566</v>
      </c>
      <c r="M6" t="s">
        <v>39</v>
      </c>
      <c r="N6">
        <v>0.2185529952574384</v>
      </c>
      <c r="O6">
        <v>0.28456348014461375</v>
      </c>
      <c r="P6">
        <v>0.27780729021580947</v>
      </c>
      <c r="Q6">
        <v>0.33097270575447879</v>
      </c>
      <c r="R6">
        <v>0.44375237700076287</v>
      </c>
      <c r="S6">
        <v>0.53384163698918952</v>
      </c>
      <c r="T6">
        <v>0.61107444379652409</v>
      </c>
      <c r="U6">
        <v>0.52282671876822318</v>
      </c>
      <c r="V6">
        <v>0.62990709461030359</v>
      </c>
      <c r="W6">
        <v>0.70294468137071764</v>
      </c>
      <c r="X6">
        <v>0.75657081321047892</v>
      </c>
    </row>
    <row r="7" spans="1:24" x14ac:dyDescent="0.35">
      <c r="A7">
        <v>2017</v>
      </c>
      <c r="B7">
        <v>0.46870432653405514</v>
      </c>
      <c r="C7">
        <v>0.5166019615344134</v>
      </c>
      <c r="D7">
        <v>0.47608756197842789</v>
      </c>
      <c r="E7">
        <v>0.44375237700076287</v>
      </c>
      <c r="F7">
        <v>0.49315308494552568</v>
      </c>
      <c r="G7">
        <v>0.48184630864694378</v>
      </c>
      <c r="H7">
        <v>0.45426620002701257</v>
      </c>
      <c r="I7">
        <v>0.53384493346121498</v>
      </c>
      <c r="J7">
        <v>0.41970190994571649</v>
      </c>
      <c r="K7">
        <v>0.49639308961634876</v>
      </c>
      <c r="M7" t="s">
        <v>40</v>
      </c>
      <c r="N7">
        <v>0.12413835337821431</v>
      </c>
      <c r="O7">
        <v>0.224343354652316</v>
      </c>
      <c r="P7">
        <v>0.31883289846996771</v>
      </c>
      <c r="Q7">
        <v>0.37752755856525921</v>
      </c>
      <c r="R7">
        <v>0.49315308494552568</v>
      </c>
      <c r="S7">
        <v>0.53462722599393242</v>
      </c>
      <c r="T7">
        <v>0.63239052218814207</v>
      </c>
      <c r="U7">
        <v>0.73130117137489936</v>
      </c>
      <c r="V7">
        <v>0.73444096993185859</v>
      </c>
      <c r="W7">
        <v>0.79332947371740903</v>
      </c>
      <c r="X7">
        <v>0.81429394732543681</v>
      </c>
    </row>
    <row r="8" spans="1:24" x14ac:dyDescent="0.35">
      <c r="A8">
        <v>2018</v>
      </c>
      <c r="B8">
        <v>0.55594690068685071</v>
      </c>
      <c r="C8">
        <v>0.58210847949729638</v>
      </c>
      <c r="D8">
        <v>0.55606455379970954</v>
      </c>
      <c r="E8">
        <v>0.53384163698918952</v>
      </c>
      <c r="F8">
        <v>0.53462722599393242</v>
      </c>
      <c r="G8">
        <v>0.59698240936036351</v>
      </c>
      <c r="H8">
        <v>0.53023379770921286</v>
      </c>
      <c r="I8">
        <v>0.53136165850032746</v>
      </c>
      <c r="J8">
        <v>0.50696878837183001</v>
      </c>
      <c r="K8">
        <v>0.58179820124092307</v>
      </c>
      <c r="M8" t="s">
        <v>41</v>
      </c>
      <c r="N8">
        <v>0.17397565486506375</v>
      </c>
      <c r="O8">
        <v>0.2575943473215726</v>
      </c>
      <c r="P8">
        <v>0.30373626493826456</v>
      </c>
      <c r="Q8">
        <v>0.41049986814528583</v>
      </c>
      <c r="R8">
        <v>0.48184630864694378</v>
      </c>
      <c r="S8">
        <v>0.59698240936036351</v>
      </c>
      <c r="T8">
        <v>0.63526243542811922</v>
      </c>
      <c r="U8">
        <v>0.65848004676909921</v>
      </c>
      <c r="V8">
        <v>0.67137017562614387</v>
      </c>
      <c r="W8">
        <v>0.70395809150318667</v>
      </c>
      <c r="X8">
        <v>0.80918534438910361</v>
      </c>
    </row>
    <row r="9" spans="1:24" x14ac:dyDescent="0.35">
      <c r="A9">
        <v>2019</v>
      </c>
      <c r="B9">
        <v>0.62885279696780638</v>
      </c>
      <c r="C9">
        <v>0.60114967301870725</v>
      </c>
      <c r="D9">
        <v>0.63522462820984482</v>
      </c>
      <c r="E9">
        <v>0.61107444379652409</v>
      </c>
      <c r="F9">
        <v>0.63239052218814207</v>
      </c>
      <c r="G9">
        <v>0.63526243542811922</v>
      </c>
      <c r="H9">
        <v>0.58196296486205845</v>
      </c>
      <c r="I9">
        <v>0.6075534729534402</v>
      </c>
      <c r="J9">
        <v>0.56913037628762053</v>
      </c>
      <c r="K9">
        <v>0.62491464277573128</v>
      </c>
      <c r="M9" t="s">
        <v>42</v>
      </c>
      <c r="N9">
        <v>0.15019750939938598</v>
      </c>
      <c r="O9">
        <v>0.20951565097358194</v>
      </c>
      <c r="P9">
        <v>0.23529036184822574</v>
      </c>
      <c r="Q9">
        <v>0.33866725551248222</v>
      </c>
      <c r="R9">
        <v>0.45426620002701257</v>
      </c>
      <c r="S9">
        <v>0.53023379770921286</v>
      </c>
      <c r="T9">
        <v>0.58196296486205845</v>
      </c>
      <c r="U9">
        <v>0.62808619661287723</v>
      </c>
      <c r="V9">
        <v>0.74422618778515437</v>
      </c>
      <c r="W9">
        <v>0.84992450291113486</v>
      </c>
      <c r="X9">
        <v>0.80624255646621035</v>
      </c>
    </row>
    <row r="10" spans="1:24" x14ac:dyDescent="0.35">
      <c r="A10">
        <v>2020</v>
      </c>
      <c r="B10">
        <v>0.63813507054507235</v>
      </c>
      <c r="C10">
        <v>0.70156705482738024</v>
      </c>
      <c r="D10">
        <v>0.63583654107492737</v>
      </c>
      <c r="E10">
        <v>0.52282671876822318</v>
      </c>
      <c r="F10">
        <v>0.73130117137489936</v>
      </c>
      <c r="G10">
        <v>0.65848004676909921</v>
      </c>
      <c r="H10">
        <v>0.62808619661287723</v>
      </c>
      <c r="I10">
        <v>0.56895895609952818</v>
      </c>
      <c r="J10">
        <v>0.58951888585200618</v>
      </c>
      <c r="K10">
        <v>0.59272646258360595</v>
      </c>
      <c r="M10" t="s">
        <v>43</v>
      </c>
      <c r="N10">
        <v>0.14455914977317161</v>
      </c>
      <c r="O10">
        <v>0.22844314365621804</v>
      </c>
      <c r="P10">
        <v>0.32882408625305931</v>
      </c>
      <c r="Q10">
        <v>0.42500430747164353</v>
      </c>
      <c r="R10">
        <v>0.53384493346121498</v>
      </c>
      <c r="S10">
        <v>0.53136165850032746</v>
      </c>
      <c r="T10">
        <v>0.6075534729534402</v>
      </c>
      <c r="U10">
        <v>0.56895895609952818</v>
      </c>
      <c r="V10">
        <v>0.62649925613941826</v>
      </c>
      <c r="W10">
        <v>0.6520977623916191</v>
      </c>
      <c r="X10">
        <v>0.82323817161226831</v>
      </c>
    </row>
    <row r="11" spans="1:24" x14ac:dyDescent="0.35">
      <c r="A11">
        <v>2021</v>
      </c>
      <c r="B11">
        <v>0.70734931888259645</v>
      </c>
      <c r="C11">
        <v>0.70913700160249271</v>
      </c>
      <c r="D11">
        <v>0.69656148836741272</v>
      </c>
      <c r="E11">
        <v>0.62990709461030359</v>
      </c>
      <c r="F11">
        <v>0.73444096993185859</v>
      </c>
      <c r="G11">
        <v>0.67137017562614387</v>
      </c>
      <c r="H11">
        <v>0.74422618778515437</v>
      </c>
      <c r="I11">
        <v>0.62649925613941826</v>
      </c>
      <c r="J11">
        <v>0.62631841834197355</v>
      </c>
      <c r="K11">
        <v>0.68612866457284849</v>
      </c>
      <c r="M11" t="s">
        <v>44</v>
      </c>
      <c r="N11">
        <v>0.16204126050429388</v>
      </c>
      <c r="O11">
        <v>0.17587351061139173</v>
      </c>
      <c r="P11">
        <v>0.19232456326460656</v>
      </c>
      <c r="Q11">
        <v>0.28928419932577587</v>
      </c>
      <c r="R11">
        <v>0.41970190994571649</v>
      </c>
      <c r="S11">
        <v>0.50696878837183001</v>
      </c>
      <c r="T11">
        <v>0.56913037628762053</v>
      </c>
      <c r="U11">
        <v>0.58951888585200618</v>
      </c>
      <c r="V11">
        <v>0.62631841834197355</v>
      </c>
      <c r="W11">
        <v>0.70539567756677468</v>
      </c>
      <c r="X11">
        <v>0.89390636831742842</v>
      </c>
    </row>
    <row r="12" spans="1:24" x14ac:dyDescent="0.35">
      <c r="A12">
        <v>2022</v>
      </c>
      <c r="B12">
        <v>0.71254147448921024</v>
      </c>
      <c r="C12">
        <v>0.74416108998260833</v>
      </c>
      <c r="D12">
        <v>0.77084794901617415</v>
      </c>
      <c r="E12">
        <v>0.70294468137071764</v>
      </c>
      <c r="F12">
        <v>0.79332947371740903</v>
      </c>
      <c r="G12">
        <v>0.70395809150318667</v>
      </c>
      <c r="H12">
        <v>0.84992450291113486</v>
      </c>
      <c r="I12">
        <v>0.6520977623916191</v>
      </c>
      <c r="J12">
        <v>0.70539567756677468</v>
      </c>
      <c r="K12">
        <v>0.70129300841393016</v>
      </c>
      <c r="M12" t="s">
        <v>45</v>
      </c>
      <c r="N12">
        <v>0.20525685664829679</v>
      </c>
      <c r="O12">
        <v>0.27473181414155717</v>
      </c>
      <c r="P12">
        <v>0.36911368444984333</v>
      </c>
      <c r="Q12">
        <v>0.4350902200925566</v>
      </c>
      <c r="R12">
        <v>0.49639308961634876</v>
      </c>
      <c r="S12">
        <v>0.58179820124092307</v>
      </c>
      <c r="T12">
        <v>0.62491464277573128</v>
      </c>
      <c r="U12">
        <v>0.59272646258360595</v>
      </c>
      <c r="V12">
        <v>0.68612866457284849</v>
      </c>
      <c r="W12">
        <v>0.70129300841393016</v>
      </c>
      <c r="X12">
        <v>0.77693353855027236</v>
      </c>
    </row>
    <row r="13" spans="1:24" x14ac:dyDescent="0.35">
      <c r="A13">
        <v>2023</v>
      </c>
      <c r="B13">
        <v>0.75022450952207587</v>
      </c>
      <c r="C13">
        <v>0.72335486805418803</v>
      </c>
      <c r="D13">
        <v>0.76925687310006863</v>
      </c>
      <c r="E13">
        <v>0.75657081321047892</v>
      </c>
      <c r="F13">
        <v>0.81429394732543681</v>
      </c>
      <c r="G13">
        <v>0.80918534438910361</v>
      </c>
      <c r="H13">
        <v>0.80624255646621035</v>
      </c>
      <c r="I13">
        <v>0.82323817161226831</v>
      </c>
      <c r="J13">
        <v>0.89390636831742842</v>
      </c>
      <c r="K13">
        <v>0.77693353855027236</v>
      </c>
    </row>
    <row r="15" spans="1:24" x14ac:dyDescent="0.35">
      <c r="A15" s="14" t="s">
        <v>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24" x14ac:dyDescent="0.35">
      <c r="A16" s="3"/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  <c r="I16" t="s">
        <v>43</v>
      </c>
      <c r="J16" t="s">
        <v>44</v>
      </c>
      <c r="K16" t="s">
        <v>45</v>
      </c>
      <c r="M16" s="3"/>
      <c r="N16">
        <v>2013</v>
      </c>
      <c r="O16">
        <v>2014</v>
      </c>
      <c r="P16">
        <v>2015</v>
      </c>
      <c r="Q16">
        <v>2016</v>
      </c>
      <c r="R16">
        <v>2017</v>
      </c>
      <c r="S16">
        <v>2018</v>
      </c>
      <c r="T16">
        <v>2019</v>
      </c>
      <c r="U16">
        <v>2020</v>
      </c>
      <c r="V16">
        <v>2021</v>
      </c>
      <c r="W16">
        <v>2022</v>
      </c>
      <c r="X16">
        <v>2023</v>
      </c>
    </row>
    <row r="17" spans="1:24" x14ac:dyDescent="0.35">
      <c r="A17">
        <v>2013</v>
      </c>
      <c r="B17">
        <v>0.13571724447794789</v>
      </c>
      <c r="C17">
        <v>0.49502102820462246</v>
      </c>
      <c r="D17">
        <v>3.032137967732847E-2</v>
      </c>
      <c r="E17">
        <v>0.66705648222226643</v>
      </c>
      <c r="F17">
        <v>0.74130473608597847</v>
      </c>
      <c r="G17">
        <v>0.53041101269052493</v>
      </c>
      <c r="H17">
        <v>0.42823447751068838</v>
      </c>
      <c r="I17">
        <v>0.68174418220912703</v>
      </c>
      <c r="J17">
        <v>0.12071974824431894</v>
      </c>
      <c r="K17">
        <v>0.78921867426139758</v>
      </c>
      <c r="M17" t="s">
        <v>36</v>
      </c>
      <c r="N17">
        <v>0.13571724447794789</v>
      </c>
      <c r="O17">
        <v>0.87079248877397974</v>
      </c>
      <c r="P17">
        <v>0.95711208321806274</v>
      </c>
      <c r="Q17">
        <v>0.96749701603234994</v>
      </c>
      <c r="R17">
        <v>0.97624344243529315</v>
      </c>
      <c r="S17">
        <v>0.99666760011443944</v>
      </c>
      <c r="T17">
        <v>0.99990881943076038</v>
      </c>
      <c r="U17">
        <v>0.99999800979226949</v>
      </c>
      <c r="V17">
        <v>0.9981444575604046</v>
      </c>
      <c r="W17">
        <v>0.98253802832394799</v>
      </c>
      <c r="X17">
        <v>0.9651889680973692</v>
      </c>
    </row>
    <row r="18" spans="1:24" x14ac:dyDescent="0.35">
      <c r="A18">
        <v>2014</v>
      </c>
      <c r="B18">
        <v>0.87079248877397974</v>
      </c>
      <c r="C18">
        <v>0.94102408031776663</v>
      </c>
      <c r="D18">
        <v>0.82477354761357213</v>
      </c>
      <c r="E18">
        <v>0.88551303818675187</v>
      </c>
      <c r="F18">
        <v>0.95368557107195118</v>
      </c>
      <c r="G18">
        <v>0.90051294059307574</v>
      </c>
      <c r="H18">
        <v>0.91184914486575241</v>
      </c>
      <c r="I18">
        <v>0.96876562106796338</v>
      </c>
      <c r="J18">
        <v>0.8938078532671565</v>
      </c>
      <c r="K18">
        <v>0.87156065341723521</v>
      </c>
      <c r="M18" t="s">
        <v>37</v>
      </c>
      <c r="N18">
        <v>0.49502102820462246</v>
      </c>
      <c r="O18">
        <v>0.94102408031776663</v>
      </c>
      <c r="P18">
        <v>0.9728989397762281</v>
      </c>
      <c r="Q18">
        <v>0.96663944980759675</v>
      </c>
      <c r="R18">
        <v>0.97950328021570243</v>
      </c>
      <c r="S18">
        <v>0.99301017884269605</v>
      </c>
      <c r="T18">
        <v>0.99999077825469007</v>
      </c>
      <c r="U18">
        <v>0.99891290582528613</v>
      </c>
      <c r="V18">
        <v>0.99973992539732748</v>
      </c>
      <c r="W18">
        <v>0.99255080697189713</v>
      </c>
      <c r="X18">
        <v>0.97642997217736238</v>
      </c>
    </row>
    <row r="19" spans="1:24" x14ac:dyDescent="0.35">
      <c r="A19">
        <v>2015</v>
      </c>
      <c r="B19">
        <v>0.95711208321806274</v>
      </c>
      <c r="C19">
        <v>0.9728989397762281</v>
      </c>
      <c r="D19">
        <v>0.94361637313841673</v>
      </c>
      <c r="E19">
        <v>0.84079211894219164</v>
      </c>
      <c r="F19">
        <v>0.98282827320937249</v>
      </c>
      <c r="G19">
        <v>0.95567445969432085</v>
      </c>
      <c r="H19">
        <v>0.99671610539739386</v>
      </c>
      <c r="I19">
        <v>0.98510544068445705</v>
      </c>
      <c r="J19">
        <v>0.99980919604793772</v>
      </c>
      <c r="K19">
        <v>0.94573373664177585</v>
      </c>
      <c r="M19" t="s">
        <v>38</v>
      </c>
      <c r="N19">
        <v>3.032137967732847E-2</v>
      </c>
      <c r="O19">
        <v>0.82477354761357213</v>
      </c>
      <c r="P19">
        <v>0.94361637313841673</v>
      </c>
      <c r="Q19">
        <v>0.97549315364121969</v>
      </c>
      <c r="R19">
        <v>0.9923378554807718</v>
      </c>
      <c r="S19">
        <v>0.9908783050546458</v>
      </c>
      <c r="T19">
        <v>0.99999967369486398</v>
      </c>
      <c r="U19">
        <v>0.99873526795272749</v>
      </c>
      <c r="V19">
        <v>0.99982130248299494</v>
      </c>
      <c r="W19">
        <v>0.9978350284582308</v>
      </c>
      <c r="X19">
        <v>0.98042175974461665</v>
      </c>
    </row>
    <row r="20" spans="1:24" x14ac:dyDescent="0.35">
      <c r="A20">
        <v>2016</v>
      </c>
      <c r="B20">
        <v>0.96749701603234994</v>
      </c>
      <c r="C20">
        <v>0.96663944980759675</v>
      </c>
      <c r="D20">
        <v>0.97549315364121969</v>
      </c>
      <c r="E20">
        <v>0.88868336880803556</v>
      </c>
      <c r="F20">
        <v>0.96551030568311158</v>
      </c>
      <c r="G20">
        <v>0.96674550708286511</v>
      </c>
      <c r="H20">
        <v>0.9960690780315159</v>
      </c>
      <c r="I20">
        <v>0.98796808282219473</v>
      </c>
      <c r="J20">
        <v>0.99130734071470139</v>
      </c>
      <c r="K20">
        <v>0.97514596074436</v>
      </c>
      <c r="M20" t="s">
        <v>39</v>
      </c>
      <c r="N20">
        <v>0.66705648222226643</v>
      </c>
      <c r="O20">
        <v>0.88551303818675187</v>
      </c>
      <c r="P20">
        <v>0.84079211894219164</v>
      </c>
      <c r="Q20">
        <v>0.88868336880803556</v>
      </c>
      <c r="R20">
        <v>0.90570238236076672</v>
      </c>
      <c r="S20">
        <v>0.97308960326985705</v>
      </c>
      <c r="T20">
        <v>0.99003156331555453</v>
      </c>
      <c r="U20">
        <v>0.99990959329557183</v>
      </c>
      <c r="V20">
        <v>0.9991297217369931</v>
      </c>
      <c r="W20">
        <v>0.9939394385200786</v>
      </c>
      <c r="X20">
        <v>0.97162646227785154</v>
      </c>
    </row>
    <row r="21" spans="1:24" x14ac:dyDescent="0.35">
      <c r="A21">
        <v>2017</v>
      </c>
      <c r="B21">
        <v>0.97624344243529315</v>
      </c>
      <c r="C21">
        <v>0.97950328021570243</v>
      </c>
      <c r="D21">
        <v>0.9923378554807718</v>
      </c>
      <c r="E21">
        <v>0.90570238236076672</v>
      </c>
      <c r="F21">
        <v>0.97823563900098809</v>
      </c>
      <c r="G21">
        <v>0.9831707497195985</v>
      </c>
      <c r="H21">
        <v>0.99941578730039804</v>
      </c>
      <c r="I21">
        <v>0.99305968845202586</v>
      </c>
      <c r="J21">
        <v>0.99983596864161595</v>
      </c>
      <c r="K21">
        <v>0.98083356899649365</v>
      </c>
      <c r="M21" t="s">
        <v>40</v>
      </c>
      <c r="N21">
        <v>0.74130473608597847</v>
      </c>
      <c r="O21">
        <v>0.95368557107195118</v>
      </c>
      <c r="P21">
        <v>0.98282827320937249</v>
      </c>
      <c r="Q21">
        <v>0.96551030568311158</v>
      </c>
      <c r="R21">
        <v>0.97823563900098809</v>
      </c>
      <c r="S21">
        <v>0.99224102707462625</v>
      </c>
      <c r="T21">
        <v>0.99979426903765423</v>
      </c>
      <c r="U21">
        <v>0.99999986037779709</v>
      </c>
      <c r="V21">
        <v>0.99626477175118699</v>
      </c>
      <c r="W21">
        <v>0.99075586232130597</v>
      </c>
      <c r="X21">
        <v>0.99451179197077466</v>
      </c>
    </row>
    <row r="22" spans="1:24" x14ac:dyDescent="0.35">
      <c r="A22">
        <v>2018</v>
      </c>
      <c r="B22">
        <v>0.99666760011443944</v>
      </c>
      <c r="C22">
        <v>0.99301017884269605</v>
      </c>
      <c r="D22">
        <v>0.9908783050546458</v>
      </c>
      <c r="E22">
        <v>0.97308960326985705</v>
      </c>
      <c r="F22">
        <v>0.99224102707462625</v>
      </c>
      <c r="G22">
        <v>0.99653422850882933</v>
      </c>
      <c r="H22">
        <v>0.99981264631051125</v>
      </c>
      <c r="I22">
        <v>0.98808585505627244</v>
      </c>
      <c r="J22">
        <v>0.99850509901561968</v>
      </c>
      <c r="K22">
        <v>0.9944582307247698</v>
      </c>
      <c r="M22" t="s">
        <v>41</v>
      </c>
      <c r="N22">
        <v>0.53041101269052493</v>
      </c>
      <c r="O22">
        <v>0.90051294059307574</v>
      </c>
      <c r="P22">
        <v>0.95567445969432085</v>
      </c>
      <c r="Q22">
        <v>0.96674550708286511</v>
      </c>
      <c r="R22">
        <v>0.9831707497195985</v>
      </c>
      <c r="S22">
        <v>0.99653422850882933</v>
      </c>
      <c r="T22">
        <v>0.99989333030955252</v>
      </c>
      <c r="U22">
        <v>0.99932276171322487</v>
      </c>
      <c r="V22">
        <v>0.98946447433848383</v>
      </c>
      <c r="W22">
        <v>0.99485848939509913</v>
      </c>
      <c r="X22">
        <v>0.99259579194173175</v>
      </c>
    </row>
    <row r="23" spans="1:24" x14ac:dyDescent="0.35">
      <c r="A23">
        <v>2019</v>
      </c>
      <c r="B23">
        <v>0.99990881943076038</v>
      </c>
      <c r="C23">
        <v>0.99999077825469007</v>
      </c>
      <c r="D23">
        <v>0.99999967369486398</v>
      </c>
      <c r="E23">
        <v>0.99003156331555453</v>
      </c>
      <c r="F23">
        <v>0.99979426903765423</v>
      </c>
      <c r="G23">
        <v>0.99989333030955252</v>
      </c>
      <c r="H23">
        <v>0.9999998644412571</v>
      </c>
      <c r="I23">
        <v>0.99758125252805785</v>
      </c>
      <c r="J23">
        <v>0.99833779658090505</v>
      </c>
      <c r="K23">
        <v>0.99798936341431266</v>
      </c>
      <c r="M23" t="s">
        <v>42</v>
      </c>
      <c r="N23">
        <v>0.42823447751068838</v>
      </c>
      <c r="O23">
        <v>0.91184914486575241</v>
      </c>
      <c r="P23">
        <v>0.99671610539739386</v>
      </c>
      <c r="Q23">
        <v>0.9960690780315159</v>
      </c>
      <c r="R23">
        <v>0.99941578730039804</v>
      </c>
      <c r="S23">
        <v>0.99981264631051125</v>
      </c>
      <c r="T23">
        <v>0.9999998644412571</v>
      </c>
      <c r="U23">
        <v>0.99996392692140745</v>
      </c>
      <c r="V23">
        <v>0.99889480544750064</v>
      </c>
      <c r="W23">
        <v>0.99935731119934379</v>
      </c>
      <c r="X23">
        <v>0.99972850884590059</v>
      </c>
    </row>
    <row r="24" spans="1:24" x14ac:dyDescent="0.35">
      <c r="A24">
        <v>2020</v>
      </c>
      <c r="B24">
        <v>0.99999800979226949</v>
      </c>
      <c r="C24">
        <v>0.99891290582528613</v>
      </c>
      <c r="D24">
        <v>0.99873526795272749</v>
      </c>
      <c r="E24">
        <v>0.99990959329557183</v>
      </c>
      <c r="F24">
        <v>0.99999986037779709</v>
      </c>
      <c r="G24">
        <v>0.99932276171322487</v>
      </c>
      <c r="H24">
        <v>0.99996392692140745</v>
      </c>
      <c r="I24">
        <v>0.99967577140665975</v>
      </c>
      <c r="J24">
        <v>0.99932442102897334</v>
      </c>
      <c r="K24">
        <v>0.9981631308508061</v>
      </c>
      <c r="M24" t="s">
        <v>43</v>
      </c>
      <c r="N24">
        <v>0.68174418220912703</v>
      </c>
      <c r="O24">
        <v>0.96876562106796338</v>
      </c>
      <c r="P24">
        <v>0.98510544068445705</v>
      </c>
      <c r="Q24">
        <v>0.98796808282219473</v>
      </c>
      <c r="R24">
        <v>0.99305968845202586</v>
      </c>
      <c r="S24">
        <v>0.98808585505627244</v>
      </c>
      <c r="T24">
        <v>0.99758125252805785</v>
      </c>
      <c r="U24">
        <v>0.99967577140665975</v>
      </c>
      <c r="V24">
        <v>0.99750958688396218</v>
      </c>
      <c r="W24">
        <v>0.9822945802070725</v>
      </c>
      <c r="X24">
        <v>0.99758267509806242</v>
      </c>
    </row>
    <row r="25" spans="1:24" x14ac:dyDescent="0.35">
      <c r="A25">
        <v>2021</v>
      </c>
      <c r="B25">
        <v>0.9981444575604046</v>
      </c>
      <c r="C25">
        <v>0.99973992539732748</v>
      </c>
      <c r="D25">
        <v>0.99982130248299494</v>
      </c>
      <c r="E25">
        <v>0.9991297217369931</v>
      </c>
      <c r="F25">
        <v>0.99626477175118699</v>
      </c>
      <c r="G25">
        <v>0.98946447433848383</v>
      </c>
      <c r="H25">
        <v>0.99889480544750064</v>
      </c>
      <c r="I25">
        <v>0.99750958688396218</v>
      </c>
      <c r="J25">
        <v>0.992391775625865</v>
      </c>
      <c r="K25">
        <v>0.99865559456831332</v>
      </c>
      <c r="M25" t="s">
        <v>44</v>
      </c>
      <c r="N25">
        <v>0.12071974824431894</v>
      </c>
      <c r="O25">
        <v>0.8938078532671565</v>
      </c>
      <c r="P25">
        <v>0.99980919604793772</v>
      </c>
      <c r="Q25">
        <v>0.99130734071470139</v>
      </c>
      <c r="R25">
        <v>0.99983596864161595</v>
      </c>
      <c r="S25">
        <v>0.99850509901561968</v>
      </c>
      <c r="T25">
        <v>0.99833779658090505</v>
      </c>
      <c r="U25">
        <v>0.99932442102897334</v>
      </c>
      <c r="V25">
        <v>0.992391775625865</v>
      </c>
      <c r="W25">
        <v>0.98870436314200139</v>
      </c>
      <c r="X25">
        <v>0.99645935313108369</v>
      </c>
    </row>
    <row r="26" spans="1:24" x14ac:dyDescent="0.35">
      <c r="A26">
        <v>2022</v>
      </c>
      <c r="B26">
        <v>0.98253802832394799</v>
      </c>
      <c r="C26">
        <v>0.99255080697189713</v>
      </c>
      <c r="D26">
        <v>0.9978350284582308</v>
      </c>
      <c r="E26">
        <v>0.9939394385200786</v>
      </c>
      <c r="F26">
        <v>0.99075586232130597</v>
      </c>
      <c r="G26">
        <v>0.99485848939509913</v>
      </c>
      <c r="H26">
        <v>0.99935731119934379</v>
      </c>
      <c r="I26">
        <v>0.9822945802070725</v>
      </c>
      <c r="J26">
        <v>0.98870436314200139</v>
      </c>
      <c r="K26">
        <v>0.99719733846375969</v>
      </c>
      <c r="M26" t="s">
        <v>45</v>
      </c>
      <c r="N26">
        <v>0.78921867426139758</v>
      </c>
      <c r="O26">
        <v>0.87156065341723521</v>
      </c>
      <c r="P26">
        <v>0.94573373664177585</v>
      </c>
      <c r="Q26">
        <v>0.97514596074436</v>
      </c>
      <c r="R26">
        <v>0.98083356899649365</v>
      </c>
      <c r="S26">
        <v>0.9944582307247698</v>
      </c>
      <c r="T26">
        <v>0.99798936341431266</v>
      </c>
      <c r="U26">
        <v>0.9981631308508061</v>
      </c>
      <c r="V26">
        <v>0.99865559456831332</v>
      </c>
      <c r="W26">
        <v>0.99719733846375969</v>
      </c>
      <c r="X26">
        <v>0.99592337852211676</v>
      </c>
    </row>
    <row r="27" spans="1:24" x14ac:dyDescent="0.35">
      <c r="A27">
        <v>2023</v>
      </c>
      <c r="B27">
        <v>0.9651889680973692</v>
      </c>
      <c r="C27">
        <v>0.97642997217736238</v>
      </c>
      <c r="D27">
        <v>0.98042175974461665</v>
      </c>
      <c r="E27">
        <v>0.97162646227785154</v>
      </c>
      <c r="F27">
        <v>0.99451179197077466</v>
      </c>
      <c r="G27">
        <v>0.99259579194173175</v>
      </c>
      <c r="H27">
        <v>0.99972850884590059</v>
      </c>
      <c r="I27">
        <v>0.99758267509806242</v>
      </c>
      <c r="J27">
        <v>0.99645935313108369</v>
      </c>
      <c r="K27">
        <v>0.99592337852211676</v>
      </c>
    </row>
    <row r="29" spans="1:24" x14ac:dyDescent="0.35">
      <c r="A29" s="14" t="s">
        <v>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24" x14ac:dyDescent="0.35">
      <c r="A30" s="3"/>
      <c r="B30" t="s">
        <v>36</v>
      </c>
      <c r="C30" t="s">
        <v>37</v>
      </c>
      <c r="D30" t="s">
        <v>38</v>
      </c>
      <c r="E30" t="s">
        <v>39</v>
      </c>
      <c r="F30" t="s">
        <v>40</v>
      </c>
      <c r="G30" t="s">
        <v>41</v>
      </c>
      <c r="H30" t="s">
        <v>42</v>
      </c>
      <c r="I30" t="s">
        <v>43</v>
      </c>
      <c r="J30" t="s">
        <v>44</v>
      </c>
      <c r="K30" t="s">
        <v>45</v>
      </c>
      <c r="M30" s="3"/>
      <c r="N30">
        <v>2013</v>
      </c>
      <c r="O30">
        <v>2014</v>
      </c>
      <c r="P30">
        <v>2015</v>
      </c>
      <c r="Q30">
        <v>2016</v>
      </c>
      <c r="R30">
        <v>2017</v>
      </c>
      <c r="S30">
        <v>2018</v>
      </c>
      <c r="T30">
        <v>2019</v>
      </c>
      <c r="U30">
        <v>2020</v>
      </c>
      <c r="V30">
        <v>2021</v>
      </c>
      <c r="W30">
        <v>2022</v>
      </c>
      <c r="X30">
        <v>2023</v>
      </c>
    </row>
    <row r="31" spans="1:24" x14ac:dyDescent="0.35">
      <c r="A31">
        <v>2013</v>
      </c>
      <c r="B31">
        <v>0.16905160098726307</v>
      </c>
      <c r="C31">
        <v>0.32187866459764131</v>
      </c>
      <c r="D31">
        <v>8.1206462225615422E-2</v>
      </c>
      <c r="E31">
        <v>0.3818208902032032</v>
      </c>
      <c r="F31">
        <v>0.30335515372115418</v>
      </c>
      <c r="G31">
        <v>0.3037739344981325</v>
      </c>
      <c r="H31">
        <v>0.25361339073687089</v>
      </c>
      <c r="I31">
        <v>0.31393050081659407</v>
      </c>
      <c r="J31">
        <v>0.13986271902573058</v>
      </c>
      <c r="K31">
        <v>0.40248297390949411</v>
      </c>
      <c r="M31" t="s">
        <v>36</v>
      </c>
      <c r="N31">
        <v>0.16905160098726307</v>
      </c>
      <c r="O31">
        <v>0.45104474275491274</v>
      </c>
      <c r="P31">
        <v>0.55296805884721756</v>
      </c>
      <c r="Q31">
        <v>0.62365491055358235</v>
      </c>
      <c r="R31">
        <v>0.67643885549243965</v>
      </c>
      <c r="S31">
        <v>0.74437508240041461</v>
      </c>
      <c r="T31">
        <v>0.79296624002022364</v>
      </c>
      <c r="U31">
        <v>0.79883277381672435</v>
      </c>
      <c r="V31">
        <v>0.84025996108453893</v>
      </c>
      <c r="W31">
        <v>0.83671924529298791</v>
      </c>
      <c r="X31">
        <v>0.85094560354171134</v>
      </c>
    </row>
    <row r="32" spans="1:24" x14ac:dyDescent="0.35">
      <c r="A32">
        <v>2014</v>
      </c>
      <c r="B32">
        <v>0.45104474275491274</v>
      </c>
      <c r="C32">
        <v>0.53042009483813779</v>
      </c>
      <c r="D32">
        <v>0.45284253343602326</v>
      </c>
      <c r="E32">
        <v>0.50198074849525087</v>
      </c>
      <c r="F32">
        <v>0.46255055972054693</v>
      </c>
      <c r="G32">
        <v>0.48162957050694405</v>
      </c>
      <c r="H32">
        <v>0.43708885501263028</v>
      </c>
      <c r="I32">
        <v>0.47043369771183913</v>
      </c>
      <c r="J32">
        <v>0.3964809263585406</v>
      </c>
      <c r="K32">
        <v>0.48933162522742996</v>
      </c>
      <c r="M32" t="s">
        <v>37</v>
      </c>
      <c r="N32">
        <v>0.32187866459764131</v>
      </c>
      <c r="O32">
        <v>0.53042009483813779</v>
      </c>
      <c r="P32">
        <v>0.5978667276537607</v>
      </c>
      <c r="Q32">
        <v>0.67872318673914622</v>
      </c>
      <c r="R32">
        <v>0.71134612945374498</v>
      </c>
      <c r="S32">
        <v>0.76028918533112133</v>
      </c>
      <c r="T32">
        <v>0.77533484983555945</v>
      </c>
      <c r="U32">
        <v>0.83714060071705176</v>
      </c>
      <c r="V32">
        <v>0.84199321438985508</v>
      </c>
      <c r="W32">
        <v>0.85942869999746019</v>
      </c>
      <c r="X32">
        <v>0.84041976041054056</v>
      </c>
    </row>
    <row r="33" spans="1:24" x14ac:dyDescent="0.35">
      <c r="A33">
        <v>2015</v>
      </c>
      <c r="B33">
        <v>0.55296805884721756</v>
      </c>
      <c r="C33">
        <v>0.5978667276537607</v>
      </c>
      <c r="D33">
        <v>0.52235858502178056</v>
      </c>
      <c r="E33">
        <v>0.48329926567101139</v>
      </c>
      <c r="F33">
        <v>0.55978387529972451</v>
      </c>
      <c r="G33">
        <v>0.5387698867646995</v>
      </c>
      <c r="H33">
        <v>0.48427026865058226</v>
      </c>
      <c r="I33">
        <v>0.56914532098224613</v>
      </c>
      <c r="J33">
        <v>0.43850640471703151</v>
      </c>
      <c r="K33">
        <v>0.59083268701076763</v>
      </c>
      <c r="M33" t="s">
        <v>38</v>
      </c>
      <c r="N33">
        <v>8.1206462225615422E-2</v>
      </c>
      <c r="O33">
        <v>0.45284253343602326</v>
      </c>
      <c r="P33">
        <v>0.52235858502178056</v>
      </c>
      <c r="Q33">
        <v>0.6014692243592068</v>
      </c>
      <c r="R33">
        <v>0.6873424985222012</v>
      </c>
      <c r="S33">
        <v>0.74228855748288625</v>
      </c>
      <c r="T33">
        <v>0.79700967430313296</v>
      </c>
      <c r="U33">
        <v>0.79688918817148158</v>
      </c>
      <c r="V33">
        <v>0.83452801903770735</v>
      </c>
      <c r="W33">
        <v>0.87702855434901483</v>
      </c>
      <c r="X33">
        <v>0.86844468863619084</v>
      </c>
    </row>
    <row r="34" spans="1:24" x14ac:dyDescent="0.35">
      <c r="A34">
        <v>2016</v>
      </c>
      <c r="B34">
        <v>0.62365491055358235</v>
      </c>
      <c r="C34">
        <v>0.67872318673914622</v>
      </c>
      <c r="D34">
        <v>0.6014692243592068</v>
      </c>
      <c r="E34">
        <v>0.54233747716103942</v>
      </c>
      <c r="F34">
        <v>0.60374394280534383</v>
      </c>
      <c r="G34">
        <v>0.6299594456689761</v>
      </c>
      <c r="H34">
        <v>0.58080631966067831</v>
      </c>
      <c r="I34">
        <v>0.64798973050808006</v>
      </c>
      <c r="J34">
        <v>0.53550868372456528</v>
      </c>
      <c r="K34">
        <v>0.65136508248648939</v>
      </c>
      <c r="M34" t="s">
        <v>39</v>
      </c>
      <c r="N34">
        <v>0.3818208902032032</v>
      </c>
      <c r="O34">
        <v>0.50198074849525087</v>
      </c>
      <c r="P34">
        <v>0.48329926567101139</v>
      </c>
      <c r="Q34">
        <v>0.54233747716103942</v>
      </c>
      <c r="R34">
        <v>0.63396181669548834</v>
      </c>
      <c r="S34">
        <v>0.72074665919915404</v>
      </c>
      <c r="T34">
        <v>0.7778065227896046</v>
      </c>
      <c r="U34">
        <v>0.72303488970283603</v>
      </c>
      <c r="V34">
        <v>0.79332143558468815</v>
      </c>
      <c r="W34">
        <v>0.835873460466527</v>
      </c>
      <c r="X34">
        <v>0.85738219173387009</v>
      </c>
    </row>
    <row r="35" spans="1:24" x14ac:dyDescent="0.35">
      <c r="A35">
        <v>2017</v>
      </c>
      <c r="B35">
        <v>0.67643885549243965</v>
      </c>
      <c r="C35">
        <v>0.71134612945374498</v>
      </c>
      <c r="D35">
        <v>0.6873424985222012</v>
      </c>
      <c r="E35">
        <v>0.63396181669548834</v>
      </c>
      <c r="F35">
        <v>0.69456455652228244</v>
      </c>
      <c r="G35">
        <v>0.68828569396874495</v>
      </c>
      <c r="H35">
        <v>0.67379582363202351</v>
      </c>
      <c r="I35">
        <v>0.72810705483787663</v>
      </c>
      <c r="J35">
        <v>0.64779091200117322</v>
      </c>
      <c r="K35">
        <v>0.69776715723341387</v>
      </c>
      <c r="M35" t="s">
        <v>40</v>
      </c>
      <c r="N35">
        <v>0.30335515372115418</v>
      </c>
      <c r="O35">
        <v>0.46255055972054693</v>
      </c>
      <c r="P35">
        <v>0.55978387529972451</v>
      </c>
      <c r="Q35">
        <v>0.60374394280534383</v>
      </c>
      <c r="R35">
        <v>0.69456455652228244</v>
      </c>
      <c r="S35">
        <v>0.72833993974124323</v>
      </c>
      <c r="T35">
        <v>0.7951480490307663</v>
      </c>
      <c r="U35">
        <v>0.85516142877764245</v>
      </c>
      <c r="V35">
        <v>0.85539328105490953</v>
      </c>
      <c r="W35">
        <v>0.88656405681586226</v>
      </c>
      <c r="X35">
        <v>0.89990273515840358</v>
      </c>
    </row>
    <row r="36" spans="1:24" x14ac:dyDescent="0.35">
      <c r="A36">
        <v>2018</v>
      </c>
      <c r="B36">
        <v>0.74437508240041461</v>
      </c>
      <c r="C36">
        <v>0.76028918533112133</v>
      </c>
      <c r="D36">
        <v>0.74228855748288625</v>
      </c>
      <c r="E36">
        <v>0.72074665919915404</v>
      </c>
      <c r="F36">
        <v>0.72833993974124323</v>
      </c>
      <c r="G36">
        <v>0.77130629761805525</v>
      </c>
      <c r="H36">
        <v>0.72810332814163159</v>
      </c>
      <c r="I36">
        <v>0.72459018671481823</v>
      </c>
      <c r="J36">
        <v>0.71148501054557911</v>
      </c>
      <c r="K36">
        <v>0.76064052603375132</v>
      </c>
      <c r="M36" t="s">
        <v>41</v>
      </c>
      <c r="N36">
        <v>0.3037739344981325</v>
      </c>
      <c r="O36">
        <v>0.48162957050694405</v>
      </c>
      <c r="P36">
        <v>0.5387698867646995</v>
      </c>
      <c r="Q36">
        <v>0.6299594456689761</v>
      </c>
      <c r="R36">
        <v>0.68828569396874495</v>
      </c>
      <c r="S36">
        <v>0.77130629761805525</v>
      </c>
      <c r="T36">
        <v>0.79699101135507122</v>
      </c>
      <c r="U36">
        <v>0.81119300962862695</v>
      </c>
      <c r="V36">
        <v>0.81504413249373064</v>
      </c>
      <c r="W36">
        <v>0.83686240416828217</v>
      </c>
      <c r="X36">
        <v>0.89621089467911808</v>
      </c>
    </row>
    <row r="37" spans="1:24" x14ac:dyDescent="0.35">
      <c r="A37">
        <v>2019</v>
      </c>
      <c r="B37">
        <v>0.79296624002022364</v>
      </c>
      <c r="C37">
        <v>0.77533484983555945</v>
      </c>
      <c r="D37">
        <v>0.79700967430313296</v>
      </c>
      <c r="E37">
        <v>0.7778065227896046</v>
      </c>
      <c r="F37">
        <v>0.7951480490307663</v>
      </c>
      <c r="G37">
        <v>0.79699101135507122</v>
      </c>
      <c r="H37">
        <v>0.76286491987237848</v>
      </c>
      <c r="I37">
        <v>0.77851393984094108</v>
      </c>
      <c r="J37">
        <v>0.75378005136130022</v>
      </c>
      <c r="K37">
        <v>0.7897203090538033</v>
      </c>
      <c r="M37" t="s">
        <v>42</v>
      </c>
      <c r="N37">
        <v>0.25361339073687089</v>
      </c>
      <c r="O37">
        <v>0.43708885501263028</v>
      </c>
      <c r="P37">
        <v>0.48427026865058226</v>
      </c>
      <c r="Q37">
        <v>0.58080631966067831</v>
      </c>
      <c r="R37">
        <v>0.67379582363202351</v>
      </c>
      <c r="S37">
        <v>0.72810332814163159</v>
      </c>
      <c r="T37">
        <v>0.76286491987237848</v>
      </c>
      <c r="U37">
        <v>0.79250459910977422</v>
      </c>
      <c r="V37">
        <v>0.86220860182242842</v>
      </c>
      <c r="W37">
        <v>0.92161720141917414</v>
      </c>
      <c r="X37">
        <v>0.89778820929218672</v>
      </c>
    </row>
    <row r="38" spans="1:24" x14ac:dyDescent="0.35">
      <c r="A38">
        <v>2020</v>
      </c>
      <c r="B38">
        <v>0.79883277381672435</v>
      </c>
      <c r="C38">
        <v>0.83714060071705176</v>
      </c>
      <c r="D38">
        <v>0.79688918817148158</v>
      </c>
      <c r="E38">
        <v>0.72303488970283603</v>
      </c>
      <c r="F38">
        <v>0.85516142877764245</v>
      </c>
      <c r="G38">
        <v>0.81119300962862695</v>
      </c>
      <c r="H38">
        <v>0.79250459910977422</v>
      </c>
      <c r="I38">
        <v>0.75417138856994814</v>
      </c>
      <c r="J38">
        <v>0.76754193324514952</v>
      </c>
      <c r="K38">
        <v>0.76917988899253942</v>
      </c>
      <c r="M38" t="s">
        <v>43</v>
      </c>
      <c r="N38">
        <v>0.31393050081659407</v>
      </c>
      <c r="O38">
        <v>0.47043369771183913</v>
      </c>
      <c r="P38">
        <v>0.56914532098224613</v>
      </c>
      <c r="Q38">
        <v>0.64798973050808006</v>
      </c>
      <c r="R38">
        <v>0.72810705483787663</v>
      </c>
      <c r="S38">
        <v>0.72459018671481823</v>
      </c>
      <c r="T38">
        <v>0.77851393984094108</v>
      </c>
      <c r="U38">
        <v>0.75417138856994814</v>
      </c>
      <c r="V38">
        <v>0.7905308432785787</v>
      </c>
      <c r="W38">
        <v>0.80034498671663257</v>
      </c>
      <c r="X38">
        <v>0.90622742039722259</v>
      </c>
    </row>
    <row r="39" spans="1:24" x14ac:dyDescent="0.35">
      <c r="A39">
        <v>2021</v>
      </c>
      <c r="B39">
        <v>0.84025996108453893</v>
      </c>
      <c r="C39">
        <v>0.84199321438985508</v>
      </c>
      <c r="D39">
        <v>0.83452801903770735</v>
      </c>
      <c r="E39">
        <v>0.79332143558468815</v>
      </c>
      <c r="F39">
        <v>0.85539328105490953</v>
      </c>
      <c r="G39">
        <v>0.81504413249373064</v>
      </c>
      <c r="H39">
        <v>0.86220860182242842</v>
      </c>
      <c r="I39">
        <v>0.7905308432785787</v>
      </c>
      <c r="J39">
        <v>0.78838648344931339</v>
      </c>
      <c r="K39">
        <v>0.82777184626523803</v>
      </c>
      <c r="M39" t="s">
        <v>44</v>
      </c>
      <c r="N39">
        <v>0.13986271902573058</v>
      </c>
      <c r="O39">
        <v>0.3964809263585406</v>
      </c>
      <c r="P39">
        <v>0.43850640471703151</v>
      </c>
      <c r="Q39">
        <v>0.53550868372456528</v>
      </c>
      <c r="R39">
        <v>0.64779091200117322</v>
      </c>
      <c r="S39">
        <v>0.71148501054557911</v>
      </c>
      <c r="T39">
        <v>0.75378005136130022</v>
      </c>
      <c r="U39">
        <v>0.76754193324514952</v>
      </c>
      <c r="V39">
        <v>0.78838648344931339</v>
      </c>
      <c r="W39">
        <v>0.83512141880793511</v>
      </c>
      <c r="X39">
        <v>0.94379095224172438</v>
      </c>
    </row>
    <row r="40" spans="1:24" x14ac:dyDescent="0.35">
      <c r="A40">
        <v>2022</v>
      </c>
      <c r="B40">
        <v>0.83671924529298791</v>
      </c>
      <c r="C40">
        <v>0.85942869999746019</v>
      </c>
      <c r="D40">
        <v>0.87702855434901483</v>
      </c>
      <c r="E40">
        <v>0.835873460466527</v>
      </c>
      <c r="F40">
        <v>0.88656405681586226</v>
      </c>
      <c r="G40">
        <v>0.83686240416828217</v>
      </c>
      <c r="H40">
        <v>0.92161720141917414</v>
      </c>
      <c r="I40">
        <v>0.80034498671663257</v>
      </c>
      <c r="J40">
        <v>0.83512141880793511</v>
      </c>
      <c r="K40">
        <v>0.83625804718018359</v>
      </c>
      <c r="M40" t="s">
        <v>45</v>
      </c>
      <c r="N40">
        <v>0.40248297390949411</v>
      </c>
      <c r="O40">
        <v>0.48933162522742996</v>
      </c>
      <c r="P40">
        <v>0.59083268701076763</v>
      </c>
      <c r="Q40">
        <v>0.65136508248648939</v>
      </c>
      <c r="R40">
        <v>0.69776715723341387</v>
      </c>
      <c r="S40">
        <v>0.76064052603375132</v>
      </c>
      <c r="T40">
        <v>0.7897203090538033</v>
      </c>
      <c r="U40">
        <v>0.76917988899253942</v>
      </c>
      <c r="V40">
        <v>0.82777184626523803</v>
      </c>
      <c r="W40">
        <v>0.83625804718018359</v>
      </c>
      <c r="X40">
        <v>0.87963985505440268</v>
      </c>
    </row>
    <row r="41" spans="1:24" x14ac:dyDescent="0.35">
      <c r="A41">
        <v>2023</v>
      </c>
      <c r="B41">
        <v>0.85094560354171134</v>
      </c>
      <c r="C41">
        <v>0.84041976041054056</v>
      </c>
      <c r="D41">
        <v>0.86844468863619084</v>
      </c>
      <c r="E41">
        <v>0.85738219173387009</v>
      </c>
      <c r="F41">
        <v>0.89990273515840358</v>
      </c>
      <c r="G41">
        <v>0.89621089467911808</v>
      </c>
      <c r="H41">
        <v>0.89778820929218672</v>
      </c>
      <c r="I41">
        <v>0.90622742039722259</v>
      </c>
      <c r="J41">
        <v>0.94379095224172438</v>
      </c>
      <c r="K41">
        <v>0.87963985505440268</v>
      </c>
    </row>
  </sheetData>
  <mergeCells count="3">
    <mergeCell ref="A1:K1"/>
    <mergeCell ref="A15:K15"/>
    <mergeCell ref="A29:K29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04D2-CDC5-46F6-9A7D-03355C8897F1}">
  <dimension ref="A1:R20"/>
  <sheetViews>
    <sheetView workbookViewId="0">
      <selection activeCell="O9" sqref="O9:P9"/>
    </sheetView>
  </sheetViews>
  <sheetFormatPr defaultRowHeight="14.15" x14ac:dyDescent="0.35"/>
  <sheetData>
    <row r="1" spans="1:18" x14ac:dyDescent="0.35"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</row>
    <row r="2" spans="1:18" x14ac:dyDescent="0.35">
      <c r="A2" t="s">
        <v>1</v>
      </c>
      <c r="B2">
        <v>0.21057341612178396</v>
      </c>
      <c r="C2">
        <v>0.23362783049871949</v>
      </c>
      <c r="D2">
        <v>0.3194753043730974</v>
      </c>
      <c r="E2">
        <v>0.40201203829303767</v>
      </c>
      <c r="F2">
        <v>0.46870432653405514</v>
      </c>
      <c r="G2">
        <v>0.55594690068685071</v>
      </c>
      <c r="H2">
        <v>0.62885279696780638</v>
      </c>
      <c r="I2">
        <v>0.63813507054507235</v>
      </c>
      <c r="J2">
        <v>0.70734931888259645</v>
      </c>
      <c r="K2">
        <v>0.71254147448921024</v>
      </c>
      <c r="L2">
        <v>0.75022450952207587</v>
      </c>
    </row>
    <row r="3" spans="1:18" x14ac:dyDescent="0.35">
      <c r="A3" t="s">
        <v>2</v>
      </c>
      <c r="B3">
        <v>0.13571724447794789</v>
      </c>
      <c r="C3">
        <v>0.87079248877397974</v>
      </c>
      <c r="D3">
        <v>0.95711208321806274</v>
      </c>
      <c r="E3">
        <v>0.96749701603234994</v>
      </c>
      <c r="F3">
        <v>0.97624344243529315</v>
      </c>
      <c r="G3">
        <v>0.99666760011443944</v>
      </c>
      <c r="H3">
        <v>0.99990881943076038</v>
      </c>
      <c r="I3">
        <v>0.99999800979226949</v>
      </c>
      <c r="J3">
        <v>0.9981444575604046</v>
      </c>
      <c r="K3">
        <v>0.98253802832394799</v>
      </c>
      <c r="L3">
        <v>0.9651889680973692</v>
      </c>
    </row>
    <row r="4" spans="1:18" x14ac:dyDescent="0.35">
      <c r="A4" t="s">
        <v>3</v>
      </c>
      <c r="B4">
        <v>0.16905160098726307</v>
      </c>
      <c r="C4">
        <v>0.45104474275491274</v>
      </c>
      <c r="D4">
        <v>0.55296805884721756</v>
      </c>
      <c r="E4">
        <v>0.62365491055358235</v>
      </c>
      <c r="F4">
        <v>0.67643885549243965</v>
      </c>
      <c r="G4">
        <v>0.74437508240041461</v>
      </c>
      <c r="H4">
        <v>0.79296624002022364</v>
      </c>
      <c r="I4">
        <v>0.79883277381672435</v>
      </c>
      <c r="J4">
        <v>0.84025996108453893</v>
      </c>
      <c r="K4">
        <v>0.83671924529298791</v>
      </c>
      <c r="L4">
        <v>0.85094560354171134</v>
      </c>
    </row>
    <row r="9" spans="1:18" x14ac:dyDescent="0.35">
      <c r="M9" t="s">
        <v>47</v>
      </c>
      <c r="N9" t="s">
        <v>1</v>
      </c>
      <c r="O9" t="s">
        <v>8</v>
      </c>
      <c r="P9" t="s">
        <v>48</v>
      </c>
      <c r="Q9" t="s">
        <v>49</v>
      </c>
      <c r="R9" t="s">
        <v>1</v>
      </c>
    </row>
    <row r="10" spans="1:18" x14ac:dyDescent="0.35">
      <c r="M10">
        <v>2013</v>
      </c>
      <c r="N10" s="1">
        <v>0.21057341612178396</v>
      </c>
      <c r="O10" s="4">
        <v>0</v>
      </c>
      <c r="P10">
        <v>0</v>
      </c>
      <c r="Q10">
        <v>0</v>
      </c>
      <c r="R10">
        <v>0.21057341612178396</v>
      </c>
    </row>
    <row r="11" spans="1:18" x14ac:dyDescent="0.35">
      <c r="M11">
        <v>2014</v>
      </c>
      <c r="N11" s="1">
        <v>0.23362783049871949</v>
      </c>
      <c r="O11" s="4">
        <f>N11/N10-1</f>
        <v>0.10948397381558439</v>
      </c>
      <c r="P11">
        <f>O11*1</f>
        <v>0.10948397381558439</v>
      </c>
      <c r="Q11">
        <v>0</v>
      </c>
    </row>
    <row r="12" spans="1:18" x14ac:dyDescent="0.35">
      <c r="M12">
        <v>2015</v>
      </c>
      <c r="N12" s="1">
        <v>0.3194753043730974</v>
      </c>
      <c r="O12" s="4">
        <f t="shared" ref="O12:O20" si="0">N12/N11-1</f>
        <v>0.3674539702360009</v>
      </c>
      <c r="P12">
        <f t="shared" ref="P12:P20" si="1">O12*1</f>
        <v>0.3674539702360009</v>
      </c>
      <c r="Q12">
        <v>0</v>
      </c>
    </row>
    <row r="13" spans="1:18" x14ac:dyDescent="0.35">
      <c r="M13">
        <v>2016</v>
      </c>
      <c r="N13" s="1">
        <v>0.40201203829303767</v>
      </c>
      <c r="O13" s="4">
        <f t="shared" si="0"/>
        <v>0.25835090471828837</v>
      </c>
      <c r="P13">
        <f t="shared" si="1"/>
        <v>0.25835090471828837</v>
      </c>
      <c r="Q13">
        <v>0</v>
      </c>
    </row>
    <row r="14" spans="1:18" x14ac:dyDescent="0.35">
      <c r="M14">
        <v>2017</v>
      </c>
      <c r="N14" s="1">
        <v>0.46870432653405514</v>
      </c>
      <c r="O14" s="4">
        <f t="shared" si="0"/>
        <v>0.1658962466004652</v>
      </c>
      <c r="P14">
        <f t="shared" si="1"/>
        <v>0.1658962466004652</v>
      </c>
      <c r="Q14">
        <v>0</v>
      </c>
    </row>
    <row r="15" spans="1:18" x14ac:dyDescent="0.35">
      <c r="M15">
        <v>2018</v>
      </c>
      <c r="N15" s="1">
        <v>0.55594690068685071</v>
      </c>
      <c r="O15" s="4">
        <f t="shared" si="0"/>
        <v>0.18613562797239647</v>
      </c>
      <c r="P15">
        <f t="shared" si="1"/>
        <v>0.18613562797239647</v>
      </c>
      <c r="Q15">
        <v>0</v>
      </c>
    </row>
    <row r="16" spans="1:18" x14ac:dyDescent="0.35">
      <c r="M16">
        <v>2019</v>
      </c>
      <c r="N16" s="1">
        <v>0.62885279696780638</v>
      </c>
      <c r="O16" s="4">
        <f t="shared" si="0"/>
        <v>0.13113823674686076</v>
      </c>
      <c r="P16">
        <f t="shared" si="1"/>
        <v>0.13113823674686076</v>
      </c>
    </row>
    <row r="17" spans="13:17" x14ac:dyDescent="0.35">
      <c r="M17">
        <v>2020</v>
      </c>
      <c r="N17" s="1">
        <v>0.63813507054507235</v>
      </c>
      <c r="O17" s="4">
        <f t="shared" si="0"/>
        <v>1.4760646087642604E-2</v>
      </c>
      <c r="P17">
        <f t="shared" si="1"/>
        <v>1.4760646087642604E-2</v>
      </c>
      <c r="Q17">
        <v>0</v>
      </c>
    </row>
    <row r="18" spans="13:17" x14ac:dyDescent="0.35">
      <c r="M18">
        <v>2021</v>
      </c>
      <c r="N18" s="1">
        <v>0.70734931888259645</v>
      </c>
      <c r="O18" s="4">
        <f t="shared" si="0"/>
        <v>0.10846331996516612</v>
      </c>
      <c r="P18">
        <f t="shared" si="1"/>
        <v>0.10846331996516612</v>
      </c>
      <c r="Q18">
        <v>0</v>
      </c>
    </row>
    <row r="19" spans="13:17" x14ac:dyDescent="0.35">
      <c r="M19">
        <v>2022</v>
      </c>
      <c r="N19" s="1">
        <v>0.71254147448921024</v>
      </c>
      <c r="O19" s="4">
        <f t="shared" si="0"/>
        <v>7.3402991534874396E-3</v>
      </c>
      <c r="P19">
        <f t="shared" si="1"/>
        <v>7.3402991534874396E-3</v>
      </c>
      <c r="Q19">
        <v>0</v>
      </c>
    </row>
    <row r="20" spans="13:17" x14ac:dyDescent="0.35">
      <c r="M20">
        <v>2023</v>
      </c>
      <c r="N20" s="1">
        <v>0.75022450952207587</v>
      </c>
      <c r="O20" s="4">
        <f t="shared" si="0"/>
        <v>5.2885391772989676E-2</v>
      </c>
      <c r="P20">
        <f t="shared" si="1"/>
        <v>5.2885391772989676E-2</v>
      </c>
      <c r="Q20">
        <v>0</v>
      </c>
    </row>
  </sheetData>
  <phoneticPr fontId="1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5102B-9C37-4DC1-8017-C93922EA916B}">
  <dimension ref="A1:R33"/>
  <sheetViews>
    <sheetView workbookViewId="0">
      <selection activeCell="O7" sqref="O7:Q7"/>
    </sheetView>
  </sheetViews>
  <sheetFormatPr defaultRowHeight="14.15" x14ac:dyDescent="0.35"/>
  <sheetData>
    <row r="1" spans="1:18" x14ac:dyDescent="0.35"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</row>
    <row r="2" spans="1:18" x14ac:dyDescent="0.35">
      <c r="A2" t="s">
        <v>2</v>
      </c>
      <c r="B2">
        <v>0.13571724447794789</v>
      </c>
      <c r="C2">
        <v>0.87079248877397974</v>
      </c>
      <c r="D2">
        <v>0.95711208321806274</v>
      </c>
      <c r="E2">
        <v>0.96749701603234994</v>
      </c>
      <c r="F2">
        <v>0.97624344243529315</v>
      </c>
      <c r="G2">
        <v>0.99666760011443944</v>
      </c>
      <c r="H2">
        <v>0.99990881943076038</v>
      </c>
      <c r="I2">
        <v>0.99999800979226949</v>
      </c>
      <c r="J2">
        <v>0.9981444575604046</v>
      </c>
      <c r="K2">
        <v>0.98253802832394799</v>
      </c>
      <c r="L2">
        <v>0.9651889680973692</v>
      </c>
    </row>
    <row r="7" spans="1:18" x14ac:dyDescent="0.35">
      <c r="M7" t="s">
        <v>9</v>
      </c>
      <c r="N7" t="s">
        <v>2</v>
      </c>
      <c r="O7" t="s">
        <v>8</v>
      </c>
      <c r="P7" t="s">
        <v>8</v>
      </c>
      <c r="Q7" t="s">
        <v>48</v>
      </c>
      <c r="R7" t="s">
        <v>1</v>
      </c>
    </row>
    <row r="8" spans="1:18" x14ac:dyDescent="0.35">
      <c r="M8">
        <v>2013</v>
      </c>
      <c r="N8" s="1">
        <v>0.13571724447794789</v>
      </c>
      <c r="O8" s="4">
        <v>0</v>
      </c>
      <c r="P8" s="4">
        <v>0</v>
      </c>
      <c r="Q8" s="4">
        <v>0</v>
      </c>
      <c r="R8">
        <v>0.21057341612178396</v>
      </c>
    </row>
    <row r="9" spans="1:18" x14ac:dyDescent="0.35">
      <c r="M9">
        <v>2014</v>
      </c>
      <c r="N9" s="1">
        <v>0.87079248877397974</v>
      </c>
      <c r="O9" s="4">
        <v>1</v>
      </c>
      <c r="P9" s="4">
        <f>O9*1</f>
        <v>1</v>
      </c>
      <c r="Q9" s="4">
        <v>0</v>
      </c>
    </row>
    <row r="10" spans="1:18" x14ac:dyDescent="0.35">
      <c r="M10">
        <v>2015</v>
      </c>
      <c r="N10" s="1">
        <v>0.95711208321806274</v>
      </c>
      <c r="O10" s="4">
        <f t="shared" ref="O10:O18" si="0">N10/N9-1</f>
        <v>9.9127628633562725E-2</v>
      </c>
      <c r="P10" s="4">
        <v>0.5</v>
      </c>
      <c r="Q10" s="4">
        <v>0</v>
      </c>
    </row>
    <row r="11" spans="1:18" x14ac:dyDescent="0.35">
      <c r="M11">
        <v>2016</v>
      </c>
      <c r="N11" s="1">
        <v>0.96749701603234994</v>
      </c>
      <c r="O11" s="4">
        <f t="shared" si="0"/>
        <v>1.0850278662630997E-2</v>
      </c>
      <c r="P11" s="4">
        <f t="shared" ref="P11:P15" si="1">O11*10</f>
        <v>0.10850278662630997</v>
      </c>
      <c r="Q11" s="4">
        <v>0</v>
      </c>
    </row>
    <row r="12" spans="1:18" x14ac:dyDescent="0.35">
      <c r="M12">
        <v>2017</v>
      </c>
      <c r="N12" s="1">
        <v>0.97624344243529315</v>
      </c>
      <c r="O12" s="4">
        <f t="shared" si="0"/>
        <v>9.0402618902245546E-3</v>
      </c>
      <c r="P12" s="4">
        <f t="shared" si="1"/>
        <v>9.0402618902245546E-2</v>
      </c>
      <c r="Q12" s="4">
        <v>0</v>
      </c>
    </row>
    <row r="13" spans="1:18" x14ac:dyDescent="0.35">
      <c r="M13">
        <v>2018</v>
      </c>
      <c r="N13" s="1">
        <v>0.99666760011443944</v>
      </c>
      <c r="O13" s="4">
        <f t="shared" si="0"/>
        <v>2.0921172723267878E-2</v>
      </c>
      <c r="P13" s="4">
        <f t="shared" si="1"/>
        <v>0.20921172723267878</v>
      </c>
      <c r="Q13" s="4">
        <v>0</v>
      </c>
    </row>
    <row r="14" spans="1:18" x14ac:dyDescent="0.35">
      <c r="M14">
        <v>2019</v>
      </c>
      <c r="N14" s="1">
        <v>0.99990881943076038</v>
      </c>
      <c r="O14" s="4">
        <f t="shared" si="0"/>
        <v>3.2520564689257903E-3</v>
      </c>
      <c r="P14" s="4">
        <f t="shared" si="1"/>
        <v>3.2520564689257903E-2</v>
      </c>
      <c r="Q14" s="4">
        <v>0</v>
      </c>
    </row>
    <row r="15" spans="1:18" x14ac:dyDescent="0.35">
      <c r="M15">
        <v>2020</v>
      </c>
      <c r="N15" s="1">
        <v>0.99999800979226949</v>
      </c>
      <c r="O15" s="4">
        <f t="shared" si="0"/>
        <v>8.9198494678699447E-5</v>
      </c>
      <c r="P15" s="4">
        <f t="shared" si="1"/>
        <v>8.9198494678699447E-4</v>
      </c>
      <c r="Q15" s="4">
        <v>0</v>
      </c>
    </row>
    <row r="16" spans="1:18" x14ac:dyDescent="0.35">
      <c r="M16">
        <v>2021</v>
      </c>
      <c r="N16" s="1">
        <v>0.9981444575604046</v>
      </c>
      <c r="O16" s="4">
        <f t="shared" si="0"/>
        <v>-1.8535559208262553E-3</v>
      </c>
      <c r="P16" s="4">
        <v>0</v>
      </c>
      <c r="Q16" s="4">
        <f>O16*10</f>
        <v>-1.8535559208262553E-2</v>
      </c>
    </row>
    <row r="17" spans="13:17" x14ac:dyDescent="0.35">
      <c r="M17">
        <v>2022</v>
      </c>
      <c r="N17" s="1">
        <v>0.98253802832394799</v>
      </c>
      <c r="O17" s="4">
        <f t="shared" si="0"/>
        <v>-1.5635441461650523E-2</v>
      </c>
      <c r="P17" s="4">
        <v>0</v>
      </c>
      <c r="Q17" s="4">
        <f>O17*10</f>
        <v>-0.15635441461650523</v>
      </c>
    </row>
    <row r="18" spans="13:17" x14ac:dyDescent="0.35">
      <c r="M18">
        <v>2023</v>
      </c>
      <c r="N18" s="1">
        <v>0.9651889680973692</v>
      </c>
      <c r="O18" s="4">
        <f t="shared" si="0"/>
        <v>-1.765739312520398E-2</v>
      </c>
      <c r="P18" s="4">
        <v>0</v>
      </c>
      <c r="Q18" s="4">
        <f>O18*10</f>
        <v>-0.1765739312520398</v>
      </c>
    </row>
    <row r="22" spans="13:17" x14ac:dyDescent="0.35">
      <c r="N22" s="4">
        <f>N9/N8-1</f>
        <v>5.4162258239443632</v>
      </c>
    </row>
    <row r="23" spans="13:17" x14ac:dyDescent="0.35">
      <c r="N23" s="4">
        <f t="shared" ref="N23:N31" si="2">N10/N9-1</f>
        <v>9.9127628633562725E-2</v>
      </c>
    </row>
    <row r="24" spans="13:17" x14ac:dyDescent="0.35">
      <c r="N24" s="4">
        <f t="shared" si="2"/>
        <v>1.0850278662630997E-2</v>
      </c>
    </row>
    <row r="25" spans="13:17" x14ac:dyDescent="0.35">
      <c r="N25" s="4">
        <f t="shared" si="2"/>
        <v>9.0402618902245546E-3</v>
      </c>
    </row>
    <row r="26" spans="13:17" x14ac:dyDescent="0.35">
      <c r="N26" s="4">
        <f t="shared" si="2"/>
        <v>2.0921172723267878E-2</v>
      </c>
    </row>
    <row r="27" spans="13:17" x14ac:dyDescent="0.35">
      <c r="N27" s="4">
        <f t="shared" si="2"/>
        <v>3.2520564689257903E-3</v>
      </c>
    </row>
    <row r="28" spans="13:17" x14ac:dyDescent="0.35">
      <c r="N28" s="4">
        <f t="shared" si="2"/>
        <v>8.9198494678699447E-5</v>
      </c>
    </row>
    <row r="29" spans="13:17" x14ac:dyDescent="0.35">
      <c r="N29" s="4">
        <f t="shared" si="2"/>
        <v>-1.8535559208262553E-3</v>
      </c>
    </row>
    <row r="30" spans="13:17" x14ac:dyDescent="0.35">
      <c r="N30" s="4">
        <f t="shared" si="2"/>
        <v>-1.5635441461650523E-2</v>
      </c>
    </row>
    <row r="31" spans="13:17" x14ac:dyDescent="0.35">
      <c r="N31" s="4">
        <f t="shared" si="2"/>
        <v>-1.765739312520398E-2</v>
      </c>
    </row>
    <row r="32" spans="13:17" x14ac:dyDescent="0.35">
      <c r="N32" s="4"/>
    </row>
    <row r="33" spans="14:14" x14ac:dyDescent="0.35">
      <c r="N33" s="4"/>
    </row>
  </sheetData>
  <phoneticPr fontId="1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44884-409F-4D0A-AA65-129EBF465677}">
  <dimension ref="A1:O19"/>
  <sheetViews>
    <sheetView workbookViewId="0">
      <selection activeCell="N25" sqref="N25"/>
    </sheetView>
  </sheetViews>
  <sheetFormatPr defaultRowHeight="14.15" x14ac:dyDescent="0.35"/>
  <sheetData>
    <row r="1" spans="1:15" x14ac:dyDescent="0.35"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</row>
    <row r="2" spans="1:15" x14ac:dyDescent="0.35">
      <c r="A2" t="s">
        <v>7</v>
      </c>
      <c r="B2">
        <v>0.16905160098726307</v>
      </c>
      <c r="C2">
        <v>0.45104474275491274</v>
      </c>
      <c r="D2">
        <v>0.55296805884721756</v>
      </c>
      <c r="E2">
        <v>0.62365491055358235</v>
      </c>
      <c r="F2">
        <v>0.67643885549243965</v>
      </c>
      <c r="G2">
        <v>0.74437508240041461</v>
      </c>
      <c r="H2">
        <v>0.79296624002022364</v>
      </c>
      <c r="I2">
        <v>0.79883277381672435</v>
      </c>
      <c r="J2">
        <v>0.84025996108453893</v>
      </c>
      <c r="K2">
        <v>0.83671924529298791</v>
      </c>
      <c r="L2">
        <v>0.85094560354171134</v>
      </c>
    </row>
    <row r="5" spans="1:15" x14ac:dyDescent="0.35">
      <c r="J5" t="s">
        <v>0</v>
      </c>
      <c r="K5" t="s">
        <v>3</v>
      </c>
      <c r="L5" t="s">
        <v>8</v>
      </c>
      <c r="M5" t="s">
        <v>8</v>
      </c>
      <c r="N5" t="s">
        <v>48</v>
      </c>
      <c r="O5" t="s">
        <v>1</v>
      </c>
    </row>
    <row r="6" spans="1:15" x14ac:dyDescent="0.35">
      <c r="J6">
        <v>2013</v>
      </c>
      <c r="K6" s="1">
        <v>0.16905160098726307</v>
      </c>
      <c r="L6" s="4">
        <v>0</v>
      </c>
      <c r="M6" s="4">
        <f>L6*5</f>
        <v>0</v>
      </c>
      <c r="N6" s="4">
        <v>0</v>
      </c>
      <c r="O6">
        <v>0.21057341612178396</v>
      </c>
    </row>
    <row r="7" spans="1:15" x14ac:dyDescent="0.35">
      <c r="J7">
        <v>2014</v>
      </c>
      <c r="K7" s="1">
        <v>0.45104474275491274</v>
      </c>
      <c r="L7" s="4">
        <v>1</v>
      </c>
      <c r="M7" s="4">
        <v>1</v>
      </c>
      <c r="N7" s="4">
        <v>0</v>
      </c>
    </row>
    <row r="8" spans="1:15" x14ac:dyDescent="0.35">
      <c r="J8">
        <v>2015</v>
      </c>
      <c r="K8" s="1">
        <v>0.55296805884721756</v>
      </c>
      <c r="L8" s="4">
        <f t="shared" ref="L8:L16" si="0">K8/K7-1</f>
        <v>0.22597163081820382</v>
      </c>
      <c r="M8" s="4">
        <f>L8*2</f>
        <v>0.45194326163640763</v>
      </c>
      <c r="N8" s="4">
        <v>0</v>
      </c>
    </row>
    <row r="9" spans="1:15" x14ac:dyDescent="0.35">
      <c r="J9">
        <v>2016</v>
      </c>
      <c r="K9" s="1">
        <v>0.62365491055358235</v>
      </c>
      <c r="L9" s="4">
        <f t="shared" si="0"/>
        <v>0.12783170849637671</v>
      </c>
      <c r="M9" s="4">
        <f t="shared" ref="M9:M11" si="1">L9*2</f>
        <v>0.25566341699275341</v>
      </c>
      <c r="N9" s="4">
        <v>0</v>
      </c>
    </row>
    <row r="10" spans="1:15" x14ac:dyDescent="0.35">
      <c r="J10">
        <v>2017</v>
      </c>
      <c r="K10" s="1">
        <v>0.67643885549243965</v>
      </c>
      <c r="L10" s="4">
        <f t="shared" si="0"/>
        <v>8.4636461680393182E-2</v>
      </c>
      <c r="M10" s="4">
        <f t="shared" si="1"/>
        <v>0.16927292336078636</v>
      </c>
      <c r="N10" s="4">
        <v>0</v>
      </c>
    </row>
    <row r="11" spans="1:15" x14ac:dyDescent="0.35">
      <c r="J11">
        <v>2018</v>
      </c>
      <c r="K11" s="1">
        <v>0.74437508240041461</v>
      </c>
      <c r="L11" s="4">
        <f t="shared" si="0"/>
        <v>0.10043217706427909</v>
      </c>
      <c r="M11" s="4">
        <f t="shared" si="1"/>
        <v>0.20086435412855819</v>
      </c>
      <c r="N11" s="4">
        <v>0</v>
      </c>
    </row>
    <row r="12" spans="1:15" x14ac:dyDescent="0.35">
      <c r="J12">
        <v>2019</v>
      </c>
      <c r="K12" s="1">
        <v>0.79296624002022364</v>
      </c>
      <c r="L12" s="4">
        <f t="shared" si="0"/>
        <v>6.5277786385749659E-2</v>
      </c>
      <c r="M12" s="4">
        <f>L12*2</f>
        <v>0.13055557277149932</v>
      </c>
      <c r="N12" s="4">
        <v>0</v>
      </c>
    </row>
    <row r="13" spans="1:15" x14ac:dyDescent="0.35">
      <c r="J13">
        <v>2020</v>
      </c>
      <c r="K13" s="1">
        <v>0.79883277381672435</v>
      </c>
      <c r="L13" s="4">
        <f t="shared" si="0"/>
        <v>7.3982138209958137E-3</v>
      </c>
      <c r="M13" s="4">
        <f t="shared" ref="M13" si="2">L13*5</f>
        <v>3.6991069104979069E-2</v>
      </c>
      <c r="N13" s="4">
        <v>0</v>
      </c>
    </row>
    <row r="14" spans="1:15" x14ac:dyDescent="0.35">
      <c r="J14">
        <v>2021</v>
      </c>
      <c r="K14" s="1">
        <v>0.84025996108453893</v>
      </c>
      <c r="L14" s="4">
        <f t="shared" si="0"/>
        <v>5.1859649009993181E-2</v>
      </c>
      <c r="M14" s="4">
        <f>L14*3</f>
        <v>0.15557894702997954</v>
      </c>
      <c r="N14" s="4">
        <v>0</v>
      </c>
    </row>
    <row r="15" spans="1:15" x14ac:dyDescent="0.35">
      <c r="J15">
        <v>2022</v>
      </c>
      <c r="K15" s="1">
        <v>0.83671924529298791</v>
      </c>
      <c r="L15" s="4">
        <f t="shared" si="0"/>
        <v>-4.2138337604245013E-3</v>
      </c>
      <c r="M15" s="4">
        <v>0</v>
      </c>
      <c r="N15" s="4">
        <f>L15*5</f>
        <v>-2.1069168802122507E-2</v>
      </c>
    </row>
    <row r="16" spans="1:15" x14ac:dyDescent="0.35">
      <c r="J16">
        <v>2023</v>
      </c>
      <c r="K16" s="1">
        <v>0.85094560354171134</v>
      </c>
      <c r="L16" s="4">
        <f t="shared" si="0"/>
        <v>1.7002546946009112E-2</v>
      </c>
      <c r="M16" s="4">
        <f>L16*3</f>
        <v>5.1007640838027335E-2</v>
      </c>
      <c r="N16" s="4">
        <v>0</v>
      </c>
    </row>
    <row r="19" spans="12:12" x14ac:dyDescent="0.35">
      <c r="L19">
        <f>K7/K6-1</f>
        <v>1.6680891521926253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D12E2-D9C5-450B-95C9-ADF08E8AA747}">
  <dimension ref="A1:K52"/>
  <sheetViews>
    <sheetView workbookViewId="0">
      <selection activeCell="A15" sqref="A15:B15"/>
    </sheetView>
  </sheetViews>
  <sheetFormatPr defaultRowHeight="14.15" x14ac:dyDescent="0.35"/>
  <cols>
    <col min="2" max="2" width="12.42578125" bestFit="1" customWidth="1"/>
  </cols>
  <sheetData>
    <row r="1" spans="1:5" x14ac:dyDescent="0.35">
      <c r="A1" t="s">
        <v>9</v>
      </c>
      <c r="B1" t="s">
        <v>10</v>
      </c>
      <c r="E1" t="s">
        <v>1</v>
      </c>
    </row>
    <row r="2" spans="1:5" x14ac:dyDescent="0.35">
      <c r="A2">
        <v>2013</v>
      </c>
      <c r="B2" s="1">
        <v>2.7442671202564974E-2</v>
      </c>
      <c r="D2">
        <v>2013</v>
      </c>
      <c r="E2">
        <f>1/2*(B29)</f>
        <v>0.20929590627478201</v>
      </c>
    </row>
    <row r="3" spans="1:5" x14ac:dyDescent="0.35">
      <c r="A3">
        <v>2014</v>
      </c>
      <c r="B3" s="1">
        <v>0.19782189073475506</v>
      </c>
      <c r="D3">
        <v>2014</v>
      </c>
      <c r="E3">
        <f t="shared" ref="E3:E12" si="0">1/2*(B30)</f>
        <v>0.29897797823950895</v>
      </c>
    </row>
    <row r="4" spans="1:5" x14ac:dyDescent="0.35">
      <c r="A4">
        <v>2015</v>
      </c>
      <c r="B4" s="1">
        <v>0.28244705542272852</v>
      </c>
      <c r="D4">
        <v>2015</v>
      </c>
      <c r="E4">
        <f t="shared" si="0"/>
        <v>0.36740159683762241</v>
      </c>
    </row>
    <row r="5" spans="1:5" x14ac:dyDescent="0.35">
      <c r="A5">
        <v>2016</v>
      </c>
      <c r="B5" s="1">
        <v>0.35449614895593029</v>
      </c>
      <c r="D5">
        <v>2016</v>
      </c>
      <c r="E5">
        <f t="shared" si="0"/>
        <v>0.47656358770484097</v>
      </c>
    </row>
    <row r="6" spans="1:5" x14ac:dyDescent="0.35">
      <c r="A6">
        <v>2017</v>
      </c>
      <c r="B6" s="1">
        <v>0.41254375280295014</v>
      </c>
      <c r="D6">
        <v>2017</v>
      </c>
      <c r="E6">
        <f t="shared" si="0"/>
        <v>0.5166019615344134</v>
      </c>
    </row>
    <row r="7" spans="1:5" x14ac:dyDescent="0.35">
      <c r="A7">
        <v>2018</v>
      </c>
      <c r="B7" s="1">
        <v>0.51340294603940018</v>
      </c>
      <c r="D7">
        <v>2018</v>
      </c>
      <c r="E7">
        <f t="shared" si="0"/>
        <v>0.58210847949729638</v>
      </c>
    </row>
    <row r="8" spans="1:5" x14ac:dyDescent="0.35">
      <c r="A8">
        <v>2019</v>
      </c>
      <c r="B8" s="1">
        <v>0.59856798848161974</v>
      </c>
      <c r="D8">
        <v>2019</v>
      </c>
      <c r="E8">
        <f t="shared" si="0"/>
        <v>0.60114967301870725</v>
      </c>
    </row>
    <row r="9" spans="1:5" x14ac:dyDescent="0.35">
      <c r="A9">
        <v>2020</v>
      </c>
      <c r="B9" s="1">
        <v>0.6688631427238747</v>
      </c>
      <c r="D9">
        <v>2020</v>
      </c>
      <c r="E9">
        <f t="shared" si="0"/>
        <v>0.70156705482738024</v>
      </c>
    </row>
    <row r="10" spans="1:5" x14ac:dyDescent="0.35">
      <c r="A10">
        <v>2021</v>
      </c>
      <c r="B10" s="1">
        <v>0.72530908146446493</v>
      </c>
      <c r="D10">
        <v>2021</v>
      </c>
      <c r="E10">
        <f t="shared" si="0"/>
        <v>0.70913700160249271</v>
      </c>
    </row>
    <row r="11" spans="1:5" x14ac:dyDescent="0.35">
      <c r="A11">
        <v>2022</v>
      </c>
      <c r="B11" s="1">
        <v>0.83482329436136749</v>
      </c>
      <c r="D11">
        <v>2022</v>
      </c>
      <c r="E11">
        <f t="shared" si="0"/>
        <v>0.74416108998260833</v>
      </c>
    </row>
    <row r="12" spans="1:5" x14ac:dyDescent="0.35">
      <c r="A12">
        <v>2023</v>
      </c>
      <c r="B12" s="1">
        <v>0.879479767530298</v>
      </c>
      <c r="D12">
        <v>2023</v>
      </c>
      <c r="E12">
        <f t="shared" si="0"/>
        <v>0.72335486805418803</v>
      </c>
    </row>
    <row r="13" spans="1:5" x14ac:dyDescent="0.35">
      <c r="B13" s="1"/>
    </row>
    <row r="14" spans="1:5" x14ac:dyDescent="0.35">
      <c r="E14" t="s">
        <v>2</v>
      </c>
    </row>
    <row r="15" spans="1:5" x14ac:dyDescent="0.35">
      <c r="A15" t="s">
        <v>9</v>
      </c>
      <c r="B15" t="s">
        <v>11</v>
      </c>
      <c r="D15">
        <v>2013</v>
      </c>
      <c r="E15">
        <f>2*B42^(1/2)/B29</f>
        <v>0.49502102820462246</v>
      </c>
    </row>
    <row r="16" spans="1:5" x14ac:dyDescent="0.35">
      <c r="A16">
        <v>2013</v>
      </c>
      <c r="B16">
        <v>0.39114914134699902</v>
      </c>
      <c r="D16">
        <v>2014</v>
      </c>
      <c r="E16">
        <f t="shared" ref="E16:E25" si="1">2*B43^(1/2)/B30</f>
        <v>0.94102408031776663</v>
      </c>
    </row>
    <row r="17" spans="1:5" x14ac:dyDescent="0.35">
      <c r="A17">
        <v>2014</v>
      </c>
      <c r="B17">
        <v>0.4001340657442628</v>
      </c>
      <c r="D17">
        <v>2015</v>
      </c>
      <c r="E17">
        <f t="shared" si="1"/>
        <v>0.9728989397762281</v>
      </c>
    </row>
    <row r="18" spans="1:5" x14ac:dyDescent="0.35">
      <c r="A18">
        <v>2015</v>
      </c>
      <c r="B18">
        <v>0.45235613825251636</v>
      </c>
      <c r="D18">
        <v>2016</v>
      </c>
      <c r="E18">
        <f t="shared" si="1"/>
        <v>0.96663944980759675</v>
      </c>
    </row>
    <row r="19" spans="1:5" x14ac:dyDescent="0.35">
      <c r="A19">
        <v>2016</v>
      </c>
      <c r="B19">
        <v>0.59863102645375166</v>
      </c>
      <c r="D19">
        <v>2017</v>
      </c>
      <c r="E19">
        <f t="shared" si="1"/>
        <v>0.97950328021570243</v>
      </c>
    </row>
    <row r="20" spans="1:5" x14ac:dyDescent="0.35">
      <c r="A20">
        <v>2017</v>
      </c>
      <c r="B20">
        <v>0.62066017026587672</v>
      </c>
      <c r="D20">
        <v>2018</v>
      </c>
      <c r="E20">
        <f t="shared" si="1"/>
        <v>0.99301017884269605</v>
      </c>
    </row>
    <row r="21" spans="1:5" x14ac:dyDescent="0.35">
      <c r="A21">
        <v>2018</v>
      </c>
      <c r="B21">
        <v>0.6508140129551927</v>
      </c>
      <c r="D21">
        <v>2019</v>
      </c>
      <c r="E21">
        <f t="shared" si="1"/>
        <v>0.99999077825469007</v>
      </c>
    </row>
    <row r="22" spans="1:5" x14ac:dyDescent="0.35">
      <c r="A22">
        <v>2019</v>
      </c>
      <c r="B22">
        <v>0.60373135755579477</v>
      </c>
      <c r="D22">
        <v>2020</v>
      </c>
      <c r="E22">
        <f t="shared" si="1"/>
        <v>0.99891290582528613</v>
      </c>
    </row>
    <row r="23" spans="1:5" x14ac:dyDescent="0.35">
      <c r="A23">
        <v>2020</v>
      </c>
      <c r="B23">
        <v>0.73427096693088567</v>
      </c>
      <c r="D23">
        <v>2021</v>
      </c>
      <c r="E23">
        <f t="shared" si="1"/>
        <v>0.99973992539732748</v>
      </c>
    </row>
    <row r="24" spans="1:5" x14ac:dyDescent="0.35">
      <c r="A24">
        <v>2021</v>
      </c>
      <c r="B24">
        <v>0.69296492174052049</v>
      </c>
      <c r="D24">
        <v>2022</v>
      </c>
      <c r="E24">
        <f t="shared" si="1"/>
        <v>0.99255080697189713</v>
      </c>
    </row>
    <row r="25" spans="1:5" x14ac:dyDescent="0.35">
      <c r="A25">
        <v>2022</v>
      </c>
      <c r="B25">
        <v>0.65349888560384906</v>
      </c>
      <c r="D25">
        <v>2023</v>
      </c>
      <c r="E25">
        <f t="shared" si="1"/>
        <v>0.97642997217736238</v>
      </c>
    </row>
    <row r="26" spans="1:5" x14ac:dyDescent="0.35">
      <c r="A26">
        <v>2023</v>
      </c>
      <c r="B26">
        <v>0.56722996857807806</v>
      </c>
    </row>
    <row r="27" spans="1:5" x14ac:dyDescent="0.35">
      <c r="E27" t="s">
        <v>3</v>
      </c>
    </row>
    <row r="28" spans="1:5" x14ac:dyDescent="0.35">
      <c r="B28" t="s">
        <v>4</v>
      </c>
      <c r="D28">
        <v>2013</v>
      </c>
      <c r="E28">
        <f>SQRT(E2*E15)</f>
        <v>0.32187866459764131</v>
      </c>
    </row>
    <row r="29" spans="1:5" x14ac:dyDescent="0.35">
      <c r="A29">
        <v>2013</v>
      </c>
      <c r="B29" s="1">
        <f>B2+B16</f>
        <v>0.41859181254956401</v>
      </c>
      <c r="D29">
        <v>2014</v>
      </c>
      <c r="E29">
        <f t="shared" ref="E29:E38" si="2">SQRT(E3*E16)</f>
        <v>0.53042009483813779</v>
      </c>
    </row>
    <row r="30" spans="1:5" x14ac:dyDescent="0.35">
      <c r="A30">
        <v>2014</v>
      </c>
      <c r="B30" s="1">
        <f t="shared" ref="B30:B39" si="3">B3+B17</f>
        <v>0.59795595647901789</v>
      </c>
      <c r="D30">
        <v>2015</v>
      </c>
      <c r="E30">
        <f t="shared" si="2"/>
        <v>0.5978667276537607</v>
      </c>
    </row>
    <row r="31" spans="1:5" x14ac:dyDescent="0.35">
      <c r="A31">
        <v>2015</v>
      </c>
      <c r="B31" s="1">
        <f t="shared" si="3"/>
        <v>0.73480319367524483</v>
      </c>
      <c r="D31">
        <v>2016</v>
      </c>
      <c r="E31">
        <f t="shared" si="2"/>
        <v>0.67872318673914622</v>
      </c>
    </row>
    <row r="32" spans="1:5" x14ac:dyDescent="0.35">
      <c r="A32">
        <v>2016</v>
      </c>
      <c r="B32" s="1">
        <f t="shared" si="3"/>
        <v>0.95312717540968195</v>
      </c>
      <c r="D32">
        <v>2017</v>
      </c>
      <c r="E32">
        <f t="shared" si="2"/>
        <v>0.71134612945374498</v>
      </c>
    </row>
    <row r="33" spans="1:11" x14ac:dyDescent="0.35">
      <c r="A33">
        <v>2017</v>
      </c>
      <c r="B33" s="1">
        <f t="shared" si="3"/>
        <v>1.0332039230688268</v>
      </c>
      <c r="D33">
        <v>2018</v>
      </c>
      <c r="E33">
        <f t="shared" si="2"/>
        <v>0.76028918533112133</v>
      </c>
    </row>
    <row r="34" spans="1:11" x14ac:dyDescent="0.35">
      <c r="A34">
        <v>2018</v>
      </c>
      <c r="B34" s="1">
        <f t="shared" si="3"/>
        <v>1.1642169589945928</v>
      </c>
      <c r="D34">
        <v>2019</v>
      </c>
      <c r="E34">
        <f t="shared" si="2"/>
        <v>0.77533484983555945</v>
      </c>
    </row>
    <row r="35" spans="1:11" x14ac:dyDescent="0.35">
      <c r="A35">
        <v>2019</v>
      </c>
      <c r="B35" s="1">
        <f t="shared" si="3"/>
        <v>1.2022993460374145</v>
      </c>
      <c r="D35">
        <v>2020</v>
      </c>
      <c r="E35">
        <f t="shared" si="2"/>
        <v>0.83714060071705176</v>
      </c>
    </row>
    <row r="36" spans="1:11" x14ac:dyDescent="0.35">
      <c r="A36">
        <v>2020</v>
      </c>
      <c r="B36" s="1">
        <f t="shared" si="3"/>
        <v>1.4031341096547605</v>
      </c>
      <c r="D36">
        <v>2021</v>
      </c>
      <c r="E36">
        <f t="shared" si="2"/>
        <v>0.84199321438985508</v>
      </c>
    </row>
    <row r="37" spans="1:11" x14ac:dyDescent="0.35">
      <c r="A37">
        <v>2021</v>
      </c>
      <c r="B37" s="1">
        <f t="shared" si="3"/>
        <v>1.4182740032049854</v>
      </c>
      <c r="D37">
        <v>2022</v>
      </c>
      <c r="E37">
        <f t="shared" si="2"/>
        <v>0.85942869999746019</v>
      </c>
    </row>
    <row r="38" spans="1:11" x14ac:dyDescent="0.35">
      <c r="A38">
        <v>2022</v>
      </c>
      <c r="B38" s="1">
        <f t="shared" si="3"/>
        <v>1.4883221799652167</v>
      </c>
      <c r="D38">
        <v>2023</v>
      </c>
      <c r="E38">
        <f t="shared" si="2"/>
        <v>0.84041976041054056</v>
      </c>
    </row>
    <row r="39" spans="1:11" x14ac:dyDescent="0.35">
      <c r="A39">
        <v>2023</v>
      </c>
      <c r="B39" s="1">
        <f t="shared" si="3"/>
        <v>1.4467097361083761</v>
      </c>
    </row>
    <row r="41" spans="1:11" x14ac:dyDescent="0.35">
      <c r="B41" t="s">
        <v>5</v>
      </c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5">
      <c r="A42">
        <v>2013</v>
      </c>
      <c r="B42">
        <f>B2*B16</f>
        <v>1.0734177277151306E-2</v>
      </c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5">
      <c r="A43">
        <v>2014</v>
      </c>
      <c r="B43">
        <f t="shared" ref="B43:B52" si="4">B3*B17</f>
        <v>7.9155277432914853E-2</v>
      </c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5">
      <c r="A44">
        <v>2015</v>
      </c>
      <c r="B44">
        <f t="shared" si="4"/>
        <v>0.12776665925181993</v>
      </c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5">
      <c r="A45">
        <v>2016</v>
      </c>
      <c r="B45">
        <f t="shared" si="4"/>
        <v>0.21221239352339058</v>
      </c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5">
      <c r="A46">
        <v>2017</v>
      </c>
      <c r="B46">
        <f t="shared" si="4"/>
        <v>0.25604947585680277</v>
      </c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5">
      <c r="A47">
        <v>2018</v>
      </c>
      <c r="B47">
        <f t="shared" si="4"/>
        <v>0.33412983157492027</v>
      </c>
    </row>
    <row r="48" spans="1:11" x14ac:dyDescent="0.35">
      <c r="A48">
        <v>2019</v>
      </c>
      <c r="B48">
        <f t="shared" si="4"/>
        <v>0.36137426427544961</v>
      </c>
    </row>
    <row r="49" spans="1:2" x14ac:dyDescent="0.35">
      <c r="A49">
        <v>2020</v>
      </c>
      <c r="B49">
        <f t="shared" si="4"/>
        <v>0.49112678655229047</v>
      </c>
    </row>
    <row r="50" spans="1:2" x14ac:dyDescent="0.35">
      <c r="A50">
        <v>2021</v>
      </c>
      <c r="B50">
        <f t="shared" si="4"/>
        <v>0.50261375087471172</v>
      </c>
    </row>
    <row r="51" spans="1:2" x14ac:dyDescent="0.35">
      <c r="A51">
        <v>2022</v>
      </c>
      <c r="B51">
        <f t="shared" si="4"/>
        <v>0.54555609254128767</v>
      </c>
    </row>
    <row r="52" spans="1:2" x14ac:dyDescent="0.35">
      <c r="A52">
        <v>2023</v>
      </c>
      <c r="B52">
        <f t="shared" si="4"/>
        <v>0.49886728090126631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EB8A-C5E3-46BB-BFDF-FD45E1D0B105}">
  <dimension ref="A1:K52"/>
  <sheetViews>
    <sheetView workbookViewId="0">
      <selection activeCell="A15" sqref="A15:B15"/>
    </sheetView>
  </sheetViews>
  <sheetFormatPr defaultRowHeight="14.15" x14ac:dyDescent="0.35"/>
  <cols>
    <col min="2" max="2" width="12.42578125" bestFit="1" customWidth="1"/>
  </cols>
  <sheetData>
    <row r="1" spans="1:5" x14ac:dyDescent="0.35">
      <c r="A1" t="s">
        <v>9</v>
      </c>
      <c r="B1" t="s">
        <v>10</v>
      </c>
      <c r="E1" t="s">
        <v>1</v>
      </c>
    </row>
    <row r="2" spans="1:5" x14ac:dyDescent="0.35">
      <c r="A2">
        <v>2013</v>
      </c>
      <c r="B2" s="1">
        <v>1.0000000000000003E-4</v>
      </c>
      <c r="D2">
        <v>2013</v>
      </c>
      <c r="E2">
        <f>1/2*(B29)</f>
        <v>0.21748645930287455</v>
      </c>
    </row>
    <row r="3" spans="1:5" x14ac:dyDescent="0.35">
      <c r="A3">
        <v>2014</v>
      </c>
      <c r="B3" s="1">
        <v>0.10804042706861841</v>
      </c>
      <c r="D3">
        <v>2014</v>
      </c>
      <c r="E3">
        <f t="shared" ref="E3:E12" si="0">1/2*(B30)</f>
        <v>0.2486335318125828</v>
      </c>
    </row>
    <row r="4" spans="1:5" x14ac:dyDescent="0.35">
      <c r="A4">
        <v>2015</v>
      </c>
      <c r="B4" s="1">
        <v>0.19343787378339836</v>
      </c>
      <c r="D4">
        <v>2015</v>
      </c>
      <c r="E4">
        <f t="shared" si="0"/>
        <v>0.28916252315381541</v>
      </c>
    </row>
    <row r="5" spans="1:5" x14ac:dyDescent="0.35">
      <c r="A5">
        <v>2016</v>
      </c>
      <c r="B5" s="1">
        <v>0.28925482536061681</v>
      </c>
      <c r="D5">
        <v>2016</v>
      </c>
      <c r="E5">
        <f t="shared" si="0"/>
        <v>0.37085368205907554</v>
      </c>
    </row>
    <row r="6" spans="1:5" x14ac:dyDescent="0.35">
      <c r="A6">
        <v>2017</v>
      </c>
      <c r="B6" s="1">
        <v>0.41726505925981616</v>
      </c>
      <c r="D6">
        <v>2017</v>
      </c>
      <c r="E6">
        <f t="shared" si="0"/>
        <v>0.47608756197842789</v>
      </c>
    </row>
    <row r="7" spans="1:5" x14ac:dyDescent="0.35">
      <c r="A7">
        <v>2018</v>
      </c>
      <c r="B7" s="1">
        <v>0.48112944519864576</v>
      </c>
      <c r="D7">
        <v>2018</v>
      </c>
      <c r="E7">
        <f t="shared" si="0"/>
        <v>0.55606455379970954</v>
      </c>
    </row>
    <row r="8" spans="1:5" x14ac:dyDescent="0.35">
      <c r="A8">
        <v>2019</v>
      </c>
      <c r="B8" s="1">
        <v>0.63573778992141317</v>
      </c>
      <c r="D8">
        <v>2019</v>
      </c>
      <c r="E8">
        <f t="shared" si="0"/>
        <v>0.63522462820984482</v>
      </c>
    </row>
    <row r="9" spans="1:5" x14ac:dyDescent="0.35">
      <c r="A9">
        <v>2020</v>
      </c>
      <c r="B9" s="1">
        <v>0.60386803199908179</v>
      </c>
      <c r="D9">
        <v>2020</v>
      </c>
      <c r="E9">
        <f t="shared" si="0"/>
        <v>0.63583654107492737</v>
      </c>
    </row>
    <row r="10" spans="1:5" x14ac:dyDescent="0.35">
      <c r="A10">
        <v>2021</v>
      </c>
      <c r="B10" s="1">
        <v>0.70972932147587453</v>
      </c>
      <c r="D10">
        <v>2021</v>
      </c>
      <c r="E10">
        <f t="shared" si="0"/>
        <v>0.69656148836741272</v>
      </c>
    </row>
    <row r="11" spans="1:5" x14ac:dyDescent="0.35">
      <c r="A11">
        <v>2022</v>
      </c>
      <c r="B11" s="1">
        <v>0.82154405813921438</v>
      </c>
      <c r="D11">
        <v>2022</v>
      </c>
      <c r="E11">
        <f t="shared" si="0"/>
        <v>0.77084794901617415</v>
      </c>
    </row>
    <row r="12" spans="1:5" x14ac:dyDescent="0.35">
      <c r="A12">
        <v>2023</v>
      </c>
      <c r="B12" s="1">
        <v>0.92073051132736639</v>
      </c>
      <c r="D12">
        <v>2023</v>
      </c>
      <c r="E12">
        <f t="shared" si="0"/>
        <v>0.76925687310006863</v>
      </c>
    </row>
    <row r="13" spans="1:5" x14ac:dyDescent="0.35">
      <c r="B13" s="1"/>
    </row>
    <row r="14" spans="1:5" x14ac:dyDescent="0.35">
      <c r="E14" t="s">
        <v>2</v>
      </c>
    </row>
    <row r="15" spans="1:5" x14ac:dyDescent="0.35">
      <c r="A15" t="s">
        <v>9</v>
      </c>
      <c r="B15" t="s">
        <v>11</v>
      </c>
      <c r="D15">
        <v>2013</v>
      </c>
      <c r="E15">
        <f>2*B42^(1/2)/B29</f>
        <v>3.032137967732847E-2</v>
      </c>
    </row>
    <row r="16" spans="1:5" x14ac:dyDescent="0.35">
      <c r="A16">
        <v>2013</v>
      </c>
      <c r="B16">
        <v>0.43487291860574911</v>
      </c>
      <c r="D16">
        <v>2014</v>
      </c>
      <c r="E16">
        <f t="shared" ref="E16:E25" si="1">2*B43^(1/2)/B30</f>
        <v>0.82477354761357213</v>
      </c>
    </row>
    <row r="17" spans="1:5" x14ac:dyDescent="0.35">
      <c r="A17">
        <v>2014</v>
      </c>
      <c r="B17">
        <v>0.38922663655654716</v>
      </c>
      <c r="D17">
        <v>2015</v>
      </c>
      <c r="E17">
        <f t="shared" si="1"/>
        <v>0.94361637313841673</v>
      </c>
    </row>
    <row r="18" spans="1:5" x14ac:dyDescent="0.35">
      <c r="A18">
        <v>2015</v>
      </c>
      <c r="B18">
        <v>0.38488717252423249</v>
      </c>
      <c r="D18">
        <v>2016</v>
      </c>
      <c r="E18">
        <f t="shared" si="1"/>
        <v>0.97549315364121969</v>
      </c>
    </row>
    <row r="19" spans="1:5" x14ac:dyDescent="0.35">
      <c r="A19">
        <v>2016</v>
      </c>
      <c r="B19">
        <v>0.45245253875753427</v>
      </c>
      <c r="D19">
        <v>2017</v>
      </c>
      <c r="E19">
        <f t="shared" si="1"/>
        <v>0.9923378554807718</v>
      </c>
    </row>
    <row r="20" spans="1:5" x14ac:dyDescent="0.35">
      <c r="A20">
        <v>2017</v>
      </c>
      <c r="B20">
        <v>0.53491006469703961</v>
      </c>
      <c r="D20">
        <v>2018</v>
      </c>
      <c r="E20">
        <f t="shared" si="1"/>
        <v>0.9908783050546458</v>
      </c>
    </row>
    <row r="21" spans="1:5" x14ac:dyDescent="0.35">
      <c r="A21">
        <v>2018</v>
      </c>
      <c r="B21">
        <v>0.63099966240077343</v>
      </c>
      <c r="D21">
        <v>2019</v>
      </c>
      <c r="E21">
        <f t="shared" si="1"/>
        <v>0.99999967369486398</v>
      </c>
    </row>
    <row r="22" spans="1:5" x14ac:dyDescent="0.35">
      <c r="A22">
        <v>2019</v>
      </c>
      <c r="B22">
        <v>0.63471146649827659</v>
      </c>
      <c r="D22">
        <v>2020</v>
      </c>
      <c r="E22">
        <f t="shared" si="1"/>
        <v>0.99873526795272749</v>
      </c>
    </row>
    <row r="23" spans="1:5" x14ac:dyDescent="0.35">
      <c r="A23">
        <v>2020</v>
      </c>
      <c r="B23">
        <v>0.66780505015077285</v>
      </c>
      <c r="D23">
        <v>2021</v>
      </c>
      <c r="E23">
        <f t="shared" si="1"/>
        <v>0.99982130248299494</v>
      </c>
    </row>
    <row r="24" spans="1:5" x14ac:dyDescent="0.35">
      <c r="A24">
        <v>2021</v>
      </c>
      <c r="B24">
        <v>0.68339365525895079</v>
      </c>
      <c r="D24">
        <v>2022</v>
      </c>
      <c r="E24">
        <f t="shared" si="1"/>
        <v>0.9978350284582308</v>
      </c>
    </row>
    <row r="25" spans="1:5" x14ac:dyDescent="0.35">
      <c r="A25">
        <v>2022</v>
      </c>
      <c r="B25">
        <v>0.72015183989313392</v>
      </c>
      <c r="D25">
        <v>2023</v>
      </c>
      <c r="E25">
        <f t="shared" si="1"/>
        <v>0.98042175974461665</v>
      </c>
    </row>
    <row r="26" spans="1:5" x14ac:dyDescent="0.35">
      <c r="A26">
        <v>2023</v>
      </c>
      <c r="B26">
        <v>0.61778323487277098</v>
      </c>
    </row>
    <row r="27" spans="1:5" x14ac:dyDescent="0.35">
      <c r="E27" t="s">
        <v>3</v>
      </c>
    </row>
    <row r="28" spans="1:5" x14ac:dyDescent="0.35">
      <c r="B28" t="s">
        <v>4</v>
      </c>
      <c r="D28">
        <v>2013</v>
      </c>
      <c r="E28">
        <f>SQRT(E2*E15)</f>
        <v>8.1206462225615422E-2</v>
      </c>
    </row>
    <row r="29" spans="1:5" x14ac:dyDescent="0.35">
      <c r="A29">
        <v>2013</v>
      </c>
      <c r="B29" s="1">
        <f>B2+B16</f>
        <v>0.4349729186057491</v>
      </c>
      <c r="D29">
        <v>2014</v>
      </c>
      <c r="E29">
        <f t="shared" ref="E29:E38" si="2">SQRT(E3*E16)</f>
        <v>0.45284253343602326</v>
      </c>
    </row>
    <row r="30" spans="1:5" x14ac:dyDescent="0.35">
      <c r="A30">
        <v>2014</v>
      </c>
      <c r="B30" s="1">
        <f t="shared" ref="B30:B39" si="3">B3+B17</f>
        <v>0.4972670636251656</v>
      </c>
      <c r="D30">
        <v>2015</v>
      </c>
      <c r="E30">
        <f t="shared" si="2"/>
        <v>0.52235858502178056</v>
      </c>
    </row>
    <row r="31" spans="1:5" x14ac:dyDescent="0.35">
      <c r="A31">
        <v>2015</v>
      </c>
      <c r="B31" s="1">
        <f t="shared" si="3"/>
        <v>0.57832504630763082</v>
      </c>
      <c r="D31">
        <v>2016</v>
      </c>
      <c r="E31">
        <f t="shared" si="2"/>
        <v>0.6014692243592068</v>
      </c>
    </row>
    <row r="32" spans="1:5" x14ac:dyDescent="0.35">
      <c r="A32">
        <v>2016</v>
      </c>
      <c r="B32" s="1">
        <f t="shared" si="3"/>
        <v>0.74170736411815108</v>
      </c>
      <c r="D32">
        <v>2017</v>
      </c>
      <c r="E32">
        <f t="shared" si="2"/>
        <v>0.6873424985222012</v>
      </c>
    </row>
    <row r="33" spans="1:11" x14ac:dyDescent="0.35">
      <c r="A33">
        <v>2017</v>
      </c>
      <c r="B33" s="1">
        <f t="shared" si="3"/>
        <v>0.95217512395685577</v>
      </c>
      <c r="D33">
        <v>2018</v>
      </c>
      <c r="E33">
        <f t="shared" si="2"/>
        <v>0.74228855748288625</v>
      </c>
    </row>
    <row r="34" spans="1:11" x14ac:dyDescent="0.35">
      <c r="A34">
        <v>2018</v>
      </c>
      <c r="B34" s="1">
        <f t="shared" si="3"/>
        <v>1.1121291075994191</v>
      </c>
      <c r="D34">
        <v>2019</v>
      </c>
      <c r="E34">
        <f t="shared" si="2"/>
        <v>0.79700967430313296</v>
      </c>
    </row>
    <row r="35" spans="1:11" x14ac:dyDescent="0.35">
      <c r="A35">
        <v>2019</v>
      </c>
      <c r="B35" s="1">
        <f t="shared" si="3"/>
        <v>1.2704492564196896</v>
      </c>
      <c r="D35">
        <v>2020</v>
      </c>
      <c r="E35">
        <f t="shared" si="2"/>
        <v>0.79688918817148158</v>
      </c>
    </row>
    <row r="36" spans="1:11" x14ac:dyDescent="0.35">
      <c r="A36">
        <v>2020</v>
      </c>
      <c r="B36" s="1">
        <f t="shared" si="3"/>
        <v>1.2716730821498547</v>
      </c>
      <c r="D36">
        <v>2021</v>
      </c>
      <c r="E36">
        <f t="shared" si="2"/>
        <v>0.83452801903770735</v>
      </c>
    </row>
    <row r="37" spans="1:11" x14ac:dyDescent="0.35">
      <c r="A37">
        <v>2021</v>
      </c>
      <c r="B37" s="1">
        <f t="shared" si="3"/>
        <v>1.3931229767348254</v>
      </c>
      <c r="D37">
        <v>2022</v>
      </c>
      <c r="E37">
        <f t="shared" si="2"/>
        <v>0.87702855434901483</v>
      </c>
    </row>
    <row r="38" spans="1:11" x14ac:dyDescent="0.35">
      <c r="A38">
        <v>2022</v>
      </c>
      <c r="B38" s="1">
        <f t="shared" si="3"/>
        <v>1.5416958980323483</v>
      </c>
      <c r="D38">
        <v>2023</v>
      </c>
      <c r="E38">
        <f t="shared" si="2"/>
        <v>0.86844468863619084</v>
      </c>
    </row>
    <row r="39" spans="1:11" x14ac:dyDescent="0.35">
      <c r="A39">
        <v>2023</v>
      </c>
      <c r="B39" s="1">
        <f t="shared" si="3"/>
        <v>1.5385137462001373</v>
      </c>
    </row>
    <row r="41" spans="1:11" x14ac:dyDescent="0.35">
      <c r="B41" t="s">
        <v>5</v>
      </c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5">
      <c r="A42">
        <v>2013</v>
      </c>
      <c r="B42">
        <f>B2*B16</f>
        <v>4.3487291860574925E-5</v>
      </c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5">
      <c r="A43">
        <v>2014</v>
      </c>
      <c r="B43">
        <f t="shared" ref="B43:B52" si="4">B3*B17</f>
        <v>4.205221204005128E-2</v>
      </c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5">
      <c r="A44">
        <v>2015</v>
      </c>
      <c r="B44">
        <f t="shared" si="4"/>
        <v>7.4451756299591554E-2</v>
      </c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5">
      <c r="A45">
        <v>2016</v>
      </c>
      <c r="B45">
        <f t="shared" si="4"/>
        <v>0.13087408008227827</v>
      </c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5">
      <c r="A46">
        <v>2017</v>
      </c>
      <c r="B46">
        <f t="shared" si="4"/>
        <v>0.22319927984448232</v>
      </c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5">
      <c r="A47">
        <v>2018</v>
      </c>
      <c r="B47">
        <f t="shared" si="4"/>
        <v>0.30359251749141691</v>
      </c>
    </row>
    <row r="48" spans="1:11" x14ac:dyDescent="0.35">
      <c r="A48">
        <v>2019</v>
      </c>
      <c r="B48">
        <f t="shared" si="4"/>
        <v>0.40351006494939345</v>
      </c>
    </row>
    <row r="49" spans="1:2" x14ac:dyDescent="0.35">
      <c r="A49">
        <v>2020</v>
      </c>
      <c r="B49">
        <f t="shared" si="4"/>
        <v>0.4032661213935953</v>
      </c>
    </row>
    <row r="50" spans="1:2" x14ac:dyDescent="0.35">
      <c r="A50">
        <v>2021</v>
      </c>
      <c r="B50">
        <f t="shared" si="4"/>
        <v>0.48502451524785284</v>
      </c>
    </row>
    <row r="51" spans="1:2" x14ac:dyDescent="0.35">
      <c r="A51">
        <v>2022</v>
      </c>
      <c r="B51">
        <f t="shared" si="4"/>
        <v>0.591636465022227</v>
      </c>
    </row>
    <row r="52" spans="1:2" x14ac:dyDescent="0.35">
      <c r="A52">
        <v>2023</v>
      </c>
      <c r="B52">
        <f t="shared" si="4"/>
        <v>0.56881187373388087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E766-350F-4DB7-956A-BA4C436F0A0F}">
  <dimension ref="A1:K52"/>
  <sheetViews>
    <sheetView workbookViewId="0">
      <selection activeCell="A15" sqref="A15:B15"/>
    </sheetView>
  </sheetViews>
  <sheetFormatPr defaultRowHeight="14.15" x14ac:dyDescent="0.35"/>
  <cols>
    <col min="2" max="2" width="12.42578125" bestFit="1" customWidth="1"/>
  </cols>
  <sheetData>
    <row r="1" spans="1:5" x14ac:dyDescent="0.35">
      <c r="A1" t="s">
        <v>9</v>
      </c>
      <c r="B1" t="s">
        <v>10</v>
      </c>
      <c r="E1" t="s">
        <v>1</v>
      </c>
    </row>
    <row r="2" spans="1:5" x14ac:dyDescent="0.35">
      <c r="A2">
        <v>2013</v>
      </c>
      <c r="B2" s="1">
        <v>5.5729451727238699E-2</v>
      </c>
      <c r="D2">
        <v>2013</v>
      </c>
      <c r="E2">
        <f>1/2*(B29)</f>
        <v>0.2185529952574384</v>
      </c>
    </row>
    <row r="3" spans="1:5" x14ac:dyDescent="0.35">
      <c r="A3">
        <v>2014</v>
      </c>
      <c r="B3" s="1">
        <v>0.15235115326207027</v>
      </c>
      <c r="D3">
        <v>2014</v>
      </c>
      <c r="E3">
        <f t="shared" ref="E3:E12" si="0">1/2*(B30)</f>
        <v>0.28456348014461375</v>
      </c>
    </row>
    <row r="4" spans="1:5" x14ac:dyDescent="0.35">
      <c r="A4">
        <v>2015</v>
      </c>
      <c r="B4" s="1">
        <v>0.12741405821258145</v>
      </c>
      <c r="D4">
        <v>2015</v>
      </c>
      <c r="E4">
        <f t="shared" si="0"/>
        <v>0.27780729021580947</v>
      </c>
    </row>
    <row r="5" spans="1:5" x14ac:dyDescent="0.35">
      <c r="A5">
        <v>2016</v>
      </c>
      <c r="B5" s="1">
        <v>0.17921463888545641</v>
      </c>
      <c r="D5">
        <v>2016</v>
      </c>
      <c r="E5">
        <f t="shared" si="0"/>
        <v>0.33097270575447879</v>
      </c>
    </row>
    <row r="6" spans="1:5" x14ac:dyDescent="0.35">
      <c r="A6">
        <v>2017</v>
      </c>
      <c r="B6" s="1">
        <v>0.25563947156651701</v>
      </c>
      <c r="D6">
        <v>2017</v>
      </c>
      <c r="E6">
        <f t="shared" si="0"/>
        <v>0.44375237700076287</v>
      </c>
    </row>
    <row r="7" spans="1:5" x14ac:dyDescent="0.35">
      <c r="A7">
        <v>2018</v>
      </c>
      <c r="B7" s="1">
        <v>0.41083008499014756</v>
      </c>
      <c r="D7">
        <v>2018</v>
      </c>
      <c r="E7">
        <f t="shared" si="0"/>
        <v>0.53384163698918952</v>
      </c>
    </row>
    <row r="8" spans="1:5" x14ac:dyDescent="0.35">
      <c r="A8">
        <v>2019</v>
      </c>
      <c r="B8" s="1">
        <v>0.52500725242851232</v>
      </c>
      <c r="D8">
        <v>2019</v>
      </c>
      <c r="E8">
        <f t="shared" si="0"/>
        <v>0.61107444379652409</v>
      </c>
    </row>
    <row r="9" spans="1:5" x14ac:dyDescent="0.35">
      <c r="A9">
        <v>2020</v>
      </c>
      <c r="B9" s="1">
        <v>0.52985684745442907</v>
      </c>
      <c r="D9">
        <v>2020</v>
      </c>
      <c r="E9">
        <f t="shared" si="0"/>
        <v>0.52282671876822318</v>
      </c>
    </row>
    <row r="10" spans="1:5" x14ac:dyDescent="0.35">
      <c r="A10">
        <v>2021</v>
      </c>
      <c r="B10" s="1">
        <v>0.65618108616311466</v>
      </c>
      <c r="D10">
        <v>2021</v>
      </c>
      <c r="E10">
        <f t="shared" si="0"/>
        <v>0.62990709461030359</v>
      </c>
    </row>
    <row r="11" spans="1:5" x14ac:dyDescent="0.35">
      <c r="A11">
        <v>2022</v>
      </c>
      <c r="B11" s="1">
        <v>0.78021871127143083</v>
      </c>
      <c r="D11">
        <v>2022</v>
      </c>
      <c r="E11">
        <f t="shared" si="0"/>
        <v>0.70294468137071764</v>
      </c>
    </row>
    <row r="12" spans="1:5" x14ac:dyDescent="0.35">
      <c r="A12">
        <v>2023</v>
      </c>
      <c r="B12" s="1">
        <v>0.93551543360210354</v>
      </c>
      <c r="D12">
        <v>2023</v>
      </c>
      <c r="E12">
        <f t="shared" si="0"/>
        <v>0.75657081321047892</v>
      </c>
    </row>
    <row r="13" spans="1:5" x14ac:dyDescent="0.35">
      <c r="B13" s="1"/>
    </row>
    <row r="14" spans="1:5" x14ac:dyDescent="0.35">
      <c r="E14" t="s">
        <v>2</v>
      </c>
    </row>
    <row r="15" spans="1:5" x14ac:dyDescent="0.35">
      <c r="A15" t="s">
        <v>9</v>
      </c>
      <c r="B15" t="s">
        <v>11</v>
      </c>
      <c r="D15">
        <v>2013</v>
      </c>
      <c r="E15">
        <f>2*B42^(1/2)/B29</f>
        <v>0.66705648222226643</v>
      </c>
    </row>
    <row r="16" spans="1:5" x14ac:dyDescent="0.35">
      <c r="A16">
        <v>2013</v>
      </c>
      <c r="B16">
        <v>0.38137653878763811</v>
      </c>
      <c r="D16">
        <v>2014</v>
      </c>
      <c r="E16">
        <f t="shared" ref="E16:E25" si="1">2*B43^(1/2)/B30</f>
        <v>0.88551303818675187</v>
      </c>
    </row>
    <row r="17" spans="1:5" x14ac:dyDescent="0.35">
      <c r="A17">
        <v>2014</v>
      </c>
      <c r="B17">
        <v>0.41677580702715722</v>
      </c>
      <c r="D17">
        <v>2015</v>
      </c>
      <c r="E17">
        <f t="shared" si="1"/>
        <v>0.84079211894219164</v>
      </c>
    </row>
    <row r="18" spans="1:5" x14ac:dyDescent="0.35">
      <c r="A18">
        <v>2015</v>
      </c>
      <c r="B18">
        <v>0.42820052221903748</v>
      </c>
      <c r="D18">
        <v>2016</v>
      </c>
      <c r="E18">
        <f t="shared" si="1"/>
        <v>0.88868336880803556</v>
      </c>
    </row>
    <row r="19" spans="1:5" x14ac:dyDescent="0.35">
      <c r="A19">
        <v>2016</v>
      </c>
      <c r="B19">
        <v>0.48273077262350111</v>
      </c>
      <c r="D19">
        <v>2017</v>
      </c>
      <c r="E19">
        <f t="shared" si="1"/>
        <v>0.90570238236076672</v>
      </c>
    </row>
    <row r="20" spans="1:5" x14ac:dyDescent="0.35">
      <c r="A20">
        <v>2017</v>
      </c>
      <c r="B20">
        <v>0.63186528243500872</v>
      </c>
      <c r="D20">
        <v>2018</v>
      </c>
      <c r="E20">
        <f t="shared" si="1"/>
        <v>0.97308960326985705</v>
      </c>
    </row>
    <row r="21" spans="1:5" x14ac:dyDescent="0.35">
      <c r="A21">
        <v>2018</v>
      </c>
      <c r="B21">
        <v>0.65685318898823153</v>
      </c>
      <c r="D21">
        <v>2019</v>
      </c>
      <c r="E21">
        <f t="shared" si="1"/>
        <v>0.99003156331555453</v>
      </c>
    </row>
    <row r="22" spans="1:5" x14ac:dyDescent="0.35">
      <c r="A22">
        <v>2019</v>
      </c>
      <c r="B22">
        <v>0.69714163516453576</v>
      </c>
      <c r="D22">
        <v>2020</v>
      </c>
      <c r="E22">
        <f t="shared" si="1"/>
        <v>0.99990959329557183</v>
      </c>
    </row>
    <row r="23" spans="1:5" x14ac:dyDescent="0.35">
      <c r="A23">
        <v>2020</v>
      </c>
      <c r="B23">
        <v>0.51579659008201717</v>
      </c>
      <c r="D23">
        <v>2021</v>
      </c>
      <c r="E23">
        <f t="shared" si="1"/>
        <v>0.9991297217369931</v>
      </c>
    </row>
    <row r="24" spans="1:5" x14ac:dyDescent="0.35">
      <c r="A24">
        <v>2021</v>
      </c>
      <c r="B24">
        <v>0.60363310305749251</v>
      </c>
      <c r="D24">
        <v>2022</v>
      </c>
      <c r="E24">
        <f t="shared" si="1"/>
        <v>0.9939394385200786</v>
      </c>
    </row>
    <row r="25" spans="1:5" x14ac:dyDescent="0.35">
      <c r="A25">
        <v>2022</v>
      </c>
      <c r="B25">
        <v>0.62567065147000445</v>
      </c>
      <c r="D25">
        <v>2023</v>
      </c>
      <c r="E25">
        <f t="shared" si="1"/>
        <v>0.97162646227785154</v>
      </c>
    </row>
    <row r="26" spans="1:5" x14ac:dyDescent="0.35">
      <c r="A26">
        <v>2023</v>
      </c>
      <c r="B26">
        <v>0.57762619281885419</v>
      </c>
    </row>
    <row r="27" spans="1:5" x14ac:dyDescent="0.35">
      <c r="E27" t="s">
        <v>3</v>
      </c>
    </row>
    <row r="28" spans="1:5" x14ac:dyDescent="0.35">
      <c r="B28" t="s">
        <v>4</v>
      </c>
      <c r="D28">
        <v>2013</v>
      </c>
      <c r="E28">
        <f>SQRT(E2*E15)</f>
        <v>0.3818208902032032</v>
      </c>
    </row>
    <row r="29" spans="1:5" x14ac:dyDescent="0.35">
      <c r="A29">
        <v>2013</v>
      </c>
      <c r="B29" s="1">
        <f>B2+B16</f>
        <v>0.43710599051487681</v>
      </c>
      <c r="D29">
        <v>2014</v>
      </c>
      <c r="E29">
        <f t="shared" ref="E29:E38" si="2">SQRT(E3*E16)</f>
        <v>0.50198074849525087</v>
      </c>
    </row>
    <row r="30" spans="1:5" x14ac:dyDescent="0.35">
      <c r="A30">
        <v>2014</v>
      </c>
      <c r="B30" s="1">
        <f t="shared" ref="B30:B39" si="3">B3+B17</f>
        <v>0.56912696028922749</v>
      </c>
      <c r="D30">
        <v>2015</v>
      </c>
      <c r="E30">
        <f t="shared" si="2"/>
        <v>0.48329926567101139</v>
      </c>
    </row>
    <row r="31" spans="1:5" x14ac:dyDescent="0.35">
      <c r="A31">
        <v>2015</v>
      </c>
      <c r="B31" s="1">
        <f t="shared" si="3"/>
        <v>0.55561458043161893</v>
      </c>
      <c r="D31">
        <v>2016</v>
      </c>
      <c r="E31">
        <f t="shared" si="2"/>
        <v>0.54233747716103942</v>
      </c>
    </row>
    <row r="32" spans="1:5" x14ac:dyDescent="0.35">
      <c r="A32">
        <v>2016</v>
      </c>
      <c r="B32" s="1">
        <f t="shared" si="3"/>
        <v>0.66194541150895758</v>
      </c>
      <c r="D32">
        <v>2017</v>
      </c>
      <c r="E32">
        <f t="shared" si="2"/>
        <v>0.63396181669548834</v>
      </c>
    </row>
    <row r="33" spans="1:11" x14ac:dyDescent="0.35">
      <c r="A33">
        <v>2017</v>
      </c>
      <c r="B33" s="1">
        <f t="shared" si="3"/>
        <v>0.88750475400152573</v>
      </c>
      <c r="D33">
        <v>2018</v>
      </c>
      <c r="E33">
        <f t="shared" si="2"/>
        <v>0.72074665919915404</v>
      </c>
    </row>
    <row r="34" spans="1:11" x14ac:dyDescent="0.35">
      <c r="A34">
        <v>2018</v>
      </c>
      <c r="B34" s="1">
        <f t="shared" si="3"/>
        <v>1.067683273978379</v>
      </c>
      <c r="D34">
        <v>2019</v>
      </c>
      <c r="E34">
        <f t="shared" si="2"/>
        <v>0.7778065227896046</v>
      </c>
    </row>
    <row r="35" spans="1:11" x14ac:dyDescent="0.35">
      <c r="A35">
        <v>2019</v>
      </c>
      <c r="B35" s="1">
        <f t="shared" si="3"/>
        <v>1.2221488875930482</v>
      </c>
      <c r="D35">
        <v>2020</v>
      </c>
      <c r="E35">
        <f t="shared" si="2"/>
        <v>0.72303488970283603</v>
      </c>
    </row>
    <row r="36" spans="1:11" x14ac:dyDescent="0.35">
      <c r="A36">
        <v>2020</v>
      </c>
      <c r="B36" s="1">
        <f t="shared" si="3"/>
        <v>1.0456534375364464</v>
      </c>
      <c r="D36">
        <v>2021</v>
      </c>
      <c r="E36">
        <f t="shared" si="2"/>
        <v>0.79332143558468815</v>
      </c>
    </row>
    <row r="37" spans="1:11" x14ac:dyDescent="0.35">
      <c r="A37">
        <v>2021</v>
      </c>
      <c r="B37" s="1">
        <f t="shared" si="3"/>
        <v>1.2598141892206072</v>
      </c>
      <c r="D37">
        <v>2022</v>
      </c>
      <c r="E37">
        <f t="shared" si="2"/>
        <v>0.835873460466527</v>
      </c>
    </row>
    <row r="38" spans="1:11" x14ac:dyDescent="0.35">
      <c r="A38">
        <v>2022</v>
      </c>
      <c r="B38" s="1">
        <f t="shared" si="3"/>
        <v>1.4058893627414353</v>
      </c>
      <c r="D38">
        <v>2023</v>
      </c>
      <c r="E38">
        <f t="shared" si="2"/>
        <v>0.85738219173387009</v>
      </c>
    </row>
    <row r="39" spans="1:11" x14ac:dyDescent="0.35">
      <c r="A39">
        <v>2023</v>
      </c>
      <c r="B39" s="1">
        <f t="shared" si="3"/>
        <v>1.5131416264209578</v>
      </c>
    </row>
    <row r="41" spans="1:11" x14ac:dyDescent="0.35">
      <c r="B41" t="s">
        <v>5</v>
      </c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5">
      <c r="A42">
        <v>2013</v>
      </c>
      <c r="B42">
        <f>B2*B16</f>
        <v>2.1253905408267056E-2</v>
      </c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5">
      <c r="A43">
        <v>2014</v>
      </c>
      <c r="B43">
        <f t="shared" ref="B43:B52" si="4">B3*B17</f>
        <v>6.3496274852317458E-2</v>
      </c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5">
      <c r="A44">
        <v>2015</v>
      </c>
      <c r="B44">
        <f t="shared" si="4"/>
        <v>5.4558766264674215E-2</v>
      </c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5">
      <c r="A45">
        <v>2016</v>
      </c>
      <c r="B45">
        <f t="shared" si="4"/>
        <v>8.6512421094618125E-2</v>
      </c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5">
      <c r="A46">
        <v>2017</v>
      </c>
      <c r="B46">
        <f t="shared" si="4"/>
        <v>0.16152970690291366</v>
      </c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5">
      <c r="A47">
        <v>2018</v>
      </c>
      <c r="B47">
        <f t="shared" si="4"/>
        <v>0.26985505145808464</v>
      </c>
    </row>
    <row r="48" spans="1:11" x14ac:dyDescent="0.35">
      <c r="A48">
        <v>2019</v>
      </c>
      <c r="B48">
        <f t="shared" si="4"/>
        <v>0.36600441443125326</v>
      </c>
    </row>
    <row r="49" spans="1:2" x14ac:dyDescent="0.35">
      <c r="A49">
        <v>2020</v>
      </c>
      <c r="B49">
        <f t="shared" si="4"/>
        <v>0.27329835514860207</v>
      </c>
    </row>
    <row r="50" spans="1:2" x14ac:dyDescent="0.35">
      <c r="A50">
        <v>2021</v>
      </c>
      <c r="B50">
        <f t="shared" si="4"/>
        <v>0.39609262520827676</v>
      </c>
    </row>
    <row r="51" spans="1:2" x14ac:dyDescent="0.35">
      <c r="A51">
        <v>2022</v>
      </c>
      <c r="B51">
        <f t="shared" si="4"/>
        <v>0.48815994937028345</v>
      </c>
    </row>
    <row r="52" spans="1:2" x14ac:dyDescent="0.35">
      <c r="A52">
        <v>2023</v>
      </c>
      <c r="B52">
        <f t="shared" si="4"/>
        <v>0.54037821823486265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1A8E-183B-4DE3-9F10-74E363F13000}">
  <dimension ref="A1:K52"/>
  <sheetViews>
    <sheetView workbookViewId="0">
      <selection activeCell="A15" sqref="A15:B15"/>
    </sheetView>
  </sheetViews>
  <sheetFormatPr defaultRowHeight="14.15" x14ac:dyDescent="0.35"/>
  <cols>
    <col min="2" max="2" width="12.42578125" bestFit="1" customWidth="1"/>
  </cols>
  <sheetData>
    <row r="1" spans="1:5" x14ac:dyDescent="0.35">
      <c r="A1" t="s">
        <v>9</v>
      </c>
      <c r="B1" t="s">
        <v>10</v>
      </c>
      <c r="E1" t="s">
        <v>1</v>
      </c>
    </row>
    <row r="2" spans="1:5" x14ac:dyDescent="0.35">
      <c r="A2">
        <v>2013</v>
      </c>
      <c r="B2" s="1">
        <v>4.0820588661699797E-2</v>
      </c>
      <c r="D2">
        <v>2013</v>
      </c>
      <c r="E2">
        <f>1/2*(B29)</f>
        <v>0.12413835337821431</v>
      </c>
    </row>
    <row r="3" spans="1:5" x14ac:dyDescent="0.35">
      <c r="A3">
        <v>2014</v>
      </c>
      <c r="B3" s="1">
        <v>0.15685968342654644</v>
      </c>
      <c r="D3">
        <v>2014</v>
      </c>
      <c r="E3">
        <f t="shared" ref="E3:E12" si="0">1/2*(B30)</f>
        <v>0.224343354652316</v>
      </c>
    </row>
    <row r="4" spans="1:5" x14ac:dyDescent="0.35">
      <c r="A4">
        <v>2015</v>
      </c>
      <c r="B4" s="1">
        <v>0.26000102699281363</v>
      </c>
      <c r="D4">
        <v>2015</v>
      </c>
      <c r="E4">
        <f t="shared" si="0"/>
        <v>0.31883289846996771</v>
      </c>
    </row>
    <row r="5" spans="1:5" x14ac:dyDescent="0.35">
      <c r="A5">
        <v>2016</v>
      </c>
      <c r="B5" s="1">
        <v>0.27923265639300182</v>
      </c>
      <c r="D5">
        <v>2016</v>
      </c>
      <c r="E5">
        <f t="shared" si="0"/>
        <v>0.37752755856525921</v>
      </c>
    </row>
    <row r="6" spans="1:5" x14ac:dyDescent="0.35">
      <c r="A6">
        <v>2017</v>
      </c>
      <c r="B6" s="1">
        <v>0.39082526412835389</v>
      </c>
      <c r="D6">
        <v>2017</v>
      </c>
      <c r="E6">
        <f t="shared" si="0"/>
        <v>0.49315308494552568</v>
      </c>
    </row>
    <row r="7" spans="1:5" x14ac:dyDescent="0.35">
      <c r="A7">
        <v>2018</v>
      </c>
      <c r="B7" s="1">
        <v>0.46815746312107087</v>
      </c>
      <c r="D7">
        <v>2018</v>
      </c>
      <c r="E7">
        <f t="shared" si="0"/>
        <v>0.53462722599393242</v>
      </c>
    </row>
    <row r="8" spans="1:5" x14ac:dyDescent="0.35">
      <c r="A8">
        <v>2019</v>
      </c>
      <c r="B8" s="1">
        <v>0.61956344107816474</v>
      </c>
      <c r="D8">
        <v>2019</v>
      </c>
      <c r="E8">
        <f t="shared" si="0"/>
        <v>0.63239052218814207</v>
      </c>
    </row>
    <row r="9" spans="1:5" x14ac:dyDescent="0.35">
      <c r="A9">
        <v>2020</v>
      </c>
      <c r="B9" s="1">
        <v>0.73091472566118654</v>
      </c>
      <c r="D9">
        <v>2020</v>
      </c>
      <c r="E9">
        <f t="shared" si="0"/>
        <v>0.73130117137489936</v>
      </c>
    </row>
    <row r="10" spans="1:5" x14ac:dyDescent="0.35">
      <c r="A10">
        <v>2021</v>
      </c>
      <c r="B10" s="1">
        <v>0.79786072195910407</v>
      </c>
      <c r="D10">
        <v>2021</v>
      </c>
      <c r="E10">
        <f t="shared" si="0"/>
        <v>0.73444096993185859</v>
      </c>
    </row>
    <row r="11" spans="1:5" x14ac:dyDescent="0.35">
      <c r="A11">
        <v>2022</v>
      </c>
      <c r="B11" s="1">
        <v>0.90095016904272773</v>
      </c>
      <c r="D11">
        <v>2022</v>
      </c>
      <c r="E11">
        <f t="shared" si="0"/>
        <v>0.79332947371740903</v>
      </c>
    </row>
    <row r="12" spans="1:5" x14ac:dyDescent="0.35">
      <c r="A12">
        <v>2023</v>
      </c>
      <c r="B12" s="1">
        <v>0.89948908189581567</v>
      </c>
      <c r="D12">
        <v>2023</v>
      </c>
      <c r="E12">
        <f t="shared" si="0"/>
        <v>0.81429394732543681</v>
      </c>
    </row>
    <row r="13" spans="1:5" x14ac:dyDescent="0.35">
      <c r="B13" s="1"/>
    </row>
    <row r="14" spans="1:5" x14ac:dyDescent="0.35">
      <c r="E14" t="s">
        <v>2</v>
      </c>
    </row>
    <row r="15" spans="1:5" x14ac:dyDescent="0.35">
      <c r="A15" t="s">
        <v>9</v>
      </c>
      <c r="B15" t="s">
        <v>11</v>
      </c>
      <c r="D15">
        <v>2013</v>
      </c>
      <c r="E15">
        <f>2*B42^(1/2)/B29</f>
        <v>0.74130473608597847</v>
      </c>
    </row>
    <row r="16" spans="1:5" x14ac:dyDescent="0.35">
      <c r="A16">
        <v>2013</v>
      </c>
      <c r="B16">
        <v>0.20745611809472883</v>
      </c>
      <c r="D16">
        <v>2014</v>
      </c>
      <c r="E16">
        <f t="shared" ref="E16:E25" si="1">2*B43^(1/2)/B30</f>
        <v>0.95368557107195118</v>
      </c>
    </row>
    <row r="17" spans="1:5" x14ac:dyDescent="0.35">
      <c r="A17">
        <v>2014</v>
      </c>
      <c r="B17">
        <v>0.29182702587808557</v>
      </c>
      <c r="D17">
        <v>2015</v>
      </c>
      <c r="E17">
        <f t="shared" si="1"/>
        <v>0.98282827320937249</v>
      </c>
    </row>
    <row r="18" spans="1:5" x14ac:dyDescent="0.35">
      <c r="A18">
        <v>2015</v>
      </c>
      <c r="B18">
        <v>0.37766476994712178</v>
      </c>
      <c r="D18">
        <v>2016</v>
      </c>
      <c r="E18">
        <f t="shared" si="1"/>
        <v>0.96551030568311158</v>
      </c>
    </row>
    <row r="19" spans="1:5" x14ac:dyDescent="0.35">
      <c r="A19">
        <v>2016</v>
      </c>
      <c r="B19">
        <v>0.47582246073751655</v>
      </c>
      <c r="D19">
        <v>2017</v>
      </c>
      <c r="E19">
        <f t="shared" si="1"/>
        <v>0.97823563900098809</v>
      </c>
    </row>
    <row r="20" spans="1:5" x14ac:dyDescent="0.35">
      <c r="A20">
        <v>2017</v>
      </c>
      <c r="B20">
        <v>0.59548090576269741</v>
      </c>
      <c r="D20">
        <v>2018</v>
      </c>
      <c r="E20">
        <f t="shared" si="1"/>
        <v>0.99224102707462625</v>
      </c>
    </row>
    <row r="21" spans="1:5" x14ac:dyDescent="0.35">
      <c r="A21">
        <v>2018</v>
      </c>
      <c r="B21">
        <v>0.60109698886679397</v>
      </c>
      <c r="D21">
        <v>2019</v>
      </c>
      <c r="E21">
        <f t="shared" si="1"/>
        <v>0.99979426903765423</v>
      </c>
    </row>
    <row r="22" spans="1:5" x14ac:dyDescent="0.35">
      <c r="A22">
        <v>2019</v>
      </c>
      <c r="B22">
        <v>0.64521760329811939</v>
      </c>
      <c r="D22">
        <v>2020</v>
      </c>
      <c r="E22">
        <f t="shared" si="1"/>
        <v>0.99999986037779709</v>
      </c>
    </row>
    <row r="23" spans="1:5" x14ac:dyDescent="0.35">
      <c r="A23">
        <v>2020</v>
      </c>
      <c r="B23">
        <v>0.73168761708861219</v>
      </c>
      <c r="D23">
        <v>2021</v>
      </c>
      <c r="E23">
        <f t="shared" si="1"/>
        <v>0.99626477175118699</v>
      </c>
    </row>
    <row r="24" spans="1:5" x14ac:dyDescent="0.35">
      <c r="A24">
        <v>2021</v>
      </c>
      <c r="B24">
        <v>0.67102121790461311</v>
      </c>
      <c r="D24">
        <v>2022</v>
      </c>
      <c r="E24">
        <f t="shared" si="1"/>
        <v>0.99075586232130597</v>
      </c>
    </row>
    <row r="25" spans="1:5" x14ac:dyDescent="0.35">
      <c r="A25">
        <v>2022</v>
      </c>
      <c r="B25">
        <v>0.68570877839209021</v>
      </c>
      <c r="D25">
        <v>2023</v>
      </c>
      <c r="E25">
        <f t="shared" si="1"/>
        <v>0.99451179197077466</v>
      </c>
    </row>
    <row r="26" spans="1:5" x14ac:dyDescent="0.35">
      <c r="A26">
        <v>2023</v>
      </c>
      <c r="B26">
        <v>0.72909881275505795</v>
      </c>
    </row>
    <row r="27" spans="1:5" x14ac:dyDescent="0.35">
      <c r="E27" t="s">
        <v>3</v>
      </c>
    </row>
    <row r="28" spans="1:5" x14ac:dyDescent="0.35">
      <c r="B28" t="s">
        <v>4</v>
      </c>
      <c r="D28">
        <v>2013</v>
      </c>
      <c r="E28">
        <f>SQRT(E2*E15)</f>
        <v>0.30335515372115418</v>
      </c>
    </row>
    <row r="29" spans="1:5" x14ac:dyDescent="0.35">
      <c r="A29">
        <v>2013</v>
      </c>
      <c r="B29" s="1">
        <f>B2+B16</f>
        <v>0.24827670675642863</v>
      </c>
      <c r="D29">
        <v>2014</v>
      </c>
      <c r="E29">
        <f t="shared" ref="E29:E38" si="2">SQRT(E3*E16)</f>
        <v>0.46255055972054693</v>
      </c>
    </row>
    <row r="30" spans="1:5" x14ac:dyDescent="0.35">
      <c r="A30">
        <v>2014</v>
      </c>
      <c r="B30" s="1">
        <f t="shared" ref="B30:B39" si="3">B3+B17</f>
        <v>0.448686709304632</v>
      </c>
      <c r="D30">
        <v>2015</v>
      </c>
      <c r="E30">
        <f t="shared" si="2"/>
        <v>0.55978387529972451</v>
      </c>
    </row>
    <row r="31" spans="1:5" x14ac:dyDescent="0.35">
      <c r="A31">
        <v>2015</v>
      </c>
      <c r="B31" s="1">
        <f t="shared" si="3"/>
        <v>0.63766579693993541</v>
      </c>
      <c r="D31">
        <v>2016</v>
      </c>
      <c r="E31">
        <f t="shared" si="2"/>
        <v>0.60374394280534383</v>
      </c>
    </row>
    <row r="32" spans="1:5" x14ac:dyDescent="0.35">
      <c r="A32">
        <v>2016</v>
      </c>
      <c r="B32" s="1">
        <f t="shared" si="3"/>
        <v>0.75505511713051843</v>
      </c>
      <c r="D32">
        <v>2017</v>
      </c>
      <c r="E32">
        <f t="shared" si="2"/>
        <v>0.69456455652228244</v>
      </c>
    </row>
    <row r="33" spans="1:11" x14ac:dyDescent="0.35">
      <c r="A33">
        <v>2017</v>
      </c>
      <c r="B33" s="1">
        <f t="shared" si="3"/>
        <v>0.98630616989105135</v>
      </c>
      <c r="D33">
        <v>2018</v>
      </c>
      <c r="E33">
        <f t="shared" si="2"/>
        <v>0.72833993974124323</v>
      </c>
    </row>
    <row r="34" spans="1:11" x14ac:dyDescent="0.35">
      <c r="A34">
        <v>2018</v>
      </c>
      <c r="B34" s="1">
        <f t="shared" si="3"/>
        <v>1.0692544519878648</v>
      </c>
      <c r="D34">
        <v>2019</v>
      </c>
      <c r="E34">
        <f t="shared" si="2"/>
        <v>0.7951480490307663</v>
      </c>
    </row>
    <row r="35" spans="1:11" x14ac:dyDescent="0.35">
      <c r="A35">
        <v>2019</v>
      </c>
      <c r="B35" s="1">
        <f t="shared" si="3"/>
        <v>1.2647810443762841</v>
      </c>
      <c r="D35">
        <v>2020</v>
      </c>
      <c r="E35">
        <f t="shared" si="2"/>
        <v>0.85516142877764245</v>
      </c>
    </row>
    <row r="36" spans="1:11" x14ac:dyDescent="0.35">
      <c r="A36">
        <v>2020</v>
      </c>
      <c r="B36" s="1">
        <f t="shared" si="3"/>
        <v>1.4626023427497987</v>
      </c>
      <c r="D36">
        <v>2021</v>
      </c>
      <c r="E36">
        <f t="shared" si="2"/>
        <v>0.85539328105490953</v>
      </c>
    </row>
    <row r="37" spans="1:11" x14ac:dyDescent="0.35">
      <c r="A37">
        <v>2021</v>
      </c>
      <c r="B37" s="1">
        <f t="shared" si="3"/>
        <v>1.4688819398637172</v>
      </c>
      <c r="D37">
        <v>2022</v>
      </c>
      <c r="E37">
        <f t="shared" si="2"/>
        <v>0.88656405681586226</v>
      </c>
    </row>
    <row r="38" spans="1:11" x14ac:dyDescent="0.35">
      <c r="A38">
        <v>2022</v>
      </c>
      <c r="B38" s="1">
        <f t="shared" si="3"/>
        <v>1.5866589474348181</v>
      </c>
      <c r="D38">
        <v>2023</v>
      </c>
      <c r="E38">
        <f t="shared" si="2"/>
        <v>0.89990273515840358</v>
      </c>
    </row>
    <row r="39" spans="1:11" x14ac:dyDescent="0.35">
      <c r="A39">
        <v>2023</v>
      </c>
      <c r="B39" s="1">
        <f t="shared" si="3"/>
        <v>1.6285878946508736</v>
      </c>
    </row>
    <row r="41" spans="1:11" x14ac:dyDescent="0.35">
      <c r="B41" t="s">
        <v>5</v>
      </c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5">
      <c r="A42">
        <v>2013</v>
      </c>
      <c r="B42">
        <f>B2*B16</f>
        <v>8.4684808620979421E-3</v>
      </c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5">
      <c r="A43">
        <v>2014</v>
      </c>
      <c r="B43">
        <f t="shared" ref="B43:B52" si="4">B3*B17</f>
        <v>4.577589489454708E-2</v>
      </c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5">
      <c r="A44">
        <v>2015</v>
      </c>
      <c r="B44">
        <f t="shared" si="4"/>
        <v>9.8193228045256362E-2</v>
      </c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5">
      <c r="A45">
        <v>2016</v>
      </c>
      <c r="B45">
        <f t="shared" si="4"/>
        <v>0.13286516968319156</v>
      </c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5">
      <c r="A46">
        <v>2017</v>
      </c>
      <c r="B46">
        <f t="shared" si="4"/>
        <v>0.23272898227809763</v>
      </c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5">
      <c r="A47">
        <v>2018</v>
      </c>
      <c r="B47">
        <f t="shared" si="4"/>
        <v>0.28140804139759285</v>
      </c>
    </row>
    <row r="48" spans="1:11" x14ac:dyDescent="0.35">
      <c r="A48">
        <v>2019</v>
      </c>
      <c r="B48">
        <f t="shared" si="4"/>
        <v>0.39975323854358907</v>
      </c>
    </row>
    <row r="49" spans="1:2" x14ac:dyDescent="0.35">
      <c r="A49">
        <v>2020</v>
      </c>
      <c r="B49">
        <f t="shared" si="4"/>
        <v>0.53480125391401023</v>
      </c>
    </row>
    <row r="50" spans="1:2" x14ac:dyDescent="0.35">
      <c r="A50">
        <v>2021</v>
      </c>
      <c r="B50">
        <f t="shared" si="4"/>
        <v>0.53538147336725195</v>
      </c>
    </row>
    <row r="51" spans="1:2" x14ac:dyDescent="0.35">
      <c r="A51">
        <v>2022</v>
      </c>
      <c r="B51">
        <f t="shared" si="4"/>
        <v>0.61778943980643597</v>
      </c>
    </row>
    <row r="52" spans="1:2" x14ac:dyDescent="0.35">
      <c r="A52">
        <v>2023</v>
      </c>
      <c r="B52">
        <f t="shared" si="4"/>
        <v>0.65581642169637633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D304F-5298-4A11-B8BA-3B30CA4BDF62}">
  <dimension ref="A1:K52"/>
  <sheetViews>
    <sheetView workbookViewId="0">
      <selection activeCell="A15" sqref="A15:B15"/>
    </sheetView>
  </sheetViews>
  <sheetFormatPr defaultRowHeight="14.15" x14ac:dyDescent="0.35"/>
  <cols>
    <col min="2" max="2" width="12.42578125" bestFit="1" customWidth="1"/>
  </cols>
  <sheetData>
    <row r="1" spans="1:5" x14ac:dyDescent="0.35">
      <c r="A1" t="s">
        <v>9</v>
      </c>
      <c r="B1" t="s">
        <v>10</v>
      </c>
      <c r="E1" t="s">
        <v>1</v>
      </c>
    </row>
    <row r="2" spans="1:5" x14ac:dyDescent="0.35">
      <c r="A2">
        <v>2013</v>
      </c>
      <c r="B2" s="1">
        <v>2.6489425466070856E-2</v>
      </c>
      <c r="D2">
        <v>2013</v>
      </c>
      <c r="E2">
        <f>1/2*(B29)</f>
        <v>0.17397565486506375</v>
      </c>
    </row>
    <row r="3" spans="1:5" x14ac:dyDescent="0.35">
      <c r="A3">
        <v>2014</v>
      </c>
      <c r="B3" s="1">
        <v>0.14558480019613765</v>
      </c>
      <c r="D3">
        <v>2014</v>
      </c>
      <c r="E3">
        <f t="shared" ref="E3:E12" si="0">1/2*(B30)</f>
        <v>0.2575943473215726</v>
      </c>
    </row>
    <row r="4" spans="1:5" x14ac:dyDescent="0.35">
      <c r="A4">
        <v>2015</v>
      </c>
      <c r="B4" s="1">
        <v>0.21430858800519559</v>
      </c>
      <c r="D4">
        <v>2015</v>
      </c>
      <c r="E4">
        <f t="shared" si="0"/>
        <v>0.30373626493826456</v>
      </c>
    </row>
    <row r="5" spans="1:5" x14ac:dyDescent="0.35">
      <c r="A5">
        <v>2016</v>
      </c>
      <c r="B5" s="1">
        <v>0.30551848986263597</v>
      </c>
      <c r="D5">
        <v>2016</v>
      </c>
      <c r="E5">
        <f t="shared" si="0"/>
        <v>0.41049986814528583</v>
      </c>
    </row>
    <row r="6" spans="1:5" x14ac:dyDescent="0.35">
      <c r="A6">
        <v>2017</v>
      </c>
      <c r="B6" s="1">
        <v>0.39381828022345305</v>
      </c>
      <c r="D6">
        <v>2017</v>
      </c>
      <c r="E6">
        <f t="shared" si="0"/>
        <v>0.48184630864694378</v>
      </c>
    </row>
    <row r="7" spans="1:5" x14ac:dyDescent="0.35">
      <c r="A7">
        <v>2018</v>
      </c>
      <c r="B7" s="1">
        <v>0.5473231912826203</v>
      </c>
      <c r="D7">
        <v>2018</v>
      </c>
      <c r="E7">
        <f t="shared" si="0"/>
        <v>0.59698240936036351</v>
      </c>
    </row>
    <row r="8" spans="1:5" x14ac:dyDescent="0.35">
      <c r="A8">
        <v>2019</v>
      </c>
      <c r="B8" s="1">
        <v>0.62598394960241566</v>
      </c>
      <c r="D8">
        <v>2019</v>
      </c>
      <c r="E8">
        <f t="shared" si="0"/>
        <v>0.63526243542811922</v>
      </c>
    </row>
    <row r="9" spans="1:5" x14ac:dyDescent="0.35">
      <c r="A9">
        <v>2020</v>
      </c>
      <c r="B9" s="1">
        <v>0.68271012553335442</v>
      </c>
      <c r="D9">
        <v>2020</v>
      </c>
      <c r="E9">
        <f t="shared" si="0"/>
        <v>0.65848004676909921</v>
      </c>
    </row>
    <row r="10" spans="1:5" x14ac:dyDescent="0.35">
      <c r="A10">
        <v>2021</v>
      </c>
      <c r="B10" s="1">
        <v>0.76856838034418995</v>
      </c>
      <c r="D10">
        <v>2021</v>
      </c>
      <c r="E10">
        <f t="shared" si="0"/>
        <v>0.67137017562614387</v>
      </c>
    </row>
    <row r="11" spans="1:5" x14ac:dyDescent="0.35">
      <c r="A11">
        <v>2022</v>
      </c>
      <c r="B11" s="1">
        <v>0.77525130977704892</v>
      </c>
      <c r="D11">
        <v>2022</v>
      </c>
      <c r="E11">
        <f t="shared" si="0"/>
        <v>0.70395809150318667</v>
      </c>
    </row>
    <row r="12" spans="1:5" x14ac:dyDescent="0.35">
      <c r="A12">
        <v>2023</v>
      </c>
      <c r="B12" s="1">
        <v>0.90747253459060351</v>
      </c>
      <c r="D12">
        <v>2023</v>
      </c>
      <c r="E12">
        <f t="shared" si="0"/>
        <v>0.80918534438910361</v>
      </c>
    </row>
    <row r="13" spans="1:5" x14ac:dyDescent="0.35">
      <c r="B13" s="1"/>
    </row>
    <row r="14" spans="1:5" x14ac:dyDescent="0.35">
      <c r="E14" t="s">
        <v>2</v>
      </c>
    </row>
    <row r="15" spans="1:5" x14ac:dyDescent="0.35">
      <c r="A15" t="s">
        <v>9</v>
      </c>
      <c r="B15" t="s">
        <v>11</v>
      </c>
      <c r="D15">
        <v>2013</v>
      </c>
      <c r="E15">
        <f>2*B42^(1/2)/B29</f>
        <v>0.53041101269052493</v>
      </c>
    </row>
    <row r="16" spans="1:5" x14ac:dyDescent="0.35">
      <c r="A16">
        <v>2013</v>
      </c>
      <c r="B16">
        <v>0.32146188426405664</v>
      </c>
      <c r="D16">
        <v>2014</v>
      </c>
      <c r="E16">
        <f t="shared" ref="E16:E25" si="1">2*B43^(1/2)/B30</f>
        <v>0.90051294059307574</v>
      </c>
    </row>
    <row r="17" spans="1:5" x14ac:dyDescent="0.35">
      <c r="A17">
        <v>2014</v>
      </c>
      <c r="B17">
        <v>0.36960389444700753</v>
      </c>
      <c r="D17">
        <v>2015</v>
      </c>
      <c r="E17">
        <f t="shared" si="1"/>
        <v>0.95567445969432085</v>
      </c>
    </row>
    <row r="18" spans="1:5" x14ac:dyDescent="0.35">
      <c r="A18">
        <v>2015</v>
      </c>
      <c r="B18">
        <v>0.39316394187133352</v>
      </c>
      <c r="D18">
        <v>2016</v>
      </c>
      <c r="E18">
        <f t="shared" si="1"/>
        <v>0.96674550708286511</v>
      </c>
    </row>
    <row r="19" spans="1:5" x14ac:dyDescent="0.35">
      <c r="A19">
        <v>2016</v>
      </c>
      <c r="B19">
        <v>0.51548124642793569</v>
      </c>
      <c r="D19">
        <v>2017</v>
      </c>
      <c r="E19">
        <f t="shared" si="1"/>
        <v>0.9831707497195985</v>
      </c>
    </row>
    <row r="20" spans="1:5" x14ac:dyDescent="0.35">
      <c r="A20">
        <v>2017</v>
      </c>
      <c r="B20">
        <v>0.56987433707043444</v>
      </c>
      <c r="D20">
        <v>2018</v>
      </c>
      <c r="E20">
        <f t="shared" si="1"/>
        <v>0.99653422850882933</v>
      </c>
    </row>
    <row r="21" spans="1:5" x14ac:dyDescent="0.35">
      <c r="A21">
        <v>2018</v>
      </c>
      <c r="B21">
        <v>0.64664162743810671</v>
      </c>
      <c r="D21">
        <v>2019</v>
      </c>
      <c r="E21">
        <f t="shared" si="1"/>
        <v>0.99989333030955252</v>
      </c>
    </row>
    <row r="22" spans="1:5" x14ac:dyDescent="0.35">
      <c r="A22">
        <v>2019</v>
      </c>
      <c r="B22">
        <v>0.64454092125382278</v>
      </c>
      <c r="D22">
        <v>2020</v>
      </c>
      <c r="E22">
        <f t="shared" si="1"/>
        <v>0.99932276171322487</v>
      </c>
    </row>
    <row r="23" spans="1:5" x14ac:dyDescent="0.35">
      <c r="A23">
        <v>2020</v>
      </c>
      <c r="B23">
        <v>0.63424996800484401</v>
      </c>
      <c r="D23">
        <v>2021</v>
      </c>
      <c r="E23">
        <f t="shared" si="1"/>
        <v>0.98946447433848383</v>
      </c>
    </row>
    <row r="24" spans="1:5" x14ac:dyDescent="0.35">
      <c r="A24">
        <v>2021</v>
      </c>
      <c r="B24">
        <v>0.5741719709080978</v>
      </c>
      <c r="D24">
        <v>2022</v>
      </c>
      <c r="E24">
        <f t="shared" si="1"/>
        <v>0.99485848939509913</v>
      </c>
    </row>
    <row r="25" spans="1:5" x14ac:dyDescent="0.35">
      <c r="A25">
        <v>2022</v>
      </c>
      <c r="B25">
        <v>0.63266487322932441</v>
      </c>
      <c r="D25">
        <v>2023</v>
      </c>
      <c r="E25">
        <f t="shared" si="1"/>
        <v>0.99259579194173175</v>
      </c>
    </row>
    <row r="26" spans="1:5" x14ac:dyDescent="0.35">
      <c r="A26">
        <v>2023</v>
      </c>
      <c r="B26">
        <v>0.71089815418760371</v>
      </c>
    </row>
    <row r="27" spans="1:5" x14ac:dyDescent="0.35">
      <c r="E27" t="s">
        <v>3</v>
      </c>
    </row>
    <row r="28" spans="1:5" x14ac:dyDescent="0.35">
      <c r="B28" t="s">
        <v>4</v>
      </c>
      <c r="D28">
        <v>2013</v>
      </c>
      <c r="E28">
        <f>SQRT(E2*E15)</f>
        <v>0.3037739344981325</v>
      </c>
    </row>
    <row r="29" spans="1:5" x14ac:dyDescent="0.35">
      <c r="A29">
        <v>2013</v>
      </c>
      <c r="B29" s="1">
        <f>B2+B16</f>
        <v>0.3479513097301275</v>
      </c>
      <c r="D29">
        <v>2014</v>
      </c>
      <c r="E29">
        <f t="shared" ref="E29:E38" si="2">SQRT(E3*E16)</f>
        <v>0.48162957050694405</v>
      </c>
    </row>
    <row r="30" spans="1:5" x14ac:dyDescent="0.35">
      <c r="A30">
        <v>2014</v>
      </c>
      <c r="B30" s="1">
        <f t="shared" ref="B30:B39" si="3">B3+B17</f>
        <v>0.51518869464314521</v>
      </c>
      <c r="D30">
        <v>2015</v>
      </c>
      <c r="E30">
        <f t="shared" si="2"/>
        <v>0.5387698867646995</v>
      </c>
    </row>
    <row r="31" spans="1:5" x14ac:dyDescent="0.35">
      <c r="A31">
        <v>2015</v>
      </c>
      <c r="B31" s="1">
        <f t="shared" si="3"/>
        <v>0.60747252987652911</v>
      </c>
      <c r="D31">
        <v>2016</v>
      </c>
      <c r="E31">
        <f t="shared" si="2"/>
        <v>0.6299594456689761</v>
      </c>
    </row>
    <row r="32" spans="1:5" x14ac:dyDescent="0.35">
      <c r="A32">
        <v>2016</v>
      </c>
      <c r="B32" s="1">
        <f t="shared" si="3"/>
        <v>0.82099973629057166</v>
      </c>
      <c r="D32">
        <v>2017</v>
      </c>
      <c r="E32">
        <f t="shared" si="2"/>
        <v>0.68828569396874495</v>
      </c>
    </row>
    <row r="33" spans="1:11" x14ac:dyDescent="0.35">
      <c r="A33">
        <v>2017</v>
      </c>
      <c r="B33" s="1">
        <f t="shared" si="3"/>
        <v>0.96369261729388755</v>
      </c>
      <c r="D33">
        <v>2018</v>
      </c>
      <c r="E33">
        <f t="shared" si="2"/>
        <v>0.77130629761805525</v>
      </c>
    </row>
    <row r="34" spans="1:11" x14ac:dyDescent="0.35">
      <c r="A34">
        <v>2018</v>
      </c>
      <c r="B34" s="1">
        <f t="shared" si="3"/>
        <v>1.193964818720727</v>
      </c>
      <c r="D34">
        <v>2019</v>
      </c>
      <c r="E34">
        <f t="shared" si="2"/>
        <v>0.79699101135507122</v>
      </c>
    </row>
    <row r="35" spans="1:11" x14ac:dyDescent="0.35">
      <c r="A35">
        <v>2019</v>
      </c>
      <c r="B35" s="1">
        <f t="shared" si="3"/>
        <v>1.2705248708562384</v>
      </c>
      <c r="D35">
        <v>2020</v>
      </c>
      <c r="E35">
        <f t="shared" si="2"/>
        <v>0.81119300962862695</v>
      </c>
    </row>
    <row r="36" spans="1:11" x14ac:dyDescent="0.35">
      <c r="A36">
        <v>2020</v>
      </c>
      <c r="B36" s="1">
        <f t="shared" si="3"/>
        <v>1.3169600935381984</v>
      </c>
      <c r="D36">
        <v>2021</v>
      </c>
      <c r="E36">
        <f t="shared" si="2"/>
        <v>0.81504413249373064</v>
      </c>
    </row>
    <row r="37" spans="1:11" x14ac:dyDescent="0.35">
      <c r="A37">
        <v>2021</v>
      </c>
      <c r="B37" s="1">
        <f t="shared" si="3"/>
        <v>1.3427403512522877</v>
      </c>
      <c r="D37">
        <v>2022</v>
      </c>
      <c r="E37">
        <f t="shared" si="2"/>
        <v>0.83686240416828217</v>
      </c>
    </row>
    <row r="38" spans="1:11" x14ac:dyDescent="0.35">
      <c r="A38">
        <v>2022</v>
      </c>
      <c r="B38" s="1">
        <f t="shared" si="3"/>
        <v>1.4079161830063733</v>
      </c>
      <c r="D38">
        <v>2023</v>
      </c>
      <c r="E38">
        <f t="shared" si="2"/>
        <v>0.89621089467911808</v>
      </c>
    </row>
    <row r="39" spans="1:11" x14ac:dyDescent="0.35">
      <c r="A39">
        <v>2023</v>
      </c>
      <c r="B39" s="1">
        <f t="shared" si="3"/>
        <v>1.6183706887782072</v>
      </c>
    </row>
    <row r="41" spans="1:11" x14ac:dyDescent="0.35">
      <c r="B41" t="s">
        <v>5</v>
      </c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5">
      <c r="A42">
        <v>2013</v>
      </c>
      <c r="B42">
        <f>B2*B16</f>
        <v>8.5153406233954235E-3</v>
      </c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5">
      <c r="A43">
        <v>2014</v>
      </c>
      <c r="B43">
        <f t="shared" ref="B43:B52" si="4">B3*B17</f>
        <v>5.3808709124781938E-2</v>
      </c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5">
      <c r="A44">
        <v>2015</v>
      </c>
      <c r="B44">
        <f t="shared" si="4"/>
        <v>8.4258409237002285E-2</v>
      </c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5">
      <c r="A45">
        <v>2016</v>
      </c>
      <c r="B45">
        <f t="shared" si="4"/>
        <v>0.15748905196117222</v>
      </c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5">
      <c r="A46">
        <v>2017</v>
      </c>
      <c r="B46">
        <f t="shared" si="4"/>
        <v>0.2244269313685589</v>
      </c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5">
      <c r="A47">
        <v>2018</v>
      </c>
      <c r="B47">
        <f t="shared" si="4"/>
        <v>0.35392195914561175</v>
      </c>
    </row>
    <row r="48" spans="1:11" x14ac:dyDescent="0.35">
      <c r="A48">
        <v>2019</v>
      </c>
      <c r="B48">
        <f t="shared" si="4"/>
        <v>0.40347227156684756</v>
      </c>
    </row>
    <row r="49" spans="1:2" x14ac:dyDescent="0.35">
      <c r="A49">
        <v>2020</v>
      </c>
      <c r="B49">
        <f t="shared" si="4"/>
        <v>0.43300887527611309</v>
      </c>
    </row>
    <row r="50" spans="1:2" x14ac:dyDescent="0.35">
      <c r="A50">
        <v>2021</v>
      </c>
      <c r="B50">
        <f t="shared" si="4"/>
        <v>0.4412904217198681</v>
      </c>
    </row>
    <row r="51" spans="1:2" x14ac:dyDescent="0.35">
      <c r="A51">
        <v>2022</v>
      </c>
      <c r="B51">
        <f t="shared" si="4"/>
        <v>0.49047427162096435</v>
      </c>
    </row>
    <row r="52" spans="1:2" x14ac:dyDescent="0.35">
      <c r="A52">
        <v>2023</v>
      </c>
      <c r="B52">
        <f t="shared" si="4"/>
        <v>0.64512054981640643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47590-537E-41AD-8EA5-1C131399E032}">
  <dimension ref="A1:K52"/>
  <sheetViews>
    <sheetView workbookViewId="0">
      <selection activeCell="A15" sqref="A15:B15"/>
    </sheetView>
  </sheetViews>
  <sheetFormatPr defaultRowHeight="14.15" x14ac:dyDescent="0.35"/>
  <cols>
    <col min="2" max="2" width="12.42578125" bestFit="1" customWidth="1"/>
  </cols>
  <sheetData>
    <row r="1" spans="1:5" x14ac:dyDescent="0.35">
      <c r="A1" t="s">
        <v>9</v>
      </c>
      <c r="B1" t="s">
        <v>10</v>
      </c>
      <c r="E1" t="s">
        <v>1</v>
      </c>
    </row>
    <row r="2" spans="1:5" x14ac:dyDescent="0.35">
      <c r="A2">
        <v>2013</v>
      </c>
      <c r="B2" s="1">
        <v>1.4468878162467919E-2</v>
      </c>
      <c r="D2">
        <v>2013</v>
      </c>
      <c r="E2">
        <f>1/2*(B29)</f>
        <v>0.15019750939938598</v>
      </c>
    </row>
    <row r="3" spans="1:5" x14ac:dyDescent="0.35">
      <c r="A3">
        <v>2014</v>
      </c>
      <c r="B3" s="1">
        <v>0.12350414614004149</v>
      </c>
      <c r="D3">
        <v>2014</v>
      </c>
      <c r="E3">
        <f t="shared" ref="E3:E12" si="0">1/2*(B30)</f>
        <v>0.20951565097358194</v>
      </c>
    </row>
    <row r="4" spans="1:5" x14ac:dyDescent="0.35">
      <c r="A4">
        <v>2015</v>
      </c>
      <c r="B4" s="1">
        <v>0.21623764544777979</v>
      </c>
      <c r="D4">
        <v>2015</v>
      </c>
      <c r="E4">
        <f t="shared" si="0"/>
        <v>0.23529036184822574</v>
      </c>
    </row>
    <row r="5" spans="1:5" x14ac:dyDescent="0.35">
      <c r="A5">
        <v>2016</v>
      </c>
      <c r="B5" s="1">
        <v>0.3086681570658979</v>
      </c>
      <c r="D5">
        <v>2016</v>
      </c>
      <c r="E5">
        <f t="shared" si="0"/>
        <v>0.33866725551248222</v>
      </c>
    </row>
    <row r="6" spans="1:5" x14ac:dyDescent="0.35">
      <c r="A6">
        <v>2017</v>
      </c>
      <c r="B6" s="1">
        <v>0.43874063268763069</v>
      </c>
      <c r="D6">
        <v>2017</v>
      </c>
      <c r="E6">
        <f t="shared" si="0"/>
        <v>0.45426620002701257</v>
      </c>
    </row>
    <row r="7" spans="1:5" x14ac:dyDescent="0.35">
      <c r="A7">
        <v>2018</v>
      </c>
      <c r="B7" s="1">
        <v>0.54049724335975313</v>
      </c>
      <c r="D7">
        <v>2018</v>
      </c>
      <c r="E7">
        <f t="shared" si="0"/>
        <v>0.53023379770921286</v>
      </c>
    </row>
    <row r="8" spans="1:5" x14ac:dyDescent="0.35">
      <c r="A8">
        <v>2019</v>
      </c>
      <c r="B8" s="1">
        <v>0.58226598681823294</v>
      </c>
      <c r="D8">
        <v>2019</v>
      </c>
      <c r="E8">
        <f t="shared" si="0"/>
        <v>0.58196296486205845</v>
      </c>
    </row>
    <row r="9" spans="1:5" x14ac:dyDescent="0.35">
      <c r="A9">
        <v>2020</v>
      </c>
      <c r="B9" s="1">
        <v>0.62275135003523507</v>
      </c>
      <c r="D9">
        <v>2020</v>
      </c>
      <c r="E9">
        <f t="shared" si="0"/>
        <v>0.62808619661287723</v>
      </c>
    </row>
    <row r="10" spans="1:5" x14ac:dyDescent="0.35">
      <c r="A10">
        <v>2021</v>
      </c>
      <c r="B10" s="1">
        <v>0.70924622964911166</v>
      </c>
      <c r="D10">
        <v>2021</v>
      </c>
      <c r="E10">
        <f t="shared" si="0"/>
        <v>0.74422618778515437</v>
      </c>
    </row>
    <row r="11" spans="1:5" x14ac:dyDescent="0.35">
      <c r="A11">
        <v>2022</v>
      </c>
      <c r="B11" s="1">
        <v>0.81945776731959741</v>
      </c>
      <c r="D11">
        <v>2022</v>
      </c>
      <c r="E11">
        <f t="shared" si="0"/>
        <v>0.84992450291113486</v>
      </c>
    </row>
    <row r="12" spans="1:5" x14ac:dyDescent="0.35">
      <c r="A12">
        <v>2023</v>
      </c>
      <c r="B12" s="1">
        <v>0.82502832984709551</v>
      </c>
      <c r="D12">
        <v>2023</v>
      </c>
      <c r="E12">
        <f t="shared" si="0"/>
        <v>0.80624255646621035</v>
      </c>
    </row>
    <row r="13" spans="1:5" x14ac:dyDescent="0.35">
      <c r="B13" s="1"/>
    </row>
    <row r="14" spans="1:5" x14ac:dyDescent="0.35">
      <c r="E14" t="s">
        <v>2</v>
      </c>
    </row>
    <row r="15" spans="1:5" x14ac:dyDescent="0.35">
      <c r="A15" t="s">
        <v>9</v>
      </c>
      <c r="B15" t="s">
        <v>11</v>
      </c>
      <c r="D15">
        <v>2013</v>
      </c>
      <c r="E15">
        <f>2*B42^(1/2)/B29</f>
        <v>0.42823447751068838</v>
      </c>
    </row>
    <row r="16" spans="1:5" x14ac:dyDescent="0.35">
      <c r="A16">
        <v>2013</v>
      </c>
      <c r="B16">
        <v>0.28592614063630406</v>
      </c>
      <c r="D16">
        <v>2014</v>
      </c>
      <c r="E16">
        <f t="shared" ref="E16:E25" si="1">2*B43^(1/2)/B30</f>
        <v>0.91184914486575241</v>
      </c>
    </row>
    <row r="17" spans="1:5" x14ac:dyDescent="0.35">
      <c r="A17">
        <v>2014</v>
      </c>
      <c r="B17">
        <v>0.29552715580712241</v>
      </c>
      <c r="D17">
        <v>2015</v>
      </c>
      <c r="E17">
        <f t="shared" si="1"/>
        <v>0.99671610539739386</v>
      </c>
    </row>
    <row r="18" spans="1:5" x14ac:dyDescent="0.35">
      <c r="A18">
        <v>2015</v>
      </c>
      <c r="B18">
        <v>0.25434307824867169</v>
      </c>
      <c r="D18">
        <v>2016</v>
      </c>
      <c r="E18">
        <f t="shared" si="1"/>
        <v>0.9960690780315159</v>
      </c>
    </row>
    <row r="19" spans="1:5" x14ac:dyDescent="0.35">
      <c r="A19">
        <v>2016</v>
      </c>
      <c r="B19">
        <v>0.3686663539590665</v>
      </c>
      <c r="D19">
        <v>2017</v>
      </c>
      <c r="E19">
        <f t="shared" si="1"/>
        <v>0.99941578730039804</v>
      </c>
    </row>
    <row r="20" spans="1:5" x14ac:dyDescent="0.35">
      <c r="A20">
        <v>2017</v>
      </c>
      <c r="B20">
        <v>0.46979176736639439</v>
      </c>
      <c r="D20">
        <v>2018</v>
      </c>
      <c r="E20">
        <f t="shared" si="1"/>
        <v>0.99981264631051125</v>
      </c>
    </row>
    <row r="21" spans="1:5" x14ac:dyDescent="0.35">
      <c r="A21">
        <v>2018</v>
      </c>
      <c r="B21">
        <v>0.51997035205867248</v>
      </c>
      <c r="D21">
        <v>2019</v>
      </c>
      <c r="E21">
        <f t="shared" si="1"/>
        <v>0.9999998644412571</v>
      </c>
    </row>
    <row r="22" spans="1:5" x14ac:dyDescent="0.35">
      <c r="A22">
        <v>2019</v>
      </c>
      <c r="B22">
        <v>0.58165994290588396</v>
      </c>
      <c r="D22">
        <v>2020</v>
      </c>
      <c r="E22">
        <f t="shared" si="1"/>
        <v>0.99996392692140745</v>
      </c>
    </row>
    <row r="23" spans="1:5" x14ac:dyDescent="0.35">
      <c r="A23">
        <v>2020</v>
      </c>
      <c r="B23">
        <v>0.63342104319051939</v>
      </c>
      <c r="D23">
        <v>2021</v>
      </c>
      <c r="E23">
        <f t="shared" si="1"/>
        <v>0.99889480544750064</v>
      </c>
    </row>
    <row r="24" spans="1:5" x14ac:dyDescent="0.35">
      <c r="A24">
        <v>2021</v>
      </c>
      <c r="B24">
        <v>0.77920614592119719</v>
      </c>
      <c r="D24">
        <v>2022</v>
      </c>
      <c r="E24">
        <f t="shared" si="1"/>
        <v>0.99935731119934379</v>
      </c>
    </row>
    <row r="25" spans="1:5" x14ac:dyDescent="0.35">
      <c r="A25">
        <v>2022</v>
      </c>
      <c r="B25">
        <v>0.8803912385026722</v>
      </c>
      <c r="D25">
        <v>2023</v>
      </c>
      <c r="E25">
        <f t="shared" si="1"/>
        <v>0.99972850884590059</v>
      </c>
    </row>
    <row r="26" spans="1:5" x14ac:dyDescent="0.35">
      <c r="A26">
        <v>2023</v>
      </c>
      <c r="B26">
        <v>0.78745678308532518</v>
      </c>
    </row>
    <row r="27" spans="1:5" x14ac:dyDescent="0.35">
      <c r="E27" t="s">
        <v>3</v>
      </c>
    </row>
    <row r="28" spans="1:5" x14ac:dyDescent="0.35">
      <c r="B28" t="s">
        <v>4</v>
      </c>
      <c r="D28">
        <v>2013</v>
      </c>
      <c r="E28">
        <f>SQRT(E2*E15)</f>
        <v>0.25361339073687089</v>
      </c>
    </row>
    <row r="29" spans="1:5" x14ac:dyDescent="0.35">
      <c r="A29">
        <v>2013</v>
      </c>
      <c r="B29" s="1">
        <f>B2+B16</f>
        <v>0.30039501879877195</v>
      </c>
      <c r="D29">
        <v>2014</v>
      </c>
      <c r="E29">
        <f t="shared" ref="E29:E38" si="2">SQRT(E3*E16)</f>
        <v>0.43708885501263028</v>
      </c>
    </row>
    <row r="30" spans="1:5" x14ac:dyDescent="0.35">
      <c r="A30">
        <v>2014</v>
      </c>
      <c r="B30" s="1">
        <f t="shared" ref="B30:B39" si="3">B3+B17</f>
        <v>0.41903130194716387</v>
      </c>
      <c r="D30">
        <v>2015</v>
      </c>
      <c r="E30">
        <f t="shared" si="2"/>
        <v>0.48427026865058226</v>
      </c>
    </row>
    <row r="31" spans="1:5" x14ac:dyDescent="0.35">
      <c r="A31">
        <v>2015</v>
      </c>
      <c r="B31" s="1">
        <f t="shared" si="3"/>
        <v>0.47058072369645149</v>
      </c>
      <c r="D31">
        <v>2016</v>
      </c>
      <c r="E31">
        <f t="shared" si="2"/>
        <v>0.58080631966067831</v>
      </c>
    </row>
    <row r="32" spans="1:5" x14ac:dyDescent="0.35">
      <c r="A32">
        <v>2016</v>
      </c>
      <c r="B32" s="1">
        <f t="shared" si="3"/>
        <v>0.67733451102496445</v>
      </c>
      <c r="D32">
        <v>2017</v>
      </c>
      <c r="E32">
        <f t="shared" si="2"/>
        <v>0.67379582363202351</v>
      </c>
    </row>
    <row r="33" spans="1:11" x14ac:dyDescent="0.35">
      <c r="A33">
        <v>2017</v>
      </c>
      <c r="B33" s="1">
        <f t="shared" si="3"/>
        <v>0.90853240005402514</v>
      </c>
      <c r="D33">
        <v>2018</v>
      </c>
      <c r="E33">
        <f t="shared" si="2"/>
        <v>0.72810332814163159</v>
      </c>
    </row>
    <row r="34" spans="1:11" x14ac:dyDescent="0.35">
      <c r="A34">
        <v>2018</v>
      </c>
      <c r="B34" s="1">
        <f t="shared" si="3"/>
        <v>1.0604675954184257</v>
      </c>
      <c r="D34">
        <v>2019</v>
      </c>
      <c r="E34">
        <f t="shared" si="2"/>
        <v>0.76286491987237848</v>
      </c>
    </row>
    <row r="35" spans="1:11" x14ac:dyDescent="0.35">
      <c r="A35">
        <v>2019</v>
      </c>
      <c r="B35" s="1">
        <f t="shared" si="3"/>
        <v>1.1639259297241169</v>
      </c>
      <c r="D35">
        <v>2020</v>
      </c>
      <c r="E35">
        <f t="shared" si="2"/>
        <v>0.79250459910977422</v>
      </c>
    </row>
    <row r="36" spans="1:11" x14ac:dyDescent="0.35">
      <c r="A36">
        <v>2020</v>
      </c>
      <c r="B36" s="1">
        <f t="shared" si="3"/>
        <v>1.2561723932257545</v>
      </c>
      <c r="D36">
        <v>2021</v>
      </c>
      <c r="E36">
        <f t="shared" si="2"/>
        <v>0.86220860182242842</v>
      </c>
    </row>
    <row r="37" spans="1:11" x14ac:dyDescent="0.35">
      <c r="A37">
        <v>2021</v>
      </c>
      <c r="B37" s="1">
        <f t="shared" si="3"/>
        <v>1.4884523755703087</v>
      </c>
      <c r="D37">
        <v>2022</v>
      </c>
      <c r="E37">
        <f t="shared" si="2"/>
        <v>0.92161720141917414</v>
      </c>
    </row>
    <row r="38" spans="1:11" x14ac:dyDescent="0.35">
      <c r="A38">
        <v>2022</v>
      </c>
      <c r="B38" s="1">
        <f t="shared" si="3"/>
        <v>1.6998490058222697</v>
      </c>
      <c r="D38">
        <v>2023</v>
      </c>
      <c r="E38">
        <f t="shared" si="2"/>
        <v>0.89778820929218672</v>
      </c>
    </row>
    <row r="39" spans="1:11" x14ac:dyDescent="0.35">
      <c r="A39">
        <v>2023</v>
      </c>
      <c r="B39" s="1">
        <f t="shared" si="3"/>
        <v>1.6124851129324207</v>
      </c>
    </row>
    <row r="41" spans="1:11" x14ac:dyDescent="0.35">
      <c r="B41" t="s">
        <v>5</v>
      </c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5">
      <c r="A42">
        <v>2013</v>
      </c>
      <c r="B42">
        <f>B2*B16</f>
        <v>4.1370304923313509E-3</v>
      </c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5">
      <c r="A43">
        <v>2014</v>
      </c>
      <c r="B43">
        <f t="shared" ref="B43:B52" si="4">B3*B17</f>
        <v>3.6498829039153656E-2</v>
      </c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5">
      <c r="A44">
        <v>2015</v>
      </c>
      <c r="B44">
        <f t="shared" si="4"/>
        <v>5.4998548376433185E-2</v>
      </c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5">
      <c r="A45">
        <v>2016</v>
      </c>
      <c r="B45">
        <f t="shared" si="4"/>
        <v>0.11379556404874905</v>
      </c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5">
      <c r="A46">
        <v>2017</v>
      </c>
      <c r="B46">
        <f t="shared" si="4"/>
        <v>0.20611673724577209</v>
      </c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5">
      <c r="A47">
        <v>2018</v>
      </c>
      <c r="B47">
        <f t="shared" si="4"/>
        <v>0.28104254191651279</v>
      </c>
    </row>
    <row r="48" spans="1:11" x14ac:dyDescent="0.35">
      <c r="A48">
        <v>2019</v>
      </c>
      <c r="B48">
        <f t="shared" si="4"/>
        <v>0.33868080064873157</v>
      </c>
    </row>
    <row r="49" spans="1:2" x14ac:dyDescent="0.35">
      <c r="A49">
        <v>2020</v>
      </c>
      <c r="B49">
        <f t="shared" si="4"/>
        <v>0.39446380978762291</v>
      </c>
    </row>
    <row r="50" spans="1:2" x14ac:dyDescent="0.35">
      <c r="A50">
        <v>2021</v>
      </c>
      <c r="B50">
        <f t="shared" si="4"/>
        <v>0.55264902111402459</v>
      </c>
    </row>
    <row r="51" spans="1:2" x14ac:dyDescent="0.35">
      <c r="A51">
        <v>2022</v>
      </c>
      <c r="B51">
        <f t="shared" si="4"/>
        <v>0.72144343867113492</v>
      </c>
    </row>
    <row r="52" spans="1:2" x14ac:dyDescent="0.35">
      <c r="A52">
        <v>2023</v>
      </c>
      <c r="B52">
        <f t="shared" si="4"/>
        <v>0.64967415457565236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2527-8A82-4D25-9469-E447A9D2C1AE}">
  <dimension ref="A1:K52"/>
  <sheetViews>
    <sheetView workbookViewId="0">
      <selection activeCell="A15" sqref="A15:B15"/>
    </sheetView>
  </sheetViews>
  <sheetFormatPr defaultRowHeight="14.15" x14ac:dyDescent="0.35"/>
  <cols>
    <col min="2" max="2" width="12.42578125" bestFit="1" customWidth="1"/>
  </cols>
  <sheetData>
    <row r="1" spans="1:5" x14ac:dyDescent="0.35">
      <c r="A1" t="s">
        <v>9</v>
      </c>
      <c r="B1" t="s">
        <v>10</v>
      </c>
      <c r="E1" t="s">
        <v>1</v>
      </c>
    </row>
    <row r="2" spans="1:5" x14ac:dyDescent="0.35">
      <c r="A2">
        <v>2013</v>
      </c>
      <c r="B2" s="1">
        <v>3.8801028330519169E-2</v>
      </c>
      <c r="D2">
        <v>2013</v>
      </c>
      <c r="E2">
        <f>1/2*(B29)</f>
        <v>0.14455914977317161</v>
      </c>
    </row>
    <row r="3" spans="1:5" x14ac:dyDescent="0.35">
      <c r="A3">
        <v>2014</v>
      </c>
      <c r="B3" s="1">
        <v>0.1717942315696164</v>
      </c>
      <c r="D3">
        <v>2014</v>
      </c>
      <c r="E3">
        <f t="shared" ref="E3:E12" si="0">1/2*(B30)</f>
        <v>0.22844314365621804</v>
      </c>
    </row>
    <row r="4" spans="1:5" x14ac:dyDescent="0.35">
      <c r="A4">
        <v>2015</v>
      </c>
      <c r="B4" s="1">
        <v>0.27228233691620835</v>
      </c>
      <c r="D4">
        <v>2015</v>
      </c>
      <c r="E4">
        <f t="shared" si="0"/>
        <v>0.32882408625305931</v>
      </c>
    </row>
    <row r="5" spans="1:5" x14ac:dyDescent="0.35">
      <c r="A5">
        <v>2016</v>
      </c>
      <c r="B5" s="1">
        <v>0.35927403201158636</v>
      </c>
      <c r="D5">
        <v>2016</v>
      </c>
      <c r="E5">
        <f t="shared" si="0"/>
        <v>0.42500430747164353</v>
      </c>
    </row>
    <row r="6" spans="1:5" x14ac:dyDescent="0.35">
      <c r="A6">
        <v>2017</v>
      </c>
      <c r="B6" s="1">
        <v>0.47105865222158216</v>
      </c>
      <c r="D6">
        <v>2017</v>
      </c>
      <c r="E6">
        <f t="shared" si="0"/>
        <v>0.53384493346121498</v>
      </c>
    </row>
    <row r="7" spans="1:5" x14ac:dyDescent="0.35">
      <c r="A7">
        <v>2018</v>
      </c>
      <c r="B7" s="1">
        <v>0.44958314329351629</v>
      </c>
      <c r="D7">
        <v>2018</v>
      </c>
      <c r="E7">
        <f t="shared" si="0"/>
        <v>0.53136165850032746</v>
      </c>
    </row>
    <row r="8" spans="1:5" x14ac:dyDescent="0.35">
      <c r="A8">
        <v>2019</v>
      </c>
      <c r="B8" s="1">
        <v>0.56532241136239503</v>
      </c>
      <c r="D8">
        <v>2019</v>
      </c>
      <c r="E8">
        <f t="shared" si="0"/>
        <v>0.6075534729534402</v>
      </c>
    </row>
    <row r="9" spans="1:5" x14ac:dyDescent="0.35">
      <c r="A9">
        <v>2020</v>
      </c>
      <c r="B9" s="1">
        <v>0.55447169169254318</v>
      </c>
      <c r="D9">
        <v>2020</v>
      </c>
      <c r="E9">
        <f t="shared" si="0"/>
        <v>0.56895895609952818</v>
      </c>
    </row>
    <row r="10" spans="1:5" x14ac:dyDescent="0.35">
      <c r="A10">
        <v>2021</v>
      </c>
      <c r="B10" s="1">
        <v>0.67068688456126835</v>
      </c>
      <c r="D10">
        <v>2021</v>
      </c>
      <c r="E10">
        <f t="shared" si="0"/>
        <v>0.62649925613941826</v>
      </c>
    </row>
    <row r="11" spans="1:5" x14ac:dyDescent="0.35">
      <c r="A11">
        <v>2022</v>
      </c>
      <c r="B11" s="1">
        <v>0.77426364047664498</v>
      </c>
      <c r="D11">
        <v>2022</v>
      </c>
      <c r="E11">
        <f t="shared" si="0"/>
        <v>0.6520977623916191</v>
      </c>
    </row>
    <row r="12" spans="1:5" x14ac:dyDescent="0.35">
      <c r="A12">
        <v>2023</v>
      </c>
      <c r="B12" s="1">
        <v>0.88044467373801194</v>
      </c>
      <c r="D12">
        <v>2023</v>
      </c>
      <c r="E12">
        <f t="shared" si="0"/>
        <v>0.82323817161226831</v>
      </c>
    </row>
    <row r="13" spans="1:5" x14ac:dyDescent="0.35">
      <c r="B13" s="1"/>
    </row>
    <row r="14" spans="1:5" x14ac:dyDescent="0.35">
      <c r="E14" t="s">
        <v>2</v>
      </c>
    </row>
    <row r="15" spans="1:5" x14ac:dyDescent="0.35">
      <c r="A15" t="s">
        <v>9</v>
      </c>
      <c r="B15" t="s">
        <v>11</v>
      </c>
      <c r="D15">
        <v>2013</v>
      </c>
      <c r="E15">
        <f>2*B42^(1/2)/B29</f>
        <v>0.68174418220912703</v>
      </c>
    </row>
    <row r="16" spans="1:5" x14ac:dyDescent="0.35">
      <c r="A16">
        <v>2013</v>
      </c>
      <c r="B16">
        <v>0.25031727121582403</v>
      </c>
      <c r="D16">
        <v>2014</v>
      </c>
      <c r="E16">
        <f t="shared" ref="E16:E25" si="1">2*B43^(1/2)/B30</f>
        <v>0.96876562106796338</v>
      </c>
    </row>
    <row r="17" spans="1:5" x14ac:dyDescent="0.35">
      <c r="A17">
        <v>2014</v>
      </c>
      <c r="B17">
        <v>0.28509205574281965</v>
      </c>
      <c r="D17">
        <v>2015</v>
      </c>
      <c r="E17">
        <f t="shared" si="1"/>
        <v>0.98510544068445705</v>
      </c>
    </row>
    <row r="18" spans="1:5" x14ac:dyDescent="0.35">
      <c r="A18">
        <v>2015</v>
      </c>
      <c r="B18">
        <v>0.38536583558991028</v>
      </c>
      <c r="D18">
        <v>2016</v>
      </c>
      <c r="E18">
        <f t="shared" si="1"/>
        <v>0.98796808282219473</v>
      </c>
    </row>
    <row r="19" spans="1:5" x14ac:dyDescent="0.35">
      <c r="A19">
        <v>2016</v>
      </c>
      <c r="B19">
        <v>0.49073458293170075</v>
      </c>
      <c r="D19">
        <v>2017</v>
      </c>
      <c r="E19">
        <f t="shared" si="1"/>
        <v>0.99305968845202586</v>
      </c>
    </row>
    <row r="20" spans="1:5" x14ac:dyDescent="0.35">
      <c r="A20">
        <v>2017</v>
      </c>
      <c r="B20">
        <v>0.5966312147008479</v>
      </c>
      <c r="D20">
        <v>2018</v>
      </c>
      <c r="E20">
        <f t="shared" si="1"/>
        <v>0.98808585505627244</v>
      </c>
    </row>
    <row r="21" spans="1:5" x14ac:dyDescent="0.35">
      <c r="A21">
        <v>2018</v>
      </c>
      <c r="B21">
        <v>0.61314017370713858</v>
      </c>
      <c r="D21">
        <v>2019</v>
      </c>
      <c r="E21">
        <f t="shared" si="1"/>
        <v>0.99758125252805785</v>
      </c>
    </row>
    <row r="22" spans="1:5" x14ac:dyDescent="0.35">
      <c r="A22">
        <v>2019</v>
      </c>
      <c r="B22">
        <v>0.64978453454448526</v>
      </c>
      <c r="D22">
        <v>2020</v>
      </c>
      <c r="E22">
        <f t="shared" si="1"/>
        <v>0.99967577140665975</v>
      </c>
    </row>
    <row r="23" spans="1:5" x14ac:dyDescent="0.35">
      <c r="A23">
        <v>2020</v>
      </c>
      <c r="B23">
        <v>0.58344622050651318</v>
      </c>
      <c r="D23">
        <v>2021</v>
      </c>
      <c r="E23">
        <f t="shared" si="1"/>
        <v>0.99750958688396218</v>
      </c>
    </row>
    <row r="24" spans="1:5" x14ac:dyDescent="0.35">
      <c r="A24">
        <v>2021</v>
      </c>
      <c r="B24">
        <v>0.58231162771756806</v>
      </c>
      <c r="D24">
        <v>2022</v>
      </c>
      <c r="E24">
        <f t="shared" si="1"/>
        <v>0.9822945802070725</v>
      </c>
    </row>
    <row r="25" spans="1:5" x14ac:dyDescent="0.35">
      <c r="A25">
        <v>2022</v>
      </c>
      <c r="B25">
        <v>0.52993188430659333</v>
      </c>
      <c r="D25">
        <v>2023</v>
      </c>
      <c r="E25">
        <f t="shared" si="1"/>
        <v>0.99758267509806242</v>
      </c>
    </row>
    <row r="26" spans="1:5" x14ac:dyDescent="0.35">
      <c r="A26">
        <v>2023</v>
      </c>
      <c r="B26">
        <v>0.76603166948652457</v>
      </c>
    </row>
    <row r="27" spans="1:5" x14ac:dyDescent="0.35">
      <c r="E27" t="s">
        <v>3</v>
      </c>
    </row>
    <row r="28" spans="1:5" x14ac:dyDescent="0.35">
      <c r="B28" t="s">
        <v>4</v>
      </c>
      <c r="D28">
        <v>2013</v>
      </c>
      <c r="E28">
        <f>SQRT(E2*E15)</f>
        <v>0.31393050081659407</v>
      </c>
    </row>
    <row r="29" spans="1:5" x14ac:dyDescent="0.35">
      <c r="A29">
        <v>2013</v>
      </c>
      <c r="B29" s="1">
        <f>B2+B16</f>
        <v>0.28911829954634322</v>
      </c>
      <c r="D29">
        <v>2014</v>
      </c>
      <c r="E29">
        <f t="shared" ref="E29:E38" si="2">SQRT(E3*E16)</f>
        <v>0.47043369771183913</v>
      </c>
    </row>
    <row r="30" spans="1:5" x14ac:dyDescent="0.35">
      <c r="A30">
        <v>2014</v>
      </c>
      <c r="B30" s="1">
        <f t="shared" ref="B30:B39" si="3">B3+B17</f>
        <v>0.45688628731243608</v>
      </c>
      <c r="D30">
        <v>2015</v>
      </c>
      <c r="E30">
        <f t="shared" si="2"/>
        <v>0.56914532098224613</v>
      </c>
    </row>
    <row r="31" spans="1:5" x14ac:dyDescent="0.35">
      <c r="A31">
        <v>2015</v>
      </c>
      <c r="B31" s="1">
        <f t="shared" si="3"/>
        <v>0.65764817250611862</v>
      </c>
      <c r="D31">
        <v>2016</v>
      </c>
      <c r="E31">
        <f t="shared" si="2"/>
        <v>0.64798973050808006</v>
      </c>
    </row>
    <row r="32" spans="1:5" x14ac:dyDescent="0.35">
      <c r="A32">
        <v>2016</v>
      </c>
      <c r="B32" s="1">
        <f t="shared" si="3"/>
        <v>0.85000861494328706</v>
      </c>
      <c r="D32">
        <v>2017</v>
      </c>
      <c r="E32">
        <f t="shared" si="2"/>
        <v>0.72810705483787663</v>
      </c>
    </row>
    <row r="33" spans="1:11" x14ac:dyDescent="0.35">
      <c r="A33">
        <v>2017</v>
      </c>
      <c r="B33" s="1">
        <f t="shared" si="3"/>
        <v>1.06768986692243</v>
      </c>
      <c r="D33">
        <v>2018</v>
      </c>
      <c r="E33">
        <f t="shared" si="2"/>
        <v>0.72459018671481823</v>
      </c>
    </row>
    <row r="34" spans="1:11" x14ac:dyDescent="0.35">
      <c r="A34">
        <v>2018</v>
      </c>
      <c r="B34" s="1">
        <f t="shared" si="3"/>
        <v>1.0627233170006549</v>
      </c>
      <c r="D34">
        <v>2019</v>
      </c>
      <c r="E34">
        <f t="shared" si="2"/>
        <v>0.77851393984094108</v>
      </c>
    </row>
    <row r="35" spans="1:11" x14ac:dyDescent="0.35">
      <c r="A35">
        <v>2019</v>
      </c>
      <c r="B35" s="1">
        <f t="shared" si="3"/>
        <v>1.2151069459068804</v>
      </c>
      <c r="D35">
        <v>2020</v>
      </c>
      <c r="E35">
        <f t="shared" si="2"/>
        <v>0.75417138856994814</v>
      </c>
    </row>
    <row r="36" spans="1:11" x14ac:dyDescent="0.35">
      <c r="A36">
        <v>2020</v>
      </c>
      <c r="B36" s="1">
        <f t="shared" si="3"/>
        <v>1.1379179121990564</v>
      </c>
      <c r="D36">
        <v>2021</v>
      </c>
      <c r="E36">
        <f t="shared" si="2"/>
        <v>0.7905308432785787</v>
      </c>
    </row>
    <row r="37" spans="1:11" x14ac:dyDescent="0.35">
      <c r="A37">
        <v>2021</v>
      </c>
      <c r="B37" s="1">
        <f t="shared" si="3"/>
        <v>1.2529985122788365</v>
      </c>
      <c r="D37">
        <v>2022</v>
      </c>
      <c r="E37">
        <f t="shared" si="2"/>
        <v>0.80034498671663257</v>
      </c>
    </row>
    <row r="38" spans="1:11" x14ac:dyDescent="0.35">
      <c r="A38">
        <v>2022</v>
      </c>
      <c r="B38" s="1">
        <f t="shared" si="3"/>
        <v>1.3041955247832382</v>
      </c>
      <c r="D38">
        <v>2023</v>
      </c>
      <c r="E38">
        <f t="shared" si="2"/>
        <v>0.90622742039722259</v>
      </c>
    </row>
    <row r="39" spans="1:11" x14ac:dyDescent="0.35">
      <c r="A39">
        <v>2023</v>
      </c>
      <c r="B39" s="1">
        <f t="shared" si="3"/>
        <v>1.6464763432245366</v>
      </c>
    </row>
    <row r="41" spans="1:11" x14ac:dyDescent="0.35">
      <c r="B41" t="s">
        <v>5</v>
      </c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5">
      <c r="A42">
        <v>2013</v>
      </c>
      <c r="B42">
        <f>B2*B16</f>
        <v>9.7125675320634385E-3</v>
      </c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5">
      <c r="A43">
        <v>2014</v>
      </c>
      <c r="B43">
        <f t="shared" ref="B43:B52" si="4">B3*B17</f>
        <v>4.8977170642939945E-2</v>
      </c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5">
      <c r="A44">
        <v>2015</v>
      </c>
      <c r="B44">
        <f t="shared" si="4"/>
        <v>0.1049283102820881</v>
      </c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5">
      <c r="A45">
        <v>2016</v>
      </c>
      <c r="B45">
        <f t="shared" si="4"/>
        <v>0.17630819225739633</v>
      </c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5">
      <c r="A46">
        <v>2017</v>
      </c>
      <c r="B46">
        <f t="shared" si="4"/>
        <v>0.28104829587030683</v>
      </c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5">
      <c r="A47">
        <v>2018</v>
      </c>
      <c r="B47">
        <f t="shared" si="4"/>
        <v>0.27565748657478795</v>
      </c>
    </row>
    <row r="48" spans="1:11" x14ac:dyDescent="0.35">
      <c r="A48">
        <v>2019</v>
      </c>
      <c r="B48">
        <f t="shared" si="4"/>
        <v>0.36733775993467987</v>
      </c>
    </row>
    <row r="49" spans="1:2" x14ac:dyDescent="0.35">
      <c r="A49">
        <v>2020</v>
      </c>
      <c r="B49">
        <f t="shared" si="4"/>
        <v>0.32350441289586696</v>
      </c>
    </row>
    <row r="50" spans="1:2" x14ac:dyDescent="0.35">
      <c r="A50">
        <v>2021</v>
      </c>
      <c r="B50">
        <f t="shared" si="4"/>
        <v>0.39054877143769684</v>
      </c>
    </row>
    <row r="51" spans="1:2" x14ac:dyDescent="0.35">
      <c r="A51">
        <v>2022</v>
      </c>
      <c r="B51">
        <f t="shared" si="4"/>
        <v>0.41030698994787118</v>
      </c>
    </row>
    <row r="52" spans="1:2" x14ac:dyDescent="0.35">
      <c r="A52">
        <v>2023</v>
      </c>
      <c r="B52">
        <f t="shared" si="4"/>
        <v>0.67444850331404771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A62D6-A8CA-49A7-AA66-C332863164C2}">
  <dimension ref="A1:K52"/>
  <sheetViews>
    <sheetView workbookViewId="0">
      <selection activeCell="A15" sqref="A15:B15"/>
    </sheetView>
  </sheetViews>
  <sheetFormatPr defaultRowHeight="14.15" x14ac:dyDescent="0.35"/>
  <cols>
    <col min="2" max="2" width="12.42578125" bestFit="1" customWidth="1"/>
  </cols>
  <sheetData>
    <row r="1" spans="1:5" x14ac:dyDescent="0.35">
      <c r="A1" t="s">
        <v>9</v>
      </c>
      <c r="B1" t="s">
        <v>10</v>
      </c>
      <c r="E1" t="s">
        <v>1</v>
      </c>
    </row>
    <row r="2" spans="1:5" x14ac:dyDescent="0.35">
      <c r="A2">
        <v>2013</v>
      </c>
      <c r="B2" s="1">
        <v>1.1850679379362E-3</v>
      </c>
      <c r="D2">
        <v>2013</v>
      </c>
      <c r="E2">
        <f>1/2*(B29)</f>
        <v>0.16204126050429388</v>
      </c>
    </row>
    <row r="3" spans="1:5" x14ac:dyDescent="0.35">
      <c r="A3">
        <v>2014</v>
      </c>
      <c r="B3" s="1">
        <v>9.7003011455120886E-2</v>
      </c>
      <c r="D3">
        <v>2014</v>
      </c>
      <c r="E3">
        <f t="shared" ref="E3:E12" si="0">1/2*(B30)</f>
        <v>0.17587351061139173</v>
      </c>
    </row>
    <row r="4" spans="1:5" x14ac:dyDescent="0.35">
      <c r="A4">
        <v>2015</v>
      </c>
      <c r="B4" s="1">
        <v>0.18856772309930708</v>
      </c>
      <c r="D4">
        <v>2015</v>
      </c>
      <c r="E4">
        <f t="shared" si="0"/>
        <v>0.19232456326460656</v>
      </c>
    </row>
    <row r="5" spans="1:5" x14ac:dyDescent="0.35">
      <c r="A5">
        <v>2016</v>
      </c>
      <c r="B5" s="1">
        <v>0.25122407616758824</v>
      </c>
      <c r="D5">
        <v>2016</v>
      </c>
      <c r="E5">
        <f t="shared" si="0"/>
        <v>0.28928419932577587</v>
      </c>
    </row>
    <row r="6" spans="1:5" x14ac:dyDescent="0.35">
      <c r="A6">
        <v>2017</v>
      </c>
      <c r="B6" s="1">
        <v>0.42730344974887013</v>
      </c>
      <c r="D6">
        <v>2017</v>
      </c>
      <c r="E6">
        <f t="shared" si="0"/>
        <v>0.41970190994571649</v>
      </c>
    </row>
    <row r="7" spans="1:5" x14ac:dyDescent="0.35">
      <c r="A7">
        <v>2018</v>
      </c>
      <c r="B7" s="1">
        <v>0.53467901431898013</v>
      </c>
      <c r="D7">
        <v>2018</v>
      </c>
      <c r="E7">
        <f t="shared" si="0"/>
        <v>0.50696878837183001</v>
      </c>
    </row>
    <row r="8" spans="1:5" x14ac:dyDescent="0.35">
      <c r="A8">
        <v>2019</v>
      </c>
      <c r="B8" s="1">
        <v>0.60193146833303024</v>
      </c>
      <c r="D8">
        <v>2019</v>
      </c>
      <c r="E8">
        <f t="shared" si="0"/>
        <v>0.56913037628762053</v>
      </c>
    </row>
    <row r="9" spans="1:5" x14ac:dyDescent="0.35">
      <c r="A9">
        <v>2020</v>
      </c>
      <c r="B9" s="1">
        <v>0.61118482003240249</v>
      </c>
      <c r="D9">
        <v>2020</v>
      </c>
      <c r="E9">
        <f t="shared" si="0"/>
        <v>0.58951888585200618</v>
      </c>
    </row>
    <row r="10" spans="1:5" x14ac:dyDescent="0.35">
      <c r="A10">
        <v>2021</v>
      </c>
      <c r="B10" s="1">
        <v>0.70343081645763861</v>
      </c>
      <c r="D10">
        <v>2021</v>
      </c>
      <c r="E10">
        <f t="shared" si="0"/>
        <v>0.62631841834197355</v>
      </c>
    </row>
    <row r="11" spans="1:5" x14ac:dyDescent="0.35">
      <c r="A11">
        <v>2022</v>
      </c>
      <c r="B11" s="1">
        <v>0.81111960022872154</v>
      </c>
      <c r="D11">
        <v>2022</v>
      </c>
      <c r="E11">
        <f t="shared" si="0"/>
        <v>0.70539567756677468</v>
      </c>
    </row>
    <row r="12" spans="1:5" x14ac:dyDescent="0.35">
      <c r="A12">
        <v>2023</v>
      </c>
      <c r="B12" s="1">
        <v>0.9690623539219303</v>
      </c>
      <c r="D12">
        <v>2023</v>
      </c>
      <c r="E12">
        <f t="shared" si="0"/>
        <v>0.89390636831742842</v>
      </c>
    </row>
    <row r="13" spans="1:5" x14ac:dyDescent="0.35">
      <c r="B13" s="1"/>
    </row>
    <row r="14" spans="1:5" x14ac:dyDescent="0.35">
      <c r="E14" t="s">
        <v>2</v>
      </c>
    </row>
    <row r="15" spans="1:5" x14ac:dyDescent="0.35">
      <c r="A15" t="s">
        <v>9</v>
      </c>
      <c r="B15" t="s">
        <v>11</v>
      </c>
      <c r="D15">
        <v>2013</v>
      </c>
      <c r="E15">
        <f>2*B42^(1/2)/B29</f>
        <v>0.12071974824431894</v>
      </c>
    </row>
    <row r="16" spans="1:5" x14ac:dyDescent="0.35">
      <c r="A16">
        <v>2013</v>
      </c>
      <c r="B16">
        <v>0.32289745307065154</v>
      </c>
      <c r="D16">
        <v>2014</v>
      </c>
      <c r="E16">
        <f t="shared" ref="E16:E25" si="1">2*B43^(1/2)/B30</f>
        <v>0.8938078532671565</v>
      </c>
    </row>
    <row r="17" spans="1:5" x14ac:dyDescent="0.35">
      <c r="A17">
        <v>2014</v>
      </c>
      <c r="B17">
        <v>0.25474400976766254</v>
      </c>
      <c r="D17">
        <v>2015</v>
      </c>
      <c r="E17">
        <f t="shared" si="1"/>
        <v>0.99980919604793772</v>
      </c>
    </row>
    <row r="18" spans="1:5" x14ac:dyDescent="0.35">
      <c r="A18">
        <v>2015</v>
      </c>
      <c r="B18">
        <v>0.19608140342990601</v>
      </c>
      <c r="D18">
        <v>2016</v>
      </c>
      <c r="E18">
        <f t="shared" si="1"/>
        <v>0.99130734071470139</v>
      </c>
    </row>
    <row r="19" spans="1:5" x14ac:dyDescent="0.35">
      <c r="A19">
        <v>2016</v>
      </c>
      <c r="B19">
        <v>0.32734432248396356</v>
      </c>
      <c r="D19">
        <v>2017</v>
      </c>
      <c r="E19">
        <f t="shared" si="1"/>
        <v>0.99983596864161595</v>
      </c>
    </row>
    <row r="20" spans="1:5" x14ac:dyDescent="0.35">
      <c r="A20">
        <v>2017</v>
      </c>
      <c r="B20">
        <v>0.41210037014256284</v>
      </c>
      <c r="D20">
        <v>2018</v>
      </c>
      <c r="E20">
        <f t="shared" si="1"/>
        <v>0.99850509901561968</v>
      </c>
    </row>
    <row r="21" spans="1:5" x14ac:dyDescent="0.35">
      <c r="A21">
        <v>2018</v>
      </c>
      <c r="B21">
        <v>0.47925856242467985</v>
      </c>
      <c r="D21">
        <v>2019</v>
      </c>
      <c r="E21">
        <f t="shared" si="1"/>
        <v>0.99833779658090505</v>
      </c>
    </row>
    <row r="22" spans="1:5" x14ac:dyDescent="0.35">
      <c r="A22">
        <v>2019</v>
      </c>
      <c r="B22">
        <v>0.53632928424221082</v>
      </c>
      <c r="D22">
        <v>2020</v>
      </c>
      <c r="E22">
        <f t="shared" si="1"/>
        <v>0.99932442102897334</v>
      </c>
    </row>
    <row r="23" spans="1:5" x14ac:dyDescent="0.35">
      <c r="A23">
        <v>2020</v>
      </c>
      <c r="B23">
        <v>0.56785295167160976</v>
      </c>
      <c r="D23">
        <v>2021</v>
      </c>
      <c r="E23">
        <f t="shared" si="1"/>
        <v>0.992391775625865</v>
      </c>
    </row>
    <row r="24" spans="1:5" x14ac:dyDescent="0.35">
      <c r="A24">
        <v>2021</v>
      </c>
      <c r="B24">
        <v>0.54920602022630849</v>
      </c>
      <c r="D24">
        <v>2022</v>
      </c>
      <c r="E24">
        <f t="shared" si="1"/>
        <v>0.98870436314200139</v>
      </c>
    </row>
    <row r="25" spans="1:5" x14ac:dyDescent="0.35">
      <c r="A25">
        <v>2022</v>
      </c>
      <c r="B25">
        <v>0.59967175490482783</v>
      </c>
      <c r="D25">
        <v>2023</v>
      </c>
      <c r="E25">
        <f t="shared" si="1"/>
        <v>0.99645935313108369</v>
      </c>
    </row>
    <row r="26" spans="1:5" x14ac:dyDescent="0.35">
      <c r="A26">
        <v>2023</v>
      </c>
      <c r="B26">
        <v>0.81875038271292655</v>
      </c>
    </row>
    <row r="27" spans="1:5" x14ac:dyDescent="0.35">
      <c r="E27" t="s">
        <v>3</v>
      </c>
    </row>
    <row r="28" spans="1:5" x14ac:dyDescent="0.35">
      <c r="B28" t="s">
        <v>4</v>
      </c>
      <c r="D28">
        <v>2013</v>
      </c>
      <c r="E28">
        <f>SQRT(E2*E15)</f>
        <v>0.13986271902573058</v>
      </c>
    </row>
    <row r="29" spans="1:5" x14ac:dyDescent="0.35">
      <c r="A29">
        <v>2013</v>
      </c>
      <c r="B29" s="1">
        <f>B2+B16</f>
        <v>0.32408252100858775</v>
      </c>
      <c r="D29">
        <v>2014</v>
      </c>
      <c r="E29">
        <f t="shared" ref="E29:E38" si="2">SQRT(E3*E16)</f>
        <v>0.3964809263585406</v>
      </c>
    </row>
    <row r="30" spans="1:5" x14ac:dyDescent="0.35">
      <c r="A30">
        <v>2014</v>
      </c>
      <c r="B30" s="1">
        <f t="shared" ref="B30:B39" si="3">B3+B17</f>
        <v>0.35174702122278345</v>
      </c>
      <c r="D30">
        <v>2015</v>
      </c>
      <c r="E30">
        <f t="shared" si="2"/>
        <v>0.43850640471703151</v>
      </c>
    </row>
    <row r="31" spans="1:5" x14ac:dyDescent="0.35">
      <c r="A31">
        <v>2015</v>
      </c>
      <c r="B31" s="1">
        <f t="shared" si="3"/>
        <v>0.38464912652921313</v>
      </c>
      <c r="D31">
        <v>2016</v>
      </c>
      <c r="E31">
        <f t="shared" si="2"/>
        <v>0.53550868372456528</v>
      </c>
    </row>
    <row r="32" spans="1:5" x14ac:dyDescent="0.35">
      <c r="A32">
        <v>2016</v>
      </c>
      <c r="B32" s="1">
        <f t="shared" si="3"/>
        <v>0.57856839865155174</v>
      </c>
      <c r="D32">
        <v>2017</v>
      </c>
      <c r="E32">
        <f t="shared" si="2"/>
        <v>0.64779091200117322</v>
      </c>
    </row>
    <row r="33" spans="1:11" x14ac:dyDescent="0.35">
      <c r="A33">
        <v>2017</v>
      </c>
      <c r="B33" s="1">
        <f t="shared" si="3"/>
        <v>0.83940381989143298</v>
      </c>
      <c r="D33">
        <v>2018</v>
      </c>
      <c r="E33">
        <f t="shared" si="2"/>
        <v>0.71148501054557911</v>
      </c>
    </row>
    <row r="34" spans="1:11" x14ac:dyDescent="0.35">
      <c r="A34">
        <v>2018</v>
      </c>
      <c r="B34" s="1">
        <f t="shared" si="3"/>
        <v>1.01393757674366</v>
      </c>
      <c r="D34">
        <v>2019</v>
      </c>
      <c r="E34">
        <f t="shared" si="2"/>
        <v>0.75378005136130022</v>
      </c>
    </row>
    <row r="35" spans="1:11" x14ac:dyDescent="0.35">
      <c r="A35">
        <v>2019</v>
      </c>
      <c r="B35" s="1">
        <f t="shared" si="3"/>
        <v>1.1382607525752411</v>
      </c>
      <c r="D35">
        <v>2020</v>
      </c>
      <c r="E35">
        <f t="shared" si="2"/>
        <v>0.76754193324514952</v>
      </c>
    </row>
    <row r="36" spans="1:11" x14ac:dyDescent="0.35">
      <c r="A36">
        <v>2020</v>
      </c>
      <c r="B36" s="1">
        <f t="shared" si="3"/>
        <v>1.1790377717040124</v>
      </c>
      <c r="D36">
        <v>2021</v>
      </c>
      <c r="E36">
        <f t="shared" si="2"/>
        <v>0.78838648344931339</v>
      </c>
    </row>
    <row r="37" spans="1:11" x14ac:dyDescent="0.35">
      <c r="A37">
        <v>2021</v>
      </c>
      <c r="B37" s="1">
        <f t="shared" si="3"/>
        <v>1.2526368366839471</v>
      </c>
      <c r="D37">
        <v>2022</v>
      </c>
      <c r="E37">
        <f t="shared" si="2"/>
        <v>0.83512141880793511</v>
      </c>
    </row>
    <row r="38" spans="1:11" x14ac:dyDescent="0.35">
      <c r="A38">
        <v>2022</v>
      </c>
      <c r="B38" s="1">
        <f t="shared" si="3"/>
        <v>1.4107913551335494</v>
      </c>
      <c r="D38">
        <v>2023</v>
      </c>
      <c r="E38">
        <f t="shared" si="2"/>
        <v>0.94379095224172438</v>
      </c>
    </row>
    <row r="39" spans="1:11" x14ac:dyDescent="0.35">
      <c r="A39">
        <v>2023</v>
      </c>
      <c r="B39" s="1">
        <f t="shared" si="3"/>
        <v>1.7878127366348568</v>
      </c>
    </row>
    <row r="41" spans="1:11" x14ac:dyDescent="0.35">
      <c r="B41" t="s">
        <v>5</v>
      </c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5">
      <c r="A42">
        <v>2013</v>
      </c>
      <c r="B42">
        <f>B2*B16</f>
        <v>3.8265541887528795E-4</v>
      </c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5">
      <c r="A43">
        <v>2014</v>
      </c>
      <c r="B43">
        <f t="shared" ref="B43:B52" si="4">B3*B17</f>
        <v>2.4710936097615994E-2</v>
      </c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5">
      <c r="A44">
        <v>2015</v>
      </c>
      <c r="B44">
        <f t="shared" si="4"/>
        <v>3.6974623786894041E-2</v>
      </c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5">
      <c r="A45">
        <v>2016</v>
      </c>
      <c r="B45">
        <f t="shared" si="4"/>
        <v>8.2236775004738832E-2</v>
      </c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5">
      <c r="A46">
        <v>2017</v>
      </c>
      <c r="B46">
        <f t="shared" si="4"/>
        <v>0.17609190980470338</v>
      </c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5">
      <c r="A47">
        <v>2018</v>
      </c>
      <c r="B47">
        <f t="shared" si="4"/>
        <v>0.25624949576115924</v>
      </c>
    </row>
    <row r="48" spans="1:11" x14ac:dyDescent="0.35">
      <c r="A48">
        <v>2019</v>
      </c>
      <c r="B48">
        <f t="shared" si="4"/>
        <v>0.32283347357391712</v>
      </c>
    </row>
    <row r="49" spans="1:2" x14ac:dyDescent="0.35">
      <c r="A49">
        <v>2020</v>
      </c>
      <c r="B49">
        <f t="shared" si="4"/>
        <v>0.34706310407228136</v>
      </c>
    </row>
    <row r="50" spans="1:2" x14ac:dyDescent="0.35">
      <c r="A50">
        <v>2021</v>
      </c>
      <c r="B50">
        <f t="shared" si="4"/>
        <v>0.38632843921124255</v>
      </c>
    </row>
    <row r="51" spans="1:2" x14ac:dyDescent="0.35">
      <c r="A51">
        <v>2022</v>
      </c>
      <c r="B51">
        <f t="shared" si="4"/>
        <v>0.48640551410685984</v>
      </c>
    </row>
    <row r="52" spans="1:2" x14ac:dyDescent="0.35">
      <c r="A52">
        <v>2023</v>
      </c>
      <c r="B52">
        <f t="shared" si="4"/>
        <v>0.79342017314626989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Fujian</vt:lpstr>
      <vt:lpstr>Fuzhou</vt:lpstr>
      <vt:lpstr>Quanzhou</vt:lpstr>
      <vt:lpstr>Xiamen</vt:lpstr>
      <vt:lpstr>Sanming</vt:lpstr>
      <vt:lpstr>Longyan</vt:lpstr>
      <vt:lpstr>Putian</vt:lpstr>
      <vt:lpstr>Zhangzhou</vt:lpstr>
      <vt:lpstr>Nanping</vt:lpstr>
      <vt:lpstr>Ningde</vt:lpstr>
      <vt:lpstr>Summary of weights</vt:lpstr>
      <vt:lpstr>aggregate</vt:lpstr>
      <vt:lpstr>Figure1</vt:lpstr>
      <vt:lpstr>Figure2</vt:lpstr>
      <vt:lpstr>Figure3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郭书婷</dc:creator>
  <cp:lastModifiedBy>书婷 郭</cp:lastModifiedBy>
  <dcterms:created xsi:type="dcterms:W3CDTF">2015-06-05T18:19:34Z</dcterms:created>
  <dcterms:modified xsi:type="dcterms:W3CDTF">2025-07-11T17:36:29Z</dcterms:modified>
</cp:coreProperties>
</file>