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 tabRatio="755" firstSheet="1" activeTab="11"/>
  </bookViews>
  <sheets>
    <sheet name="Body Weight" sheetId="1" r:id="rId1"/>
    <sheet name="Liver to Body Weight Ratio" sheetId="2" r:id="rId2"/>
    <sheet name="TC" sheetId="3" r:id="rId3"/>
    <sheet name="TG" sheetId="4" r:id="rId4"/>
    <sheet name="LDL-C" sheetId="5" r:id="rId5"/>
    <sheet name="sdLDL" sheetId="6" r:id="rId6"/>
    <sheet name="HDL-C" sheetId="7" r:id="rId7"/>
    <sheet name="HDL2" sheetId="8" r:id="rId8"/>
    <sheet name="HDL3" sheetId="9" r:id="rId9"/>
    <sheet name="TMA" sheetId="10" r:id="rId10"/>
    <sheet name="TMAO" sheetId="11" r:id="rId11"/>
    <sheet name="WB_FMO3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<sst xmlns="http://schemas.openxmlformats.org/spreadsheetml/2006/main" count="187" uniqueCount="36">
  <si>
    <t>Week11</t>
  </si>
  <si>
    <t>Week12</t>
  </si>
  <si>
    <t>Week13</t>
  </si>
  <si>
    <t>Week14</t>
  </si>
  <si>
    <t>Week15</t>
  </si>
  <si>
    <t>Week16</t>
  </si>
  <si>
    <t>NC</t>
  </si>
  <si>
    <t>Average value</t>
  </si>
  <si>
    <t>Standard deviation</t>
  </si>
  <si>
    <t>HFDM</t>
  </si>
  <si>
    <t>HLJDD_L</t>
  </si>
  <si>
    <t>HLJDD_M</t>
  </si>
  <si>
    <t>HLJDD_H</t>
  </si>
  <si>
    <t>ST</t>
  </si>
  <si>
    <t>Liver wet weight</t>
  </si>
  <si>
    <t>Body weight (week16)</t>
  </si>
  <si>
    <t>Liver wet weight/Body weight (%)</t>
  </si>
  <si>
    <t>Optical density</t>
  </si>
  <si>
    <t>Blank</t>
  </si>
  <si>
    <t>Standard 1</t>
  </si>
  <si>
    <t>Standard 2</t>
  </si>
  <si>
    <t>Concentration (mmol/L)</t>
  </si>
  <si>
    <t xml:space="preserve">  </t>
  </si>
  <si>
    <t>A2</t>
  </si>
  <si>
    <t>A1</t>
  </si>
  <si>
    <r>
      <rPr>
        <b/>
        <sz val="11"/>
        <color theme="1"/>
        <rFont val="Arial"/>
        <charset val="134"/>
      </rPr>
      <t>A2</t>
    </r>
    <r>
      <rPr>
        <b/>
        <sz val="11"/>
        <color theme="1"/>
        <rFont val="SimSun"/>
        <charset val="134"/>
      </rPr>
      <t>－</t>
    </r>
    <r>
      <rPr>
        <b/>
        <sz val="11"/>
        <color theme="1"/>
        <rFont val="Arial"/>
        <charset val="134"/>
      </rPr>
      <t>A1</t>
    </r>
  </si>
  <si>
    <t>Standard concentration</t>
  </si>
  <si>
    <t>A1（Standard wells）</t>
  </si>
  <si>
    <t>A2（Standard wells）</t>
  </si>
  <si>
    <t>Concentration (ng/mL)</t>
  </si>
  <si>
    <t>FMO3</t>
  </si>
  <si>
    <t>GAPDH</t>
  </si>
  <si>
    <t>FMO3/GAPDH</t>
  </si>
  <si>
    <t>Average value 1</t>
  </si>
  <si>
    <t>Normalization</t>
  </si>
  <si>
    <t>Average value 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</si>
</sst>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00_ "/>
  </numFmts>
  <fonts count="23">
    <font>
      <sz val="11"/>
      <color theme="1"/>
      <name val="等线"/>
      <charset val="134"/>
      <scheme val="minor"/>
    </font>
    <font>
      <b/>
      <sz val="11"/>
      <color theme="1"/>
      <name val="Arial"/>
      <charset val="134"/>
    </font>
    <font>
      <sz val="11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5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177" fontId="2" fillId="0" borderId="8" xfId="0" applyNumberFormat="1" applyFont="1" applyBorder="1" applyAlignment="1">
      <alignment horizontal="center" vertical="center"/>
    </xf>
    <xf numFmtId="177" fontId="2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6" fontId="0" fillId="0" borderId="0" xfId="0" applyNumberFormat="1" applyBorder="1"/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Standard curve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2009273570325"/>
                  <c:y val="-0.009387467730579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sdLDL!$B$1:$G$1</c:f>
              <c:numCache>
                <c:formatCode>General</c:formatCode>
                <c:ptCount val="6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</c:v>
                </c:pt>
              </c:numCache>
            </c:numRef>
          </c:xVal>
          <c:yVal>
            <c:numRef>
              <c:f>sdLDL!$B$4:$G$4</c:f>
              <c:numCache>
                <c:formatCode>General</c:formatCode>
                <c:ptCount val="6"/>
                <c:pt idx="0">
                  <c:v>2.6105</c:v>
                </c:pt>
                <c:pt idx="1">
                  <c:v>1.3345</c:v>
                </c:pt>
                <c:pt idx="2">
                  <c:v>0.688</c:v>
                </c:pt>
                <c:pt idx="3">
                  <c:v>0.388</c:v>
                </c:pt>
                <c:pt idx="4">
                  <c:v>0.211</c:v>
                </c:pt>
                <c:pt idx="5">
                  <c:v>0.0645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7475486"/>
        <c:axId val="125054661"/>
      </c:scatterChart>
      <c:valAx>
        <c:axId val="94747548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5054661"/>
        <c:crosses val="autoZero"/>
        <c:crossBetween val="midCat"/>
      </c:valAx>
      <c:valAx>
        <c:axId val="12505466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47475486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c97ec7d6-28b7-41e8-ad56-ebcdebfbe827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Standard curve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0131589132285781"/>
                  <c:y val="-0.05080831408775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'HDL2'!$B$1:$G$1</c:f>
              <c:numCache>
                <c:formatCode>General</c:formatCode>
                <c:ptCount val="6"/>
                <c:pt idx="0">
                  <c:v>24</c:v>
                </c:pt>
                <c:pt idx="1">
                  <c:v>12</c:v>
                </c:pt>
                <c:pt idx="2">
                  <c:v>6</c:v>
                </c:pt>
                <c:pt idx="3">
                  <c:v>3</c:v>
                </c:pt>
                <c:pt idx="4">
                  <c:v>1.5</c:v>
                </c:pt>
                <c:pt idx="5">
                  <c:v>0</c:v>
                </c:pt>
              </c:numCache>
            </c:numRef>
          </c:xVal>
          <c:yVal>
            <c:numRef>
              <c:f>'HDL2'!$B$4:$G$4</c:f>
              <c:numCache>
                <c:formatCode>General</c:formatCode>
                <c:ptCount val="6"/>
                <c:pt idx="0">
                  <c:v>2.395</c:v>
                </c:pt>
                <c:pt idx="1">
                  <c:v>1.449</c:v>
                </c:pt>
                <c:pt idx="2">
                  <c:v>0.778</c:v>
                </c:pt>
                <c:pt idx="3">
                  <c:v>0.417</c:v>
                </c:pt>
                <c:pt idx="4">
                  <c:v>0.2105</c:v>
                </c:pt>
                <c:pt idx="5">
                  <c:v>0.0665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418561"/>
        <c:axId val="206119290"/>
      </c:scatterChart>
      <c:valAx>
        <c:axId val="95141856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06119290"/>
        <c:crosses val="autoZero"/>
        <c:crossBetween val="midCat"/>
      </c:valAx>
      <c:valAx>
        <c:axId val="20611929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51418561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591e8c27-8caf-43b4-a50c-d0781ca40ddf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Standard curve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0608353735440315"/>
                  <c:y val="-0.049438202247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'HDL3'!$B$1:$G$1</c:f>
              <c:numCache>
                <c:formatCode>General</c:formatCode>
                <c:ptCount val="6"/>
                <c:pt idx="0">
                  <c:v>16</c:v>
                </c:pt>
                <c:pt idx="1">
                  <c:v>8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</c:numCache>
            </c:numRef>
          </c:xVal>
          <c:yVal>
            <c:numRef>
              <c:f>'HDL3'!$B$4:$G$4</c:f>
              <c:numCache>
                <c:formatCode>General</c:formatCode>
                <c:ptCount val="6"/>
                <c:pt idx="0">
                  <c:v>2.281</c:v>
                </c:pt>
                <c:pt idx="1">
                  <c:v>1.174</c:v>
                </c:pt>
                <c:pt idx="2">
                  <c:v>0.6015</c:v>
                </c:pt>
                <c:pt idx="3">
                  <c:v>0.316</c:v>
                </c:pt>
                <c:pt idx="4">
                  <c:v>0.168</c:v>
                </c:pt>
                <c:pt idx="5">
                  <c:v>0.0625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1798436"/>
        <c:axId val="471590728"/>
      </c:scatterChart>
      <c:valAx>
        <c:axId val="8517984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71590728"/>
        <c:crosses val="autoZero"/>
        <c:crossBetween val="midCat"/>
      </c:valAx>
      <c:valAx>
        <c:axId val="471590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51798436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90d8e0db-38ad-4d49-9467-8b807a6df845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Standard curve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0419734904270987"/>
                  <c:y val="-0.05542168674698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TMA!$B$1:$G$1</c:f>
              <c:numCache>
                <c:formatCode>General</c:formatCode>
                <c:ptCount val="6"/>
                <c:pt idx="0">
                  <c:v>320</c:v>
                </c:pt>
                <c:pt idx="1">
                  <c:v>160</c:v>
                </c:pt>
                <c:pt idx="2">
                  <c:v>80</c:v>
                </c:pt>
                <c:pt idx="3">
                  <c:v>40</c:v>
                </c:pt>
                <c:pt idx="4">
                  <c:v>20</c:v>
                </c:pt>
                <c:pt idx="5">
                  <c:v>0</c:v>
                </c:pt>
              </c:numCache>
            </c:numRef>
          </c:xVal>
          <c:yVal>
            <c:numRef>
              <c:f>TMA!$B$4:$G$4</c:f>
              <c:numCache>
                <c:formatCode>General</c:formatCode>
                <c:ptCount val="6"/>
                <c:pt idx="0">
                  <c:v>2.351</c:v>
                </c:pt>
                <c:pt idx="1">
                  <c:v>1.3715</c:v>
                </c:pt>
                <c:pt idx="2">
                  <c:v>0.739</c:v>
                </c:pt>
                <c:pt idx="3">
                  <c:v>0.3635</c:v>
                </c:pt>
                <c:pt idx="4">
                  <c:v>0.1985</c:v>
                </c:pt>
                <c:pt idx="5">
                  <c:v>0.059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343531"/>
        <c:axId val="902916696"/>
      </c:scatterChart>
      <c:valAx>
        <c:axId val="3313435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02916696"/>
        <c:crosses val="autoZero"/>
        <c:crossBetween val="midCat"/>
      </c:valAx>
      <c:valAx>
        <c:axId val="902916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31343531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d2e032b2-38b7-4a5b-8d48-ac4e0e470770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Standard curve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0540185414993795"/>
                  <c:y val="-0.13667425968109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TMAO!$B$1:$G$1</c:f>
              <c:numCache>
                <c:formatCode>General</c:formatCode>
                <c:ptCount val="6"/>
                <c:pt idx="0">
                  <c:v>800</c:v>
                </c:pt>
                <c:pt idx="1">
                  <c:v>400</c:v>
                </c:pt>
                <c:pt idx="2">
                  <c:v>200</c:v>
                </c:pt>
                <c:pt idx="3">
                  <c:v>100</c:v>
                </c:pt>
                <c:pt idx="4">
                  <c:v>50</c:v>
                </c:pt>
                <c:pt idx="5">
                  <c:v>0</c:v>
                </c:pt>
              </c:numCache>
            </c:numRef>
          </c:xVal>
          <c:yVal>
            <c:numRef>
              <c:f>TMAO!$B$4:$G$4</c:f>
              <c:numCache>
                <c:formatCode>General</c:formatCode>
                <c:ptCount val="6"/>
                <c:pt idx="0">
                  <c:v>1.507</c:v>
                </c:pt>
                <c:pt idx="1">
                  <c:v>0.6985</c:v>
                </c:pt>
                <c:pt idx="2">
                  <c:v>0.4035</c:v>
                </c:pt>
                <c:pt idx="3">
                  <c:v>0.214</c:v>
                </c:pt>
                <c:pt idx="4">
                  <c:v>0.147</c:v>
                </c:pt>
                <c:pt idx="5">
                  <c:v>0.087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659708"/>
        <c:axId val="765623333"/>
      </c:scatterChart>
      <c:valAx>
        <c:axId val="5156597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65623333"/>
        <c:crosses val="autoZero"/>
        <c:crossBetween val="midCat"/>
      </c:valAx>
      <c:valAx>
        <c:axId val="76562333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15659708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b556eefd-d8bc-4ce7-9dba-9253abceeab0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222250</xdr:colOff>
      <xdr:row>4</xdr:row>
      <xdr:rowOff>120650</xdr:rowOff>
    </xdr:from>
    <xdr:to>
      <xdr:col>6</xdr:col>
      <xdr:colOff>984250</xdr:colOff>
      <xdr:row>19</xdr:row>
      <xdr:rowOff>159385</xdr:rowOff>
    </xdr:to>
    <xdr:graphicFrame>
      <xdr:nvGraphicFramePr>
        <xdr:cNvPr id="3" name="图表 2"/>
        <xdr:cNvGraphicFramePr/>
      </xdr:nvGraphicFramePr>
      <xdr:xfrm>
        <a:off x="222250" y="831850"/>
        <a:ext cx="8890000" cy="27057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152400</xdr:colOff>
      <xdr:row>4</xdr:row>
      <xdr:rowOff>139700</xdr:rowOff>
    </xdr:from>
    <xdr:to>
      <xdr:col>6</xdr:col>
      <xdr:colOff>723265</xdr:colOff>
      <xdr:row>20</xdr:row>
      <xdr:rowOff>44450</xdr:rowOff>
    </xdr:to>
    <xdr:graphicFrame>
      <xdr:nvGraphicFramePr>
        <xdr:cNvPr id="3" name="图表 2"/>
        <xdr:cNvGraphicFramePr/>
      </xdr:nvGraphicFramePr>
      <xdr:xfrm>
        <a:off x="152400" y="850900"/>
        <a:ext cx="8876665" cy="27495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120650</xdr:colOff>
      <xdr:row>4</xdr:row>
      <xdr:rowOff>76200</xdr:rowOff>
    </xdr:from>
    <xdr:to>
      <xdr:col>6</xdr:col>
      <xdr:colOff>1034415</xdr:colOff>
      <xdr:row>20</xdr:row>
      <xdr:rowOff>57150</xdr:rowOff>
    </xdr:to>
    <xdr:graphicFrame>
      <xdr:nvGraphicFramePr>
        <xdr:cNvPr id="3" name="图表 2"/>
        <xdr:cNvGraphicFramePr/>
      </xdr:nvGraphicFramePr>
      <xdr:xfrm>
        <a:off x="120650" y="787400"/>
        <a:ext cx="9232265" cy="28257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114300</xdr:colOff>
      <xdr:row>4</xdr:row>
      <xdr:rowOff>152400</xdr:rowOff>
    </xdr:from>
    <xdr:to>
      <xdr:col>6</xdr:col>
      <xdr:colOff>1206500</xdr:colOff>
      <xdr:row>19</xdr:row>
      <xdr:rowOff>120650</xdr:rowOff>
    </xdr:to>
    <xdr:graphicFrame>
      <xdr:nvGraphicFramePr>
        <xdr:cNvPr id="3" name="图表 2"/>
        <xdr:cNvGraphicFramePr/>
      </xdr:nvGraphicFramePr>
      <xdr:xfrm>
        <a:off x="114300" y="863600"/>
        <a:ext cx="9296400" cy="26352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57150</xdr:colOff>
      <xdr:row>4</xdr:row>
      <xdr:rowOff>127000</xdr:rowOff>
    </xdr:from>
    <xdr:to>
      <xdr:col>6</xdr:col>
      <xdr:colOff>1167765</xdr:colOff>
      <xdr:row>20</xdr:row>
      <xdr:rowOff>69850</xdr:rowOff>
    </xdr:to>
    <xdr:graphicFrame>
      <xdr:nvGraphicFramePr>
        <xdr:cNvPr id="3" name="图表 2"/>
        <xdr:cNvGraphicFramePr/>
      </xdr:nvGraphicFramePr>
      <xdr:xfrm>
        <a:off x="57150" y="838200"/>
        <a:ext cx="9295765" cy="27876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zoomScale="85" zoomScaleNormal="85" workbookViewId="0">
      <selection activeCell="A2" sqref="A2:B6"/>
    </sheetView>
  </sheetViews>
  <sheetFormatPr defaultColWidth="9" defaultRowHeight="14"/>
  <cols>
    <col min="1" max="1" width="18.3333333333333" style="11" customWidth="1"/>
    <col min="2" max="7" width="8.16666666666667" style="11" customWidth="1"/>
    <col min="8" max="16384" width="9" style="11"/>
  </cols>
  <sheetData>
    <row r="1" ht="14.75" spans="1:7">
      <c r="A1" s="24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>
      <c r="A2" s="5" t="s">
        <v>6</v>
      </c>
      <c r="B2" s="7">
        <v>21.68</v>
      </c>
      <c r="C2" s="7">
        <v>23.02</v>
      </c>
      <c r="D2" s="7">
        <v>20.99</v>
      </c>
      <c r="E2" s="7">
        <v>21.34</v>
      </c>
      <c r="F2" s="7">
        <v>21.46</v>
      </c>
      <c r="G2" s="8">
        <v>21.67</v>
      </c>
    </row>
    <row r="3" spans="1:7">
      <c r="A3" s="9"/>
      <c r="B3" s="10">
        <v>22.06</v>
      </c>
      <c r="C3" s="10">
        <v>22.4</v>
      </c>
      <c r="D3" s="10">
        <v>20.71</v>
      </c>
      <c r="E3" s="10">
        <v>21.79</v>
      </c>
      <c r="F3" s="10">
        <v>22.01</v>
      </c>
      <c r="G3" s="13">
        <v>21.33</v>
      </c>
    </row>
    <row r="4" spans="1:7">
      <c r="A4" s="9"/>
      <c r="B4" s="10">
        <v>19.38</v>
      </c>
      <c r="C4" s="10">
        <v>19.68</v>
      </c>
      <c r="D4" s="10">
        <v>19.02</v>
      </c>
      <c r="E4" s="10">
        <v>19.71</v>
      </c>
      <c r="F4" s="10">
        <v>20.05</v>
      </c>
      <c r="G4" s="13">
        <v>19.58</v>
      </c>
    </row>
    <row r="5" spans="1:7">
      <c r="A5" s="9"/>
      <c r="B5" s="10">
        <v>21.02</v>
      </c>
      <c r="C5" s="10">
        <v>20.91</v>
      </c>
      <c r="D5" s="10">
        <v>21.01</v>
      </c>
      <c r="E5" s="10">
        <v>21.04</v>
      </c>
      <c r="F5" s="10">
        <v>21.13</v>
      </c>
      <c r="G5" s="13">
        <v>21.12</v>
      </c>
    </row>
    <row r="6" spans="1:7">
      <c r="A6" s="9"/>
      <c r="B6" s="10">
        <v>20.59</v>
      </c>
      <c r="C6" s="10">
        <v>21.46</v>
      </c>
      <c r="D6" s="10">
        <v>21.57</v>
      </c>
      <c r="E6" s="10">
        <v>22.17</v>
      </c>
      <c r="F6" s="10">
        <v>19.4</v>
      </c>
      <c r="G6" s="13">
        <v>18.87</v>
      </c>
    </row>
    <row r="7" spans="1:7">
      <c r="A7" s="9" t="s">
        <v>7</v>
      </c>
      <c r="B7" s="10">
        <f t="shared" ref="B7:G7" si="0">AVERAGE(B2:B6)</f>
        <v>20.946</v>
      </c>
      <c r="C7" s="10">
        <f t="shared" si="0"/>
        <v>21.494</v>
      </c>
      <c r="D7" s="10">
        <f t="shared" si="0"/>
        <v>20.66</v>
      </c>
      <c r="E7" s="10">
        <f t="shared" si="0"/>
        <v>21.21</v>
      </c>
      <c r="F7" s="10">
        <f t="shared" si="0"/>
        <v>20.81</v>
      </c>
      <c r="G7" s="13">
        <f t="shared" si="0"/>
        <v>20.514</v>
      </c>
    </row>
    <row r="8" ht="14.75" spans="1:7">
      <c r="A8" s="14" t="s">
        <v>8</v>
      </c>
      <c r="B8" s="15">
        <f t="shared" ref="B8:G8" si="1">STDEV(B2:B6)</f>
        <v>1.04454774902826</v>
      </c>
      <c r="C8" s="15">
        <f t="shared" si="1"/>
        <v>1.30214438523537</v>
      </c>
      <c r="D8" s="15">
        <f t="shared" si="1"/>
        <v>0.968452373635379</v>
      </c>
      <c r="E8" s="15">
        <f t="shared" si="1"/>
        <v>0.942576256862011</v>
      </c>
      <c r="F8" s="15">
        <f t="shared" si="1"/>
        <v>1.06426030650401</v>
      </c>
      <c r="G8" s="17">
        <f t="shared" si="1"/>
        <v>1.21906931714321</v>
      </c>
    </row>
    <row r="9" spans="1:7">
      <c r="A9" s="5" t="s">
        <v>9</v>
      </c>
      <c r="B9" s="7">
        <v>30.61</v>
      </c>
      <c r="C9" s="7">
        <v>30.96</v>
      </c>
      <c r="D9" s="7">
        <v>31.06</v>
      </c>
      <c r="E9" s="7">
        <v>32.25</v>
      </c>
      <c r="F9" s="7">
        <v>32.28</v>
      </c>
      <c r="G9" s="8">
        <v>30.12</v>
      </c>
    </row>
    <row r="10" spans="1:7">
      <c r="A10" s="9"/>
      <c r="B10" s="10">
        <v>29.05</v>
      </c>
      <c r="C10" s="10">
        <v>29.72</v>
      </c>
      <c r="D10" s="10">
        <v>30.02</v>
      </c>
      <c r="E10" s="10">
        <v>30.35</v>
      </c>
      <c r="F10" s="10">
        <v>30.41</v>
      </c>
      <c r="G10" s="13">
        <v>28.55</v>
      </c>
    </row>
    <row r="11" spans="1:7">
      <c r="A11" s="9"/>
      <c r="B11" s="10">
        <v>32.01</v>
      </c>
      <c r="C11" s="10">
        <v>32.66</v>
      </c>
      <c r="D11" s="10">
        <v>33.19</v>
      </c>
      <c r="E11" s="10">
        <v>34.25</v>
      </c>
      <c r="F11" s="10">
        <v>34.37</v>
      </c>
      <c r="G11" s="13">
        <v>30.13</v>
      </c>
    </row>
    <row r="12" spans="1:7">
      <c r="A12" s="9"/>
      <c r="B12" s="10">
        <v>31.12</v>
      </c>
      <c r="C12" s="10">
        <v>31.1</v>
      </c>
      <c r="D12" s="10">
        <v>31.61</v>
      </c>
      <c r="E12" s="10">
        <v>32.04</v>
      </c>
      <c r="F12" s="10">
        <v>31.39</v>
      </c>
      <c r="G12" s="13">
        <v>31.03</v>
      </c>
    </row>
    <row r="13" spans="1:7">
      <c r="A13" s="9"/>
      <c r="B13" s="10">
        <v>33.09</v>
      </c>
      <c r="C13" s="10">
        <v>34.52</v>
      </c>
      <c r="D13" s="10">
        <v>34.09</v>
      </c>
      <c r="E13" s="10">
        <v>33.59</v>
      </c>
      <c r="F13" s="10">
        <v>34.38</v>
      </c>
      <c r="G13" s="13">
        <v>33.29</v>
      </c>
    </row>
    <row r="14" spans="1:14">
      <c r="A14" s="9" t="s">
        <v>7</v>
      </c>
      <c r="B14" s="10">
        <f t="shared" ref="B14:G14" si="2">AVERAGE(B9:B13)</f>
        <v>31.176</v>
      </c>
      <c r="C14" s="10">
        <f t="shared" si="2"/>
        <v>31.792</v>
      </c>
      <c r="D14" s="10">
        <f t="shared" si="2"/>
        <v>31.994</v>
      </c>
      <c r="E14" s="10">
        <f t="shared" si="2"/>
        <v>32.496</v>
      </c>
      <c r="F14" s="10">
        <f t="shared" si="2"/>
        <v>32.566</v>
      </c>
      <c r="G14" s="13">
        <f t="shared" si="2"/>
        <v>30.624</v>
      </c>
      <c r="I14" s="1"/>
      <c r="J14" s="1"/>
      <c r="K14" s="1"/>
      <c r="L14" s="1"/>
      <c r="M14" s="1"/>
      <c r="N14" s="1"/>
    </row>
    <row r="15" ht="14.75" spans="1:14">
      <c r="A15" s="14" t="s">
        <v>8</v>
      </c>
      <c r="B15" s="15">
        <f t="shared" ref="B15:G15" si="3">STDEV(B9:B13)</f>
        <v>1.51676629709392</v>
      </c>
      <c r="C15" s="15">
        <f t="shared" si="3"/>
        <v>1.84795021577964</v>
      </c>
      <c r="D15" s="15">
        <f t="shared" si="3"/>
        <v>1.63860611496479</v>
      </c>
      <c r="E15" s="15">
        <f t="shared" si="3"/>
        <v>1.51221030283489</v>
      </c>
      <c r="F15" s="15">
        <f t="shared" si="3"/>
        <v>1.778912589196</v>
      </c>
      <c r="G15" s="17">
        <f t="shared" si="3"/>
        <v>1.73723343278904</v>
      </c>
      <c r="I15" s="1"/>
      <c r="J15" s="1"/>
      <c r="K15" s="1"/>
      <c r="L15" s="1"/>
      <c r="M15" s="1"/>
      <c r="N15" s="1"/>
    </row>
    <row r="16" spans="1:14">
      <c r="A16" s="5" t="s">
        <v>10</v>
      </c>
      <c r="B16" s="7">
        <v>27.02</v>
      </c>
      <c r="C16" s="7">
        <v>27.67</v>
      </c>
      <c r="D16" s="7">
        <v>26.89</v>
      </c>
      <c r="E16" s="7">
        <v>26.68</v>
      </c>
      <c r="F16" s="7">
        <v>27.58</v>
      </c>
      <c r="G16" s="8">
        <v>26.28</v>
      </c>
      <c r="I16" s="1"/>
      <c r="J16" s="1"/>
      <c r="K16" s="1"/>
      <c r="L16" s="1"/>
      <c r="M16" s="1"/>
      <c r="N16" s="1"/>
    </row>
    <row r="17" spans="1:14">
      <c r="A17" s="9"/>
      <c r="B17" s="10">
        <v>32.4</v>
      </c>
      <c r="C17" s="10">
        <v>33.08</v>
      </c>
      <c r="D17" s="10">
        <v>27.51</v>
      </c>
      <c r="E17" s="10">
        <v>30.95</v>
      </c>
      <c r="F17" s="10">
        <v>32.73</v>
      </c>
      <c r="G17" s="13">
        <v>30.8</v>
      </c>
      <c r="I17" s="1"/>
      <c r="J17" s="1"/>
      <c r="K17" s="1"/>
      <c r="L17" s="1"/>
      <c r="M17" s="1"/>
      <c r="N17" s="1"/>
    </row>
    <row r="18" spans="1:14">
      <c r="A18" s="9"/>
      <c r="B18" s="10">
        <v>27.42</v>
      </c>
      <c r="C18" s="10">
        <v>27.78</v>
      </c>
      <c r="D18" s="10">
        <v>27.83</v>
      </c>
      <c r="E18" s="10">
        <v>27.84</v>
      </c>
      <c r="F18" s="10">
        <v>28.31</v>
      </c>
      <c r="G18" s="13">
        <v>27.42</v>
      </c>
      <c r="I18" s="1"/>
      <c r="J18" s="1"/>
      <c r="K18" s="1"/>
      <c r="L18" s="1"/>
      <c r="M18" s="1"/>
      <c r="N18" s="1"/>
    </row>
    <row r="19" spans="1:14">
      <c r="A19" s="9"/>
      <c r="B19" s="10">
        <v>31.76</v>
      </c>
      <c r="C19" s="10">
        <v>32.22</v>
      </c>
      <c r="D19" s="10">
        <v>31.85</v>
      </c>
      <c r="E19" s="10">
        <v>32.11</v>
      </c>
      <c r="F19" s="10">
        <v>27.42</v>
      </c>
      <c r="G19" s="13">
        <v>23.04</v>
      </c>
      <c r="I19" s="1"/>
      <c r="J19" s="1"/>
      <c r="K19" s="1"/>
      <c r="L19" s="1"/>
      <c r="M19" s="1"/>
      <c r="N19" s="1"/>
    </row>
    <row r="20" spans="1:14">
      <c r="A20" s="9"/>
      <c r="B20" s="10">
        <v>31.06</v>
      </c>
      <c r="C20" s="10">
        <v>30.75</v>
      </c>
      <c r="D20" s="10">
        <v>28.96</v>
      </c>
      <c r="E20" s="10">
        <v>29.95</v>
      </c>
      <c r="F20" s="10">
        <v>30.25</v>
      </c>
      <c r="G20" s="13">
        <v>28.56</v>
      </c>
      <c r="I20" s="1"/>
      <c r="J20" s="1"/>
      <c r="K20" s="1"/>
      <c r="L20" s="1"/>
      <c r="M20" s="1"/>
      <c r="N20" s="1"/>
    </row>
    <row r="21" spans="1:14">
      <c r="A21" s="9" t="s">
        <v>7</v>
      </c>
      <c r="B21" s="10">
        <f t="shared" ref="B21:G21" si="4">AVERAGE(B16:B20)</f>
        <v>29.932</v>
      </c>
      <c r="C21" s="10">
        <f t="shared" si="4"/>
        <v>30.3</v>
      </c>
      <c r="D21" s="10">
        <f t="shared" si="4"/>
        <v>28.608</v>
      </c>
      <c r="E21" s="10">
        <f t="shared" si="4"/>
        <v>29.506</v>
      </c>
      <c r="F21" s="10">
        <f t="shared" si="4"/>
        <v>29.258</v>
      </c>
      <c r="G21" s="13">
        <f t="shared" si="4"/>
        <v>27.22</v>
      </c>
      <c r="I21" s="1"/>
      <c r="J21" s="1"/>
      <c r="K21" s="1"/>
      <c r="L21" s="1"/>
      <c r="M21" s="1"/>
      <c r="N21" s="1"/>
    </row>
    <row r="22" ht="14.75" spans="1:14">
      <c r="A22" s="14" t="s">
        <v>8</v>
      </c>
      <c r="B22" s="15">
        <f t="shared" ref="B22:G22" si="5">STDEV(B16:B20)</f>
        <v>2.52462274409465</v>
      </c>
      <c r="C22" s="15">
        <f t="shared" si="5"/>
        <v>2.49422332600752</v>
      </c>
      <c r="D22" s="15">
        <f t="shared" si="5"/>
        <v>1.96194291456199</v>
      </c>
      <c r="E22" s="15">
        <f t="shared" si="5"/>
        <v>2.22625919425389</v>
      </c>
      <c r="F22" s="15">
        <f t="shared" si="5"/>
        <v>2.24340589283348</v>
      </c>
      <c r="G22" s="17">
        <f t="shared" si="5"/>
        <v>2.87262945748316</v>
      </c>
      <c r="I22" s="1"/>
      <c r="J22" s="1"/>
      <c r="K22" s="1"/>
      <c r="L22" s="1"/>
      <c r="M22" s="1"/>
      <c r="N22" s="1"/>
    </row>
    <row r="23" spans="1:14">
      <c r="A23" s="5" t="s">
        <v>11</v>
      </c>
      <c r="B23" s="7">
        <v>30.88</v>
      </c>
      <c r="C23" s="7">
        <v>31.23</v>
      </c>
      <c r="D23" s="7">
        <v>30.35</v>
      </c>
      <c r="E23" s="7">
        <v>30.73</v>
      </c>
      <c r="F23" s="7">
        <v>30.71</v>
      </c>
      <c r="G23" s="8">
        <v>27.98</v>
      </c>
      <c r="I23" s="1"/>
      <c r="J23" s="1"/>
      <c r="K23" s="1"/>
      <c r="L23" s="1"/>
      <c r="M23" s="1"/>
      <c r="N23" s="1"/>
    </row>
    <row r="24" spans="1:14">
      <c r="A24" s="9"/>
      <c r="B24" s="10">
        <v>30.82</v>
      </c>
      <c r="C24" s="10">
        <v>30.22</v>
      </c>
      <c r="D24" s="10">
        <v>30.08</v>
      </c>
      <c r="E24" s="10">
        <v>30.15</v>
      </c>
      <c r="F24" s="10">
        <v>30.89</v>
      </c>
      <c r="G24" s="13">
        <v>28.99</v>
      </c>
      <c r="I24" s="1"/>
      <c r="J24" s="1"/>
      <c r="K24" s="1"/>
      <c r="L24" s="1"/>
      <c r="M24" s="1"/>
      <c r="N24" s="1"/>
    </row>
    <row r="25" spans="1:14">
      <c r="A25" s="9"/>
      <c r="B25" s="10">
        <v>29.74</v>
      </c>
      <c r="C25" s="10">
        <v>29.06</v>
      </c>
      <c r="D25" s="10">
        <v>28.31</v>
      </c>
      <c r="E25" s="10">
        <v>28.44</v>
      </c>
      <c r="F25" s="10">
        <v>28.76</v>
      </c>
      <c r="G25" s="13">
        <v>27.4</v>
      </c>
      <c r="I25" s="1"/>
      <c r="J25" s="1"/>
      <c r="K25" s="1"/>
      <c r="L25" s="1"/>
      <c r="M25" s="1"/>
      <c r="N25" s="1"/>
    </row>
    <row r="26" spans="1:14">
      <c r="A26" s="9"/>
      <c r="B26" s="10">
        <v>32.83</v>
      </c>
      <c r="C26" s="10">
        <v>32.84</v>
      </c>
      <c r="D26" s="10">
        <v>32.25</v>
      </c>
      <c r="E26" s="10">
        <v>32.02</v>
      </c>
      <c r="F26" s="10">
        <v>31.77</v>
      </c>
      <c r="G26" s="13">
        <v>30.67</v>
      </c>
      <c r="I26" s="1"/>
      <c r="J26" s="1"/>
      <c r="K26" s="1"/>
      <c r="L26" s="1"/>
      <c r="M26" s="1"/>
      <c r="N26" s="1"/>
    </row>
    <row r="27" spans="1:14">
      <c r="A27" s="9"/>
      <c r="B27" s="10">
        <v>30.32</v>
      </c>
      <c r="C27" s="10">
        <v>31.46</v>
      </c>
      <c r="D27" s="10">
        <v>31.11</v>
      </c>
      <c r="E27" s="10">
        <v>30.2</v>
      </c>
      <c r="F27" s="10">
        <v>30.26</v>
      </c>
      <c r="G27" s="13">
        <v>29.02</v>
      </c>
      <c r="I27" s="1"/>
      <c r="J27" s="1"/>
      <c r="K27" s="1"/>
      <c r="L27" s="1"/>
      <c r="M27" s="1"/>
      <c r="N27" s="1"/>
    </row>
    <row r="28" spans="1:14">
      <c r="A28" s="9" t="s">
        <v>7</v>
      </c>
      <c r="B28" s="10">
        <f t="shared" ref="B28:G28" si="6">AVERAGE(B23:B27)</f>
        <v>30.918</v>
      </c>
      <c r="C28" s="10">
        <f t="shared" si="6"/>
        <v>30.962</v>
      </c>
      <c r="D28" s="10">
        <f t="shared" si="6"/>
        <v>30.42</v>
      </c>
      <c r="E28" s="10">
        <f t="shared" si="6"/>
        <v>30.308</v>
      </c>
      <c r="F28" s="10">
        <f t="shared" si="6"/>
        <v>30.478</v>
      </c>
      <c r="G28" s="13">
        <f t="shared" si="6"/>
        <v>28.812</v>
      </c>
      <c r="I28" s="1"/>
      <c r="J28" s="1"/>
      <c r="K28" s="1"/>
      <c r="L28" s="1"/>
      <c r="M28" s="1"/>
      <c r="N28" s="1"/>
    </row>
    <row r="29" ht="14.75" spans="1:14">
      <c r="A29" s="14" t="s">
        <v>8</v>
      </c>
      <c r="B29" s="15">
        <f t="shared" ref="B29:G29" si="7">STDEV(B23:B27)</f>
        <v>1.1631938789385</v>
      </c>
      <c r="C29" s="15">
        <f t="shared" si="7"/>
        <v>1.41552816997755</v>
      </c>
      <c r="D29" s="15">
        <f t="shared" si="7"/>
        <v>1.44893064016191</v>
      </c>
      <c r="E29" s="15">
        <f t="shared" si="7"/>
        <v>1.28793245164488</v>
      </c>
      <c r="F29" s="15">
        <f t="shared" si="7"/>
        <v>1.10587974029729</v>
      </c>
      <c r="G29" s="17">
        <f t="shared" si="7"/>
        <v>1.24630253149065</v>
      </c>
      <c r="I29" s="1"/>
      <c r="J29" s="1"/>
      <c r="K29" s="1"/>
      <c r="L29" s="1"/>
      <c r="M29" s="1"/>
      <c r="N29" s="1"/>
    </row>
    <row r="30" spans="1:14">
      <c r="A30" s="5" t="s">
        <v>12</v>
      </c>
      <c r="B30" s="7">
        <v>28.43</v>
      </c>
      <c r="C30" s="7">
        <v>29.03</v>
      </c>
      <c r="D30" s="7">
        <v>28.87</v>
      </c>
      <c r="E30" s="7">
        <v>29.51</v>
      </c>
      <c r="F30" s="7">
        <v>29.95</v>
      </c>
      <c r="G30" s="8">
        <v>27.65</v>
      </c>
      <c r="I30" s="1"/>
      <c r="J30" s="1"/>
      <c r="K30" s="1"/>
      <c r="L30" s="1"/>
      <c r="M30" s="1"/>
      <c r="N30" s="1"/>
    </row>
    <row r="31" spans="1:14">
      <c r="A31" s="9"/>
      <c r="B31" s="10">
        <v>31.3</v>
      </c>
      <c r="C31" s="10">
        <v>30.86</v>
      </c>
      <c r="D31" s="10">
        <v>30.84</v>
      </c>
      <c r="E31" s="10">
        <v>30.38</v>
      </c>
      <c r="F31" s="10">
        <v>30.94</v>
      </c>
      <c r="G31" s="13">
        <v>29.21</v>
      </c>
      <c r="I31" s="1"/>
      <c r="J31" s="1"/>
      <c r="K31" s="1"/>
      <c r="L31" s="1"/>
      <c r="M31" s="1"/>
      <c r="N31" s="1"/>
    </row>
    <row r="32" spans="1:14">
      <c r="A32" s="9"/>
      <c r="B32" s="10">
        <v>29.17</v>
      </c>
      <c r="C32" s="10">
        <v>29.92</v>
      </c>
      <c r="D32" s="10">
        <v>30.31</v>
      </c>
      <c r="E32" s="10">
        <v>30.08</v>
      </c>
      <c r="F32" s="10">
        <v>31.35</v>
      </c>
      <c r="G32" s="13">
        <v>29.1</v>
      </c>
      <c r="I32" s="1"/>
      <c r="J32" s="1"/>
      <c r="K32" s="1"/>
      <c r="L32" s="1"/>
      <c r="M32" s="1"/>
      <c r="N32" s="1"/>
    </row>
    <row r="33" spans="1:14">
      <c r="A33" s="9"/>
      <c r="B33" s="10">
        <v>30.83</v>
      </c>
      <c r="C33" s="10">
        <v>31.64</v>
      </c>
      <c r="D33" s="10">
        <v>31.41</v>
      </c>
      <c r="E33" s="10">
        <v>30.66</v>
      </c>
      <c r="F33" s="10">
        <v>31.58</v>
      </c>
      <c r="G33" s="13">
        <v>29.73</v>
      </c>
      <c r="I33" s="1"/>
      <c r="J33" s="1"/>
      <c r="K33" s="1"/>
      <c r="L33" s="1"/>
      <c r="M33" s="1"/>
      <c r="N33" s="1"/>
    </row>
    <row r="34" spans="1:14">
      <c r="A34" s="9"/>
      <c r="B34" s="10">
        <v>30.45</v>
      </c>
      <c r="C34" s="10">
        <v>30.14</v>
      </c>
      <c r="D34" s="10">
        <v>29.97</v>
      </c>
      <c r="E34" s="10">
        <v>29.65</v>
      </c>
      <c r="F34" s="10">
        <v>29.61</v>
      </c>
      <c r="G34" s="13">
        <v>27.73</v>
      </c>
      <c r="I34" s="1"/>
      <c r="J34" s="1"/>
      <c r="K34" s="1"/>
      <c r="L34" s="1"/>
      <c r="M34" s="1"/>
      <c r="N34" s="1"/>
    </row>
    <row r="35" spans="1:14">
      <c r="A35" s="9" t="s">
        <v>7</v>
      </c>
      <c r="B35" s="10">
        <f t="shared" ref="B35:G35" si="8">AVERAGE(B30:B34)</f>
        <v>30.036</v>
      </c>
      <c r="C35" s="10">
        <f t="shared" si="8"/>
        <v>30.318</v>
      </c>
      <c r="D35" s="10">
        <f t="shared" si="8"/>
        <v>30.28</v>
      </c>
      <c r="E35" s="10">
        <f t="shared" si="8"/>
        <v>30.056</v>
      </c>
      <c r="F35" s="10">
        <f t="shared" si="8"/>
        <v>30.686</v>
      </c>
      <c r="G35" s="13">
        <f t="shared" si="8"/>
        <v>28.684</v>
      </c>
      <c r="I35" s="1"/>
      <c r="J35" s="1"/>
      <c r="K35" s="1"/>
      <c r="L35" s="1"/>
      <c r="M35" s="1"/>
      <c r="N35" s="1"/>
    </row>
    <row r="36" ht="14.75" spans="1:14">
      <c r="A36" s="14" t="s">
        <v>8</v>
      </c>
      <c r="B36" s="15">
        <f t="shared" ref="B36:G36" si="9">STDEV(B30:B34)</f>
        <v>1.19673723097428</v>
      </c>
      <c r="C36" s="15">
        <f t="shared" si="9"/>
        <v>0.986214986704217</v>
      </c>
      <c r="D36" s="15">
        <f t="shared" si="9"/>
        <v>0.958592718520227</v>
      </c>
      <c r="E36" s="15">
        <f t="shared" si="9"/>
        <v>0.483042441199528</v>
      </c>
      <c r="F36" s="15">
        <f t="shared" si="9"/>
        <v>0.866619870531481</v>
      </c>
      <c r="G36" s="17">
        <f t="shared" si="9"/>
        <v>0.938498801277871</v>
      </c>
      <c r="I36" s="1"/>
      <c r="J36" s="1"/>
      <c r="K36" s="1"/>
      <c r="L36" s="1"/>
      <c r="M36" s="1"/>
      <c r="N36" s="1"/>
    </row>
    <row r="37" spans="1:14">
      <c r="A37" s="5" t="s">
        <v>13</v>
      </c>
      <c r="B37" s="7">
        <v>31.61</v>
      </c>
      <c r="C37" s="7">
        <v>31.34</v>
      </c>
      <c r="D37" s="7">
        <v>31.35</v>
      </c>
      <c r="E37" s="7">
        <v>31.27</v>
      </c>
      <c r="F37" s="7">
        <v>31.06</v>
      </c>
      <c r="G37" s="8">
        <v>29.8</v>
      </c>
      <c r="I37" s="1"/>
      <c r="J37" s="1"/>
      <c r="K37" s="1"/>
      <c r="L37" s="1"/>
      <c r="M37" s="1"/>
      <c r="N37" s="1"/>
    </row>
    <row r="38" spans="1:14">
      <c r="A38" s="9"/>
      <c r="B38" s="10">
        <v>32.37</v>
      </c>
      <c r="C38" s="10">
        <v>32.39</v>
      </c>
      <c r="D38" s="10">
        <v>32.49</v>
      </c>
      <c r="E38" s="10">
        <v>32.23</v>
      </c>
      <c r="F38" s="10">
        <v>32.74</v>
      </c>
      <c r="G38" s="13">
        <v>31.73</v>
      </c>
      <c r="I38" s="1"/>
      <c r="J38" s="1"/>
      <c r="K38" s="1"/>
      <c r="L38" s="1"/>
      <c r="M38" s="1"/>
      <c r="N38" s="1"/>
    </row>
    <row r="39" spans="1:14">
      <c r="A39" s="9"/>
      <c r="B39" s="10">
        <v>31.85</v>
      </c>
      <c r="C39" s="10">
        <v>31.81</v>
      </c>
      <c r="D39" s="10">
        <v>32.65</v>
      </c>
      <c r="E39" s="10">
        <v>32.07</v>
      </c>
      <c r="F39" s="10">
        <v>33.01</v>
      </c>
      <c r="G39" s="13">
        <v>32.38</v>
      </c>
      <c r="I39" s="1"/>
      <c r="J39" s="1"/>
      <c r="K39" s="1"/>
      <c r="L39" s="1"/>
      <c r="M39" s="1"/>
      <c r="N39" s="1"/>
    </row>
    <row r="40" spans="1:14">
      <c r="A40" s="9"/>
      <c r="B40" s="10">
        <v>31.8</v>
      </c>
      <c r="C40" s="10">
        <v>31.94</v>
      </c>
      <c r="D40" s="10">
        <v>31</v>
      </c>
      <c r="E40" s="10">
        <v>31.61</v>
      </c>
      <c r="F40" s="10">
        <v>32.06</v>
      </c>
      <c r="G40" s="13">
        <v>29.68</v>
      </c>
      <c r="I40" s="1"/>
      <c r="J40" s="1"/>
      <c r="K40" s="1"/>
      <c r="L40" s="1"/>
      <c r="M40" s="1"/>
      <c r="N40" s="1"/>
    </row>
    <row r="41" spans="1:14">
      <c r="A41" s="9"/>
      <c r="B41" s="10">
        <v>31.85</v>
      </c>
      <c r="C41" s="10">
        <v>31.71</v>
      </c>
      <c r="D41" s="10">
        <v>31.21</v>
      </c>
      <c r="E41" s="10">
        <v>31.78</v>
      </c>
      <c r="F41" s="10">
        <v>32.44</v>
      </c>
      <c r="G41" s="13">
        <v>30.32</v>
      </c>
      <c r="I41" s="1"/>
      <c r="J41" s="1"/>
      <c r="K41" s="1"/>
      <c r="L41" s="1"/>
      <c r="M41" s="1"/>
      <c r="N41" s="1"/>
    </row>
    <row r="42" spans="1:7">
      <c r="A42" s="9" t="s">
        <v>7</v>
      </c>
      <c r="B42" s="10">
        <f t="shared" ref="B42:G42" si="10">AVERAGE(B37:B41)</f>
        <v>31.896</v>
      </c>
      <c r="C42" s="10">
        <f t="shared" si="10"/>
        <v>31.838</v>
      </c>
      <c r="D42" s="10">
        <f t="shared" si="10"/>
        <v>31.74</v>
      </c>
      <c r="E42" s="10">
        <f t="shared" si="10"/>
        <v>31.792</v>
      </c>
      <c r="F42" s="10">
        <f t="shared" si="10"/>
        <v>32.262</v>
      </c>
      <c r="G42" s="13">
        <f t="shared" si="10"/>
        <v>30.782</v>
      </c>
    </row>
    <row r="43" ht="14.75" spans="1:7">
      <c r="A43" s="14" t="s">
        <v>8</v>
      </c>
      <c r="B43" s="15">
        <f t="shared" ref="B43:G43" si="11">STDEV(B37:B41)</f>
        <v>0.282807354925574</v>
      </c>
      <c r="C43" s="15">
        <f t="shared" si="11"/>
        <v>0.380880558705745</v>
      </c>
      <c r="D43" s="15">
        <f t="shared" si="11"/>
        <v>0.769935062196806</v>
      </c>
      <c r="E43" s="15">
        <f t="shared" si="11"/>
        <v>0.37910420730981</v>
      </c>
      <c r="F43" s="15">
        <f t="shared" si="11"/>
        <v>0.759157427678871</v>
      </c>
      <c r="G43" s="17">
        <f t="shared" si="11"/>
        <v>1.20876796780855</v>
      </c>
    </row>
  </sheetData>
  <mergeCells count="6">
    <mergeCell ref="A2:A6"/>
    <mergeCell ref="A9:A13"/>
    <mergeCell ref="A16:A20"/>
    <mergeCell ref="A23:A27"/>
    <mergeCell ref="A30:A34"/>
    <mergeCell ref="A37:A41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opLeftCell="A25" workbookViewId="0">
      <selection activeCell="C48" sqref="C48:C52"/>
    </sheetView>
  </sheetViews>
  <sheetFormatPr defaultColWidth="8.66666666666667" defaultRowHeight="14" outlineLevelCol="6"/>
  <cols>
    <col min="1" max="1" width="22.6666666666667" customWidth="1"/>
    <col min="2" max="2" width="14.4166666666667" customWidth="1"/>
    <col min="3" max="3" width="22.6666666666667" customWidth="1"/>
    <col min="4" max="4" width="14.0833333333333" customWidth="1"/>
    <col min="5" max="5" width="18.3333333333333" customWidth="1"/>
    <col min="6" max="6" width="15.5" customWidth="1"/>
    <col min="7" max="7" width="16.75" customWidth="1"/>
  </cols>
  <sheetData>
    <row r="1" spans="1:7">
      <c r="A1" s="18" t="s">
        <v>26</v>
      </c>
      <c r="B1" s="11">
        <v>320</v>
      </c>
      <c r="C1" s="11">
        <v>160</v>
      </c>
      <c r="D1" s="11">
        <v>80</v>
      </c>
      <c r="E1" s="11">
        <v>40</v>
      </c>
      <c r="F1" s="11">
        <v>20</v>
      </c>
      <c r="G1" s="11">
        <v>0</v>
      </c>
    </row>
    <row r="2" spans="1:7">
      <c r="A2" s="18" t="s">
        <v>27</v>
      </c>
      <c r="B2" s="11">
        <v>2.444</v>
      </c>
      <c r="C2" s="11">
        <v>1.336</v>
      </c>
      <c r="D2" s="11">
        <v>0.75</v>
      </c>
      <c r="E2" s="11">
        <v>0.366</v>
      </c>
      <c r="F2" s="11">
        <v>0.201</v>
      </c>
      <c r="G2" s="11">
        <v>0.058</v>
      </c>
    </row>
    <row r="3" spans="1:7">
      <c r="A3" s="18" t="s">
        <v>28</v>
      </c>
      <c r="B3" s="11">
        <v>2.258</v>
      </c>
      <c r="C3" s="11">
        <v>1.407</v>
      </c>
      <c r="D3" s="11">
        <v>0.728</v>
      </c>
      <c r="E3" s="11">
        <v>0.361</v>
      </c>
      <c r="F3" s="11">
        <v>0.196</v>
      </c>
      <c r="G3" s="11">
        <v>0.06</v>
      </c>
    </row>
    <row r="4" spans="1:7">
      <c r="A4" s="18" t="s">
        <v>7</v>
      </c>
      <c r="B4" s="11">
        <f t="shared" ref="B4:G4" si="0">AVERAGE(B2:B3)</f>
        <v>2.351</v>
      </c>
      <c r="C4" s="11">
        <f t="shared" si="0"/>
        <v>1.3715</v>
      </c>
      <c r="D4" s="11">
        <f t="shared" si="0"/>
        <v>0.739</v>
      </c>
      <c r="E4" s="11">
        <f t="shared" si="0"/>
        <v>0.3635</v>
      </c>
      <c r="F4" s="11">
        <f t="shared" si="0"/>
        <v>0.1985</v>
      </c>
      <c r="G4" s="11">
        <f t="shared" si="0"/>
        <v>0.059</v>
      </c>
    </row>
    <row r="5" spans="1:7">
      <c r="A5" s="18"/>
      <c r="B5" s="19"/>
      <c r="C5" s="19"/>
      <c r="D5" s="19"/>
      <c r="E5" s="19"/>
      <c r="F5" s="19"/>
      <c r="G5" s="19"/>
    </row>
    <row r="6" spans="1:7">
      <c r="A6" s="18"/>
      <c r="B6" s="19"/>
      <c r="C6" s="19"/>
      <c r="D6" s="19"/>
      <c r="E6" s="19"/>
      <c r="F6" s="19"/>
      <c r="G6" s="19"/>
    </row>
    <row r="7" spans="1:7">
      <c r="A7" s="19"/>
      <c r="B7" s="19"/>
      <c r="C7" s="19"/>
      <c r="D7" s="19"/>
      <c r="E7" s="19"/>
      <c r="F7" s="19"/>
      <c r="G7" s="19"/>
    </row>
    <row r="8" spans="1:7">
      <c r="A8" s="19"/>
      <c r="B8" s="19"/>
      <c r="C8" s="19"/>
      <c r="D8" s="19"/>
      <c r="E8" s="19"/>
      <c r="F8" s="19"/>
      <c r="G8" s="19"/>
    </row>
    <row r="9" spans="1:7">
      <c r="A9" s="19"/>
      <c r="B9" s="19"/>
      <c r="C9" s="19"/>
      <c r="D9" s="19"/>
      <c r="E9" s="19"/>
      <c r="F9" s="19"/>
      <c r="G9" s="19"/>
    </row>
    <row r="10" spans="1:7">
      <c r="A10" s="19"/>
      <c r="B10" s="19"/>
      <c r="C10" s="19"/>
      <c r="D10" s="19"/>
      <c r="E10" s="19"/>
      <c r="F10" s="19"/>
      <c r="G10" s="19"/>
    </row>
    <row r="11" spans="1:7">
      <c r="A11" s="19"/>
      <c r="B11" s="19"/>
      <c r="C11" s="19"/>
      <c r="D11" s="19"/>
      <c r="E11" s="19"/>
      <c r="F11" s="19"/>
      <c r="G11" s="19"/>
    </row>
    <row r="12" spans="1:7">
      <c r="A12" s="19"/>
      <c r="B12" s="19"/>
      <c r="C12" s="19"/>
      <c r="D12" s="19"/>
      <c r="E12" s="19"/>
      <c r="F12" s="19"/>
      <c r="G12" s="19"/>
    </row>
    <row r="13" spans="1:7">
      <c r="A13" s="19"/>
      <c r="B13" s="19"/>
      <c r="C13" s="19"/>
      <c r="D13" s="19"/>
      <c r="E13" s="19"/>
      <c r="F13" s="19"/>
      <c r="G13" s="19"/>
    </row>
    <row r="14" spans="1:7">
      <c r="A14" s="19"/>
      <c r="B14" s="19"/>
      <c r="C14" s="19"/>
      <c r="D14" s="19"/>
      <c r="E14" s="19"/>
      <c r="F14" s="19"/>
      <c r="G14" s="19"/>
    </row>
    <row r="15" spans="1:7">
      <c r="A15" s="19"/>
      <c r="B15" s="19"/>
      <c r="C15" s="19"/>
      <c r="D15" s="19"/>
      <c r="E15" s="19"/>
      <c r="F15" s="19"/>
      <c r="G15" s="19"/>
    </row>
    <row r="16" spans="1:7">
      <c r="A16" s="19"/>
      <c r="B16" s="19"/>
      <c r="C16" s="19"/>
      <c r="D16" s="19"/>
      <c r="E16" s="19"/>
      <c r="F16" s="19"/>
      <c r="G16" s="19"/>
    </row>
    <row r="17" spans="1:7">
      <c r="A17" s="19"/>
      <c r="B17" s="19"/>
      <c r="C17" s="19"/>
      <c r="D17" s="19"/>
      <c r="E17" s="19"/>
      <c r="F17" s="19"/>
      <c r="G17" s="19"/>
    </row>
    <row r="18" spans="1:7">
      <c r="A18" s="19"/>
      <c r="B18" s="19"/>
      <c r="C18" s="19"/>
      <c r="D18" s="19"/>
      <c r="E18" s="19"/>
      <c r="F18" s="19"/>
      <c r="G18" s="19"/>
    </row>
    <row r="19" spans="1:7">
      <c r="A19" s="19"/>
      <c r="B19" s="19"/>
      <c r="C19" s="19"/>
      <c r="D19" s="19"/>
      <c r="E19" s="19"/>
      <c r="F19" s="19"/>
      <c r="G19" s="19"/>
    </row>
    <row r="20" spans="1:7">
      <c r="A20" s="19"/>
      <c r="B20" s="19"/>
      <c r="C20" s="19"/>
      <c r="D20" s="19"/>
      <c r="E20" s="19"/>
      <c r="F20" s="19"/>
      <c r="G20" s="19"/>
    </row>
    <row r="21" ht="14.75" spans="1:7">
      <c r="A21" s="19"/>
      <c r="B21" s="19"/>
      <c r="C21" s="19"/>
      <c r="D21" s="19"/>
      <c r="E21" s="19"/>
      <c r="F21" s="19"/>
      <c r="G21" s="19"/>
    </row>
    <row r="22" ht="14.75" spans="1:7">
      <c r="A22" s="2"/>
      <c r="B22" s="3" t="s">
        <v>17</v>
      </c>
      <c r="C22" s="3" t="s">
        <v>29</v>
      </c>
      <c r="D22" s="3" t="s">
        <v>7</v>
      </c>
      <c r="E22" s="4" t="s">
        <v>8</v>
      </c>
      <c r="F22" s="19"/>
      <c r="G22" s="19"/>
    </row>
    <row r="23" spans="1:7">
      <c r="A23" s="20" t="s">
        <v>6</v>
      </c>
      <c r="B23" s="7">
        <v>0.543</v>
      </c>
      <c r="C23" s="7">
        <f>((B23-0.0982)/0.0072)*5</f>
        <v>308.888888888889</v>
      </c>
      <c r="D23" s="7">
        <f>AVERAGE(C23:C27)</f>
        <v>303.75</v>
      </c>
      <c r="E23" s="8">
        <f>STDEV(C23:C27)</f>
        <v>8.3130540286919</v>
      </c>
      <c r="F23" s="19"/>
      <c r="G23" s="19"/>
    </row>
    <row r="24" spans="1:7">
      <c r="A24" s="21"/>
      <c r="B24" s="10">
        <v>0.549</v>
      </c>
      <c r="C24" s="10">
        <f t="shared" ref="C24:C52" si="1">((B24-0.0982)/0.0072)*5</f>
        <v>313.055555555556</v>
      </c>
      <c r="D24" s="10"/>
      <c r="E24" s="13"/>
      <c r="F24" s="19"/>
      <c r="G24" s="19"/>
    </row>
    <row r="25" spans="1:7">
      <c r="A25" s="21"/>
      <c r="B25" s="10">
        <v>0.524</v>
      </c>
      <c r="C25" s="10">
        <f t="shared" si="1"/>
        <v>295.694444444444</v>
      </c>
      <c r="D25" s="10"/>
      <c r="E25" s="13"/>
      <c r="F25" s="19"/>
      <c r="G25" s="19"/>
    </row>
    <row r="26" spans="1:7">
      <c r="A26" s="21"/>
      <c r="B26" s="10">
        <v>0.522</v>
      </c>
      <c r="C26" s="10">
        <f t="shared" si="1"/>
        <v>294.305555555556</v>
      </c>
      <c r="D26" s="10"/>
      <c r="E26" s="13"/>
      <c r="F26" s="19"/>
      <c r="G26" s="19"/>
    </row>
    <row r="27" ht="14.75" spans="1:7">
      <c r="A27" s="22"/>
      <c r="B27" s="15">
        <v>0.54</v>
      </c>
      <c r="C27" s="15">
        <f t="shared" si="1"/>
        <v>306.805555555556</v>
      </c>
      <c r="D27" s="15"/>
      <c r="E27" s="17"/>
      <c r="F27" s="19"/>
      <c r="G27" s="19"/>
    </row>
    <row r="28" spans="1:7">
      <c r="A28" s="20" t="s">
        <v>9</v>
      </c>
      <c r="B28" s="7">
        <v>0.653</v>
      </c>
      <c r="C28" s="7">
        <f t="shared" si="1"/>
        <v>385.277777777778</v>
      </c>
      <c r="D28" s="7">
        <f>AVERAGE(C28:C32)</f>
        <v>359.583333333333</v>
      </c>
      <c r="E28" s="8">
        <f>STDEV(C28:C32)</f>
        <v>30.2780963285996</v>
      </c>
      <c r="F28" s="19"/>
      <c r="G28" s="19"/>
    </row>
    <row r="29" spans="1:7">
      <c r="A29" s="21"/>
      <c r="B29" s="10">
        <v>0.667</v>
      </c>
      <c r="C29" s="10">
        <f t="shared" si="1"/>
        <v>395</v>
      </c>
      <c r="D29" s="10"/>
      <c r="E29" s="13"/>
      <c r="F29" s="19"/>
      <c r="G29" s="19"/>
    </row>
    <row r="30" spans="1:7">
      <c r="A30" s="21"/>
      <c r="B30" s="10">
        <v>0.613</v>
      </c>
      <c r="C30" s="10">
        <f t="shared" si="1"/>
        <v>357.5</v>
      </c>
      <c r="D30" s="10"/>
      <c r="E30" s="13"/>
      <c r="F30" s="19"/>
      <c r="G30" s="19"/>
    </row>
    <row r="31" spans="1:7">
      <c r="A31" s="21"/>
      <c r="B31" s="10">
        <v>0.571</v>
      </c>
      <c r="C31" s="10">
        <f t="shared" si="1"/>
        <v>328.333333333333</v>
      </c>
      <c r="D31" s="10"/>
      <c r="E31" s="13"/>
      <c r="F31" s="19"/>
      <c r="G31" s="19"/>
    </row>
    <row r="32" ht="14.75" spans="1:7">
      <c r="A32" s="22"/>
      <c r="B32" s="15">
        <v>0.576</v>
      </c>
      <c r="C32" s="15">
        <f t="shared" si="1"/>
        <v>331.805555555555</v>
      </c>
      <c r="D32" s="15"/>
      <c r="E32" s="17"/>
      <c r="F32" s="19"/>
      <c r="G32" s="19"/>
    </row>
    <row r="33" spans="1:7">
      <c r="A33" s="20" t="s">
        <v>10</v>
      </c>
      <c r="B33" s="7">
        <v>0.537</v>
      </c>
      <c r="C33" s="7">
        <f t="shared" si="1"/>
        <v>304.722222222222</v>
      </c>
      <c r="D33" s="7">
        <f>AVERAGE(C33:C37)</f>
        <v>299.166666666667</v>
      </c>
      <c r="E33" s="8">
        <f>STDEV(C33:C37)</f>
        <v>20.7695783732475</v>
      </c>
      <c r="F33" s="19"/>
      <c r="G33" s="19"/>
    </row>
    <row r="34" spans="1:7">
      <c r="A34" s="21"/>
      <c r="B34" s="10">
        <v>0.509</v>
      </c>
      <c r="C34" s="10">
        <f t="shared" si="1"/>
        <v>285.277777777778</v>
      </c>
      <c r="D34" s="10"/>
      <c r="E34" s="13"/>
      <c r="F34" s="19"/>
      <c r="G34" s="19"/>
    </row>
    <row r="35" spans="1:7">
      <c r="A35" s="21"/>
      <c r="B35" s="10">
        <v>0.492</v>
      </c>
      <c r="C35" s="10">
        <f t="shared" si="1"/>
        <v>273.472222222222</v>
      </c>
      <c r="D35" s="10"/>
      <c r="E35" s="13"/>
      <c r="F35" s="19"/>
      <c r="G35" s="19"/>
    </row>
    <row r="36" spans="1:7">
      <c r="A36" s="21"/>
      <c r="B36" s="10">
        <v>0.537</v>
      </c>
      <c r="C36" s="10">
        <f t="shared" si="1"/>
        <v>304.722222222222</v>
      </c>
      <c r="D36" s="10"/>
      <c r="E36" s="13"/>
      <c r="F36" s="19"/>
      <c r="G36" s="19"/>
    </row>
    <row r="37" ht="14.75" spans="1:7">
      <c r="A37" s="22"/>
      <c r="B37" s="15">
        <v>0.57</v>
      </c>
      <c r="C37" s="15">
        <f t="shared" si="1"/>
        <v>327.638888888889</v>
      </c>
      <c r="D37" s="15"/>
      <c r="E37" s="17"/>
      <c r="F37" s="19"/>
      <c r="G37" s="19"/>
    </row>
    <row r="38" spans="1:7">
      <c r="A38" s="20" t="s">
        <v>11</v>
      </c>
      <c r="B38" s="7">
        <v>0.545</v>
      </c>
      <c r="C38" s="7">
        <f t="shared" si="1"/>
        <v>310.277777777778</v>
      </c>
      <c r="D38" s="7">
        <f>AVERAGE(C38:C42)</f>
        <v>273.055555555556</v>
      </c>
      <c r="E38" s="8">
        <f>STDEV(C38:C42)</f>
        <v>38.0318508897314</v>
      </c>
      <c r="F38" s="19"/>
      <c r="G38" s="19"/>
    </row>
    <row r="39" spans="1:7">
      <c r="A39" s="21"/>
      <c r="B39" s="10">
        <v>0.498</v>
      </c>
      <c r="C39" s="10">
        <f t="shared" si="1"/>
        <v>277.638888888889</v>
      </c>
      <c r="D39" s="10"/>
      <c r="E39" s="13"/>
      <c r="F39" s="19"/>
      <c r="G39" s="19"/>
    </row>
    <row r="40" spans="1:7">
      <c r="A40" s="21"/>
      <c r="B40" s="10">
        <v>0.457</v>
      </c>
      <c r="C40" s="10">
        <f t="shared" si="1"/>
        <v>249.166666666667</v>
      </c>
      <c r="D40" s="10"/>
      <c r="E40" s="13"/>
      <c r="F40" s="19"/>
      <c r="G40" s="19"/>
    </row>
    <row r="41" spans="1:7">
      <c r="A41" s="21"/>
      <c r="B41" s="10">
        <v>0.417</v>
      </c>
      <c r="C41" s="10">
        <f t="shared" si="1"/>
        <v>221.388888888889</v>
      </c>
      <c r="D41" s="10"/>
      <c r="E41" s="13"/>
      <c r="F41" s="19"/>
      <c r="G41" s="19"/>
    </row>
    <row r="42" ht="14.75" spans="1:7">
      <c r="A42" s="22"/>
      <c r="B42" s="15">
        <v>0.54</v>
      </c>
      <c r="C42" s="15">
        <f t="shared" si="1"/>
        <v>306.805555555556</v>
      </c>
      <c r="D42" s="15"/>
      <c r="E42" s="17"/>
      <c r="F42" s="19"/>
      <c r="G42" s="19"/>
    </row>
    <row r="43" spans="1:7">
      <c r="A43" s="20" t="s">
        <v>12</v>
      </c>
      <c r="B43" s="7">
        <v>0.501</v>
      </c>
      <c r="C43" s="7">
        <f t="shared" si="1"/>
        <v>279.722222222222</v>
      </c>
      <c r="D43" s="7">
        <f>AVERAGE(C43:C47)</f>
        <v>261.944444444444</v>
      </c>
      <c r="E43" s="8">
        <f>STDEV(C43:C47)</f>
        <v>15.8403371449031</v>
      </c>
      <c r="F43" s="19"/>
      <c r="G43" s="19"/>
    </row>
    <row r="44" spans="1:7">
      <c r="A44" s="21"/>
      <c r="B44" s="10">
        <v>0.484</v>
      </c>
      <c r="C44" s="10">
        <f t="shared" si="1"/>
        <v>267.916666666667</v>
      </c>
      <c r="D44" s="10"/>
      <c r="E44" s="13"/>
      <c r="F44" s="19"/>
      <c r="G44" s="19"/>
    </row>
    <row r="45" spans="1:7">
      <c r="A45" s="21"/>
      <c r="B45" s="10">
        <v>0.483</v>
      </c>
      <c r="C45" s="10">
        <f t="shared" si="1"/>
        <v>267.222222222222</v>
      </c>
      <c r="D45" s="10"/>
      <c r="E45" s="13"/>
      <c r="F45" s="19"/>
      <c r="G45" s="19"/>
    </row>
    <row r="46" spans="1:7">
      <c r="A46" s="21"/>
      <c r="B46" s="10">
        <v>0.44</v>
      </c>
      <c r="C46" s="10">
        <f t="shared" si="1"/>
        <v>237.361111111111</v>
      </c>
      <c r="D46" s="10"/>
      <c r="E46" s="13"/>
      <c r="F46" s="19"/>
      <c r="G46" s="19"/>
    </row>
    <row r="47" ht="14.75" spans="1:7">
      <c r="A47" s="22"/>
      <c r="B47" s="15">
        <v>0.469</v>
      </c>
      <c r="C47" s="15">
        <f t="shared" si="1"/>
        <v>257.5</v>
      </c>
      <c r="D47" s="15"/>
      <c r="E47" s="17"/>
      <c r="F47" s="19"/>
      <c r="G47" s="19"/>
    </row>
    <row r="48" spans="1:7">
      <c r="A48" s="20" t="s">
        <v>13</v>
      </c>
      <c r="B48" s="7">
        <v>0.519</v>
      </c>
      <c r="C48" s="7">
        <f t="shared" si="1"/>
        <v>292.222222222222</v>
      </c>
      <c r="D48" s="7">
        <f>AVERAGE(C48:C52)</f>
        <v>282.222222222222</v>
      </c>
      <c r="E48" s="8">
        <f>STDEV(C48:C52)</f>
        <v>20.9637124015362</v>
      </c>
      <c r="F48" s="19"/>
      <c r="G48" s="19"/>
    </row>
    <row r="49" spans="1:7">
      <c r="A49" s="21"/>
      <c r="B49" s="10">
        <v>0.529</v>
      </c>
      <c r="C49" s="10">
        <f t="shared" si="1"/>
        <v>299.166666666667</v>
      </c>
      <c r="D49" s="10"/>
      <c r="E49" s="13"/>
      <c r="F49" s="19"/>
      <c r="G49" s="19"/>
    </row>
    <row r="50" spans="1:7">
      <c r="A50" s="21"/>
      <c r="B50" s="10">
        <v>0.518</v>
      </c>
      <c r="C50" s="10">
        <f t="shared" si="1"/>
        <v>291.527777777778</v>
      </c>
      <c r="D50" s="10"/>
      <c r="E50" s="13"/>
      <c r="F50" s="19"/>
      <c r="G50" s="19"/>
    </row>
    <row r="51" spans="1:7">
      <c r="A51" s="21"/>
      <c r="B51" s="10">
        <v>0.453</v>
      </c>
      <c r="C51" s="10">
        <f t="shared" si="1"/>
        <v>246.388888888889</v>
      </c>
      <c r="D51" s="10"/>
      <c r="E51" s="13"/>
      <c r="F51" s="19"/>
      <c r="G51" s="19"/>
    </row>
    <row r="52" ht="14.75" spans="1:7">
      <c r="A52" s="22"/>
      <c r="B52" s="15">
        <v>0.504</v>
      </c>
      <c r="C52" s="15">
        <f t="shared" si="1"/>
        <v>281.805555555556</v>
      </c>
      <c r="D52" s="15"/>
      <c r="E52" s="17"/>
      <c r="F52" s="19"/>
      <c r="G52" s="19"/>
    </row>
  </sheetData>
  <mergeCells count="18">
    <mergeCell ref="A23:A27"/>
    <mergeCell ref="A28:A32"/>
    <mergeCell ref="A33:A37"/>
    <mergeCell ref="A38:A42"/>
    <mergeCell ref="A43:A47"/>
    <mergeCell ref="A48:A52"/>
    <mergeCell ref="D23:D27"/>
    <mergeCell ref="D28:D32"/>
    <mergeCell ref="D33:D37"/>
    <mergeCell ref="D38:D42"/>
    <mergeCell ref="D43:D47"/>
    <mergeCell ref="D48:D52"/>
    <mergeCell ref="E23:E27"/>
    <mergeCell ref="E28:E32"/>
    <mergeCell ref="E33:E37"/>
    <mergeCell ref="E38:E42"/>
    <mergeCell ref="E43:E47"/>
    <mergeCell ref="E48:E52"/>
  </mergeCells>
  <pageMargins left="0.75" right="0.75" top="1" bottom="1" header="0.5" footer="0.5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opLeftCell="A13" workbookViewId="0">
      <selection activeCell="K13" sqref="K13"/>
    </sheetView>
  </sheetViews>
  <sheetFormatPr defaultColWidth="8.66666666666667" defaultRowHeight="14" outlineLevelCol="6"/>
  <cols>
    <col min="1" max="1" width="22.6666666666667" customWidth="1"/>
    <col min="2" max="2" width="14.4166666666667" customWidth="1"/>
    <col min="3" max="3" width="21.6666666666667" customWidth="1"/>
    <col min="4" max="4" width="14.0833333333333" customWidth="1"/>
    <col min="5" max="5" width="18.3333333333333" customWidth="1"/>
    <col min="6" max="6" width="16.25" customWidth="1"/>
    <col min="7" max="7" width="15.75" customWidth="1"/>
  </cols>
  <sheetData>
    <row r="1" spans="1:7">
      <c r="A1" s="18" t="s">
        <v>26</v>
      </c>
      <c r="B1" s="11">
        <v>800</v>
      </c>
      <c r="C1" s="11">
        <v>400</v>
      </c>
      <c r="D1" s="11">
        <v>200</v>
      </c>
      <c r="E1" s="11">
        <v>100</v>
      </c>
      <c r="F1" s="11">
        <v>50</v>
      </c>
      <c r="G1" s="11">
        <v>0</v>
      </c>
    </row>
    <row r="2" spans="1:7">
      <c r="A2" s="18" t="s">
        <v>27</v>
      </c>
      <c r="B2" s="11">
        <v>1.545</v>
      </c>
      <c r="C2" s="11">
        <v>0.67</v>
      </c>
      <c r="D2" s="11">
        <v>0.401</v>
      </c>
      <c r="E2" s="11">
        <v>0.22</v>
      </c>
      <c r="F2" s="11">
        <v>0.148</v>
      </c>
      <c r="G2" s="11">
        <v>0.088</v>
      </c>
    </row>
    <row r="3" spans="1:7">
      <c r="A3" s="18" t="s">
        <v>28</v>
      </c>
      <c r="B3" s="11">
        <v>1.469</v>
      </c>
      <c r="C3" s="11">
        <v>0.727</v>
      </c>
      <c r="D3" s="11">
        <v>0.406</v>
      </c>
      <c r="E3" s="11">
        <v>0.208</v>
      </c>
      <c r="F3" s="11">
        <v>0.146</v>
      </c>
      <c r="G3" s="11">
        <v>0.086</v>
      </c>
    </row>
    <row r="4" spans="1:7">
      <c r="A4" s="18" t="s">
        <v>7</v>
      </c>
      <c r="B4" s="11">
        <f t="shared" ref="B4:G4" si="0">AVERAGE(B2:B3)</f>
        <v>1.507</v>
      </c>
      <c r="C4" s="11">
        <f t="shared" si="0"/>
        <v>0.6985</v>
      </c>
      <c r="D4" s="11">
        <f t="shared" si="0"/>
        <v>0.4035</v>
      </c>
      <c r="E4" s="11">
        <f t="shared" si="0"/>
        <v>0.214</v>
      </c>
      <c r="F4" s="11">
        <f t="shared" si="0"/>
        <v>0.147</v>
      </c>
      <c r="G4" s="11">
        <f t="shared" si="0"/>
        <v>0.087</v>
      </c>
    </row>
    <row r="5" spans="1:7">
      <c r="A5" s="18"/>
      <c r="B5" s="19"/>
      <c r="C5" s="19"/>
      <c r="D5" s="19"/>
      <c r="E5" s="19"/>
      <c r="F5" s="19"/>
      <c r="G5" s="19"/>
    </row>
    <row r="6" spans="1:7">
      <c r="A6" s="18"/>
      <c r="B6" s="19"/>
      <c r="C6" s="19"/>
      <c r="D6" s="19"/>
      <c r="E6" s="19"/>
      <c r="F6" s="19"/>
      <c r="G6" s="19"/>
    </row>
    <row r="7" spans="1:7">
      <c r="A7" s="19"/>
      <c r="B7" s="19"/>
      <c r="C7" s="19"/>
      <c r="D7" s="19"/>
      <c r="E7" s="19"/>
      <c r="F7" s="19"/>
      <c r="G7" s="19"/>
    </row>
    <row r="8" spans="1:7">
      <c r="A8" s="19"/>
      <c r="B8" s="19"/>
      <c r="C8" s="19"/>
      <c r="D8" s="19"/>
      <c r="E8" s="19"/>
      <c r="F8" s="19"/>
      <c r="G8" s="19"/>
    </row>
    <row r="9" spans="1:7">
      <c r="A9" s="19"/>
      <c r="B9" s="19"/>
      <c r="C9" s="19"/>
      <c r="D9" s="19"/>
      <c r="E9" s="19"/>
      <c r="F9" s="19"/>
      <c r="G9" s="19"/>
    </row>
    <row r="10" spans="1:7">
      <c r="A10" s="19"/>
      <c r="B10" s="19"/>
      <c r="C10" s="19"/>
      <c r="D10" s="19"/>
      <c r="E10" s="19"/>
      <c r="F10" s="19"/>
      <c r="G10" s="19"/>
    </row>
    <row r="11" spans="1:7">
      <c r="A11" s="19"/>
      <c r="B11" s="19"/>
      <c r="C11" s="19"/>
      <c r="D11" s="19"/>
      <c r="E11" s="19"/>
      <c r="F11" s="19"/>
      <c r="G11" s="19"/>
    </row>
    <row r="12" spans="1:7">
      <c r="A12" s="19"/>
      <c r="B12" s="19"/>
      <c r="C12" s="19"/>
      <c r="D12" s="19"/>
      <c r="E12" s="19"/>
      <c r="F12" s="19"/>
      <c r="G12" s="19"/>
    </row>
    <row r="13" spans="1:7">
      <c r="A13" s="19"/>
      <c r="B13" s="19"/>
      <c r="C13" s="19"/>
      <c r="D13" s="19"/>
      <c r="E13" s="19"/>
      <c r="F13" s="19"/>
      <c r="G13" s="19"/>
    </row>
    <row r="14" spans="1:7">
      <c r="A14" s="19"/>
      <c r="B14" s="19"/>
      <c r="C14" s="19"/>
      <c r="D14" s="19"/>
      <c r="E14" s="19"/>
      <c r="F14" s="19"/>
      <c r="G14" s="19"/>
    </row>
    <row r="15" spans="1:7">
      <c r="A15" s="19"/>
      <c r="B15" s="19"/>
      <c r="C15" s="19"/>
      <c r="D15" s="19"/>
      <c r="E15" s="19"/>
      <c r="F15" s="19"/>
      <c r="G15" s="19"/>
    </row>
    <row r="16" spans="1:7">
      <c r="A16" s="19"/>
      <c r="B16" s="19"/>
      <c r="C16" s="19"/>
      <c r="D16" s="19"/>
      <c r="E16" s="19"/>
      <c r="F16" s="19"/>
      <c r="G16" s="19"/>
    </row>
    <row r="17" spans="1:7">
      <c r="A17" s="19"/>
      <c r="B17" s="19"/>
      <c r="C17" s="19"/>
      <c r="D17" s="19"/>
      <c r="E17" s="19"/>
      <c r="F17" s="19"/>
      <c r="G17" s="19"/>
    </row>
    <row r="18" spans="1:7">
      <c r="A18" s="19"/>
      <c r="B18" s="19"/>
      <c r="C18" s="19"/>
      <c r="D18" s="19"/>
      <c r="E18" s="19"/>
      <c r="F18" s="19"/>
      <c r="G18" s="19"/>
    </row>
    <row r="19" spans="1:7">
      <c r="A19" s="19"/>
      <c r="B19" s="19"/>
      <c r="C19" s="19"/>
      <c r="D19" s="19"/>
      <c r="E19" s="19"/>
      <c r="F19" s="19"/>
      <c r="G19" s="19"/>
    </row>
    <row r="20" spans="1:7">
      <c r="A20" s="19"/>
      <c r="B20" s="19"/>
      <c r="C20" s="19"/>
      <c r="D20" s="19"/>
      <c r="E20" s="19"/>
      <c r="F20" s="19"/>
      <c r="G20" s="19"/>
    </row>
    <row r="21" ht="14.75" spans="1:7">
      <c r="A21" s="19"/>
      <c r="B21" s="19"/>
      <c r="C21" s="19"/>
      <c r="D21" s="19"/>
      <c r="E21" s="19"/>
      <c r="F21" s="19"/>
      <c r="G21" s="19"/>
    </row>
    <row r="22" ht="14.75" spans="1:7">
      <c r="A22" s="2"/>
      <c r="B22" s="3" t="s">
        <v>17</v>
      </c>
      <c r="C22" s="3" t="s">
        <v>29</v>
      </c>
      <c r="D22" s="3" t="s">
        <v>7</v>
      </c>
      <c r="E22" s="4" t="s">
        <v>8</v>
      </c>
      <c r="F22" s="19"/>
      <c r="G22" s="19"/>
    </row>
    <row r="23" spans="1:7">
      <c r="A23" s="20" t="s">
        <v>6</v>
      </c>
      <c r="B23" s="7">
        <v>0.224</v>
      </c>
      <c r="C23" s="7">
        <f>((B23-0.0497)/0.0018)*5</f>
        <v>484.166666666667</v>
      </c>
      <c r="D23" s="7">
        <f>AVERAGE(C23:C27)</f>
        <v>544.722222222222</v>
      </c>
      <c r="E23" s="8">
        <f>STDEV(C23:C27)</f>
        <v>41.032206561537</v>
      </c>
      <c r="F23" s="19"/>
      <c r="G23" s="19"/>
    </row>
    <row r="24" spans="1:7">
      <c r="A24" s="21"/>
      <c r="B24" s="10">
        <v>0.264</v>
      </c>
      <c r="C24" s="10">
        <f t="shared" ref="C24:C52" si="1">((B24-0.0497)/0.0018)*5</f>
        <v>595.277777777778</v>
      </c>
      <c r="D24" s="10"/>
      <c r="E24" s="13"/>
      <c r="F24" s="19"/>
      <c r="G24" s="19"/>
    </row>
    <row r="25" spans="1:7">
      <c r="A25" s="21"/>
      <c r="B25" s="10">
        <v>0.253</v>
      </c>
      <c r="C25" s="10">
        <f t="shared" si="1"/>
        <v>564.722222222222</v>
      </c>
      <c r="D25" s="10"/>
      <c r="E25" s="13"/>
      <c r="F25" s="19"/>
      <c r="G25" s="19"/>
    </row>
    <row r="26" spans="1:7">
      <c r="A26" s="21"/>
      <c r="B26" s="10">
        <v>0.246</v>
      </c>
      <c r="C26" s="10">
        <f t="shared" si="1"/>
        <v>545.277777777778</v>
      </c>
      <c r="D26" s="10"/>
      <c r="E26" s="13"/>
      <c r="F26" s="19"/>
      <c r="G26" s="19"/>
    </row>
    <row r="27" ht="14.75" spans="1:7">
      <c r="A27" s="22"/>
      <c r="B27" s="15">
        <v>0.242</v>
      </c>
      <c r="C27" s="15">
        <f t="shared" si="1"/>
        <v>534.166666666667</v>
      </c>
      <c r="D27" s="15"/>
      <c r="E27" s="17"/>
      <c r="F27" s="19"/>
      <c r="G27" s="19"/>
    </row>
    <row r="28" spans="1:7">
      <c r="A28" s="20" t="s">
        <v>9</v>
      </c>
      <c r="B28" s="7">
        <v>0.29</v>
      </c>
      <c r="C28" s="7">
        <f t="shared" si="1"/>
        <v>667.5</v>
      </c>
      <c r="D28" s="7">
        <f>AVERAGE(C28:C32)</f>
        <v>648.611111111111</v>
      </c>
      <c r="E28" s="8">
        <f>STDEV(C28:C32)</f>
        <v>27.0316458348952</v>
      </c>
      <c r="F28" s="19"/>
      <c r="G28" s="19"/>
    </row>
    <row r="29" spans="1:7">
      <c r="A29" s="21"/>
      <c r="B29" s="10">
        <v>0.295</v>
      </c>
      <c r="C29" s="10">
        <f t="shared" si="1"/>
        <v>681.388888888889</v>
      </c>
      <c r="D29" s="10"/>
      <c r="E29" s="13"/>
      <c r="F29" s="19"/>
      <c r="G29" s="19"/>
    </row>
    <row r="30" spans="1:7">
      <c r="A30" s="21"/>
      <c r="B30" s="10">
        <v>0.275</v>
      </c>
      <c r="C30" s="10">
        <f t="shared" si="1"/>
        <v>625.833333333333</v>
      </c>
      <c r="D30" s="10"/>
      <c r="E30" s="13"/>
      <c r="F30" s="19"/>
      <c r="G30" s="19"/>
    </row>
    <row r="31" spans="1:7">
      <c r="A31" s="21"/>
      <c r="B31" s="10">
        <v>0.284</v>
      </c>
      <c r="C31" s="10">
        <f t="shared" si="1"/>
        <v>650.833333333333</v>
      </c>
      <c r="D31" s="10"/>
      <c r="E31" s="13"/>
      <c r="F31" s="19"/>
      <c r="G31" s="19"/>
    </row>
    <row r="32" ht="14.75" spans="1:7">
      <c r="A32" s="22"/>
      <c r="B32" s="15">
        <v>0.272</v>
      </c>
      <c r="C32" s="15">
        <f t="shared" si="1"/>
        <v>617.5</v>
      </c>
      <c r="D32" s="15"/>
      <c r="E32" s="17"/>
      <c r="F32" s="19"/>
      <c r="G32" s="19"/>
    </row>
    <row r="33" spans="1:7">
      <c r="A33" s="20" t="s">
        <v>10</v>
      </c>
      <c r="B33" s="7">
        <v>0.268</v>
      </c>
      <c r="C33" s="7">
        <f t="shared" si="1"/>
        <v>606.388888888889</v>
      </c>
      <c r="D33" s="7">
        <f>AVERAGE(C33:C37)</f>
        <v>585.277777777778</v>
      </c>
      <c r="E33" s="8">
        <f>STDEV(C33:C37)</f>
        <v>28.2323909939376</v>
      </c>
      <c r="F33" s="19"/>
      <c r="G33" s="19"/>
    </row>
    <row r="34" spans="1:7">
      <c r="A34" s="21"/>
      <c r="B34" s="10">
        <v>0.273</v>
      </c>
      <c r="C34" s="10">
        <f t="shared" si="1"/>
        <v>620.277777777778</v>
      </c>
      <c r="D34" s="10"/>
      <c r="E34" s="13"/>
      <c r="F34" s="19"/>
      <c r="G34" s="19"/>
    </row>
    <row r="35" spans="1:7">
      <c r="A35" s="21"/>
      <c r="B35" s="10">
        <v>0.254</v>
      </c>
      <c r="C35" s="10">
        <f t="shared" si="1"/>
        <v>567.5</v>
      </c>
      <c r="D35" s="10"/>
      <c r="E35" s="13"/>
      <c r="F35" s="19"/>
      <c r="G35" s="19"/>
    </row>
    <row r="36" spans="1:7">
      <c r="A36" s="21"/>
      <c r="B36" s="10">
        <v>0.248</v>
      </c>
      <c r="C36" s="10">
        <f t="shared" si="1"/>
        <v>550.833333333333</v>
      </c>
      <c r="D36" s="10"/>
      <c r="E36" s="13"/>
      <c r="F36" s="19"/>
      <c r="G36" s="19"/>
    </row>
    <row r="37" ht="14.75" spans="1:7">
      <c r="A37" s="22"/>
      <c r="B37" s="15">
        <v>0.259</v>
      </c>
      <c r="C37" s="15">
        <f t="shared" si="1"/>
        <v>581.388888888889</v>
      </c>
      <c r="D37" s="15"/>
      <c r="E37" s="17"/>
      <c r="F37" s="19"/>
      <c r="G37" s="19"/>
    </row>
    <row r="38" spans="1:7">
      <c r="A38" s="20" t="s">
        <v>11</v>
      </c>
      <c r="B38" s="7">
        <v>0.263</v>
      </c>
      <c r="C38" s="7">
        <f t="shared" si="1"/>
        <v>592.5</v>
      </c>
      <c r="D38" s="7">
        <f>AVERAGE(C38:C42)</f>
        <v>562.5</v>
      </c>
      <c r="E38" s="8">
        <f>STDEV(C38:C42)</f>
        <v>30.8320820566925</v>
      </c>
      <c r="F38" s="19"/>
      <c r="G38" s="19"/>
    </row>
    <row r="39" spans="1:7">
      <c r="A39" s="21"/>
      <c r="B39" s="10">
        <v>0.263</v>
      </c>
      <c r="C39" s="10">
        <f t="shared" si="1"/>
        <v>592.5</v>
      </c>
      <c r="D39" s="10"/>
      <c r="E39" s="13"/>
      <c r="F39" s="19"/>
      <c r="G39" s="19"/>
    </row>
    <row r="40" spans="1:7">
      <c r="A40" s="21"/>
      <c r="B40" s="10">
        <v>0.243</v>
      </c>
      <c r="C40" s="10">
        <f t="shared" si="1"/>
        <v>536.944444444444</v>
      </c>
      <c r="D40" s="10"/>
      <c r="E40" s="13"/>
      <c r="F40" s="19"/>
      <c r="G40" s="19"/>
    </row>
    <row r="41" spans="1:7">
      <c r="A41" s="21"/>
      <c r="B41" s="10">
        <v>0.253</v>
      </c>
      <c r="C41" s="10">
        <f t="shared" si="1"/>
        <v>564.722222222222</v>
      </c>
      <c r="D41" s="10"/>
      <c r="E41" s="13"/>
      <c r="F41" s="19"/>
      <c r="G41" s="19"/>
    </row>
    <row r="42" ht="14.75" spans="1:7">
      <c r="A42" s="22"/>
      <c r="B42" s="15">
        <v>0.239</v>
      </c>
      <c r="C42" s="15">
        <f t="shared" si="1"/>
        <v>525.833333333333</v>
      </c>
      <c r="D42" s="15"/>
      <c r="E42" s="17"/>
      <c r="F42" s="19"/>
      <c r="G42" s="19"/>
    </row>
    <row r="43" spans="1:7">
      <c r="A43" s="20" t="s">
        <v>12</v>
      </c>
      <c r="B43" s="7">
        <v>0.228</v>
      </c>
      <c r="C43" s="7">
        <f t="shared" si="1"/>
        <v>495.277777777778</v>
      </c>
      <c r="D43" s="7">
        <f>AVERAGE(C43:C47)</f>
        <v>525.277777777778</v>
      </c>
      <c r="E43" s="8">
        <f>STDEV(C43:C47)</f>
        <v>23.1073714923171</v>
      </c>
      <c r="F43" s="19"/>
      <c r="G43" s="19"/>
    </row>
    <row r="44" spans="1:7">
      <c r="A44" s="21"/>
      <c r="B44" s="10">
        <v>0.249</v>
      </c>
      <c r="C44" s="10">
        <f t="shared" si="1"/>
        <v>553.611111111111</v>
      </c>
      <c r="D44" s="10"/>
      <c r="E44" s="13"/>
      <c r="F44" s="19"/>
      <c r="G44" s="19"/>
    </row>
    <row r="45" spans="1:7">
      <c r="A45" s="21"/>
      <c r="B45" s="10">
        <v>0.241</v>
      </c>
      <c r="C45" s="10">
        <f t="shared" si="1"/>
        <v>531.388888888889</v>
      </c>
      <c r="D45" s="10"/>
      <c r="E45" s="13"/>
      <c r="F45" s="19"/>
      <c r="G45" s="19"/>
    </row>
    <row r="46" spans="1:7">
      <c r="A46" s="21"/>
      <c r="B46" s="10">
        <v>0.243</v>
      </c>
      <c r="C46" s="10">
        <f t="shared" si="1"/>
        <v>536.944444444444</v>
      </c>
      <c r="D46" s="10"/>
      <c r="E46" s="13"/>
      <c r="F46" s="19"/>
      <c r="G46" s="19"/>
    </row>
    <row r="47" ht="14.75" spans="1:7">
      <c r="A47" s="22"/>
      <c r="B47" s="15">
        <v>0.233</v>
      </c>
      <c r="C47" s="15">
        <f t="shared" si="1"/>
        <v>509.166666666667</v>
      </c>
      <c r="D47" s="15"/>
      <c r="E47" s="17"/>
      <c r="F47" s="19"/>
      <c r="G47" s="19"/>
    </row>
    <row r="48" spans="1:7">
      <c r="A48" s="20" t="s">
        <v>13</v>
      </c>
      <c r="B48" s="7">
        <v>0.263</v>
      </c>
      <c r="C48" s="7">
        <f t="shared" si="1"/>
        <v>592.5</v>
      </c>
      <c r="D48" s="7">
        <f>AVERAGE(C48:C52)</f>
        <v>560.277777777778</v>
      </c>
      <c r="E48" s="8">
        <f>STDEV(C48:C52)</f>
        <v>27.1171441374795</v>
      </c>
      <c r="F48" s="19"/>
      <c r="G48" s="19"/>
    </row>
    <row r="49" spans="1:7">
      <c r="A49" s="21"/>
      <c r="B49" s="10">
        <v>0.244</v>
      </c>
      <c r="C49" s="10">
        <f t="shared" si="1"/>
        <v>539.722222222222</v>
      </c>
      <c r="D49" s="10"/>
      <c r="E49" s="13"/>
      <c r="F49" s="19"/>
      <c r="G49" s="19"/>
    </row>
    <row r="50" spans="1:7">
      <c r="A50" s="21"/>
      <c r="B50" s="10">
        <v>0.261</v>
      </c>
      <c r="C50" s="10">
        <f t="shared" si="1"/>
        <v>586.944444444444</v>
      </c>
      <c r="D50" s="10"/>
      <c r="E50" s="13"/>
      <c r="F50" s="19"/>
      <c r="G50" s="19"/>
    </row>
    <row r="51" spans="1:7">
      <c r="A51" s="21"/>
      <c r="B51" s="10">
        <v>0.243</v>
      </c>
      <c r="C51" s="10">
        <f t="shared" si="1"/>
        <v>536.944444444444</v>
      </c>
      <c r="D51" s="10"/>
      <c r="E51" s="13"/>
      <c r="F51" s="19"/>
      <c r="G51" s="19"/>
    </row>
    <row r="52" ht="14.75" spans="1:7">
      <c r="A52" s="22"/>
      <c r="B52" s="15">
        <v>0.246</v>
      </c>
      <c r="C52" s="15">
        <f t="shared" si="1"/>
        <v>545.277777777778</v>
      </c>
      <c r="D52" s="15"/>
      <c r="E52" s="17"/>
      <c r="F52" s="19"/>
      <c r="G52" s="19"/>
    </row>
  </sheetData>
  <mergeCells count="18">
    <mergeCell ref="A23:A27"/>
    <mergeCell ref="A28:A32"/>
    <mergeCell ref="A33:A37"/>
    <mergeCell ref="A38:A42"/>
    <mergeCell ref="A43:A47"/>
    <mergeCell ref="A48:A52"/>
    <mergeCell ref="D23:D27"/>
    <mergeCell ref="D28:D32"/>
    <mergeCell ref="D33:D37"/>
    <mergeCell ref="D38:D42"/>
    <mergeCell ref="D43:D47"/>
    <mergeCell ref="D48:D52"/>
    <mergeCell ref="E23:E27"/>
    <mergeCell ref="E28:E32"/>
    <mergeCell ref="E33:E37"/>
    <mergeCell ref="E38:E42"/>
    <mergeCell ref="E43:E47"/>
    <mergeCell ref="E48:E52"/>
  </mergeCells>
  <pageMargins left="0.75" right="0.75" top="1" bottom="1" header="0.5" footer="0.5"/>
  <headerFooter/>
  <ignoredErrors>
    <ignoredError sqref="B4:G4" formulaRange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C22" sqref="C22"/>
    </sheetView>
  </sheetViews>
  <sheetFormatPr defaultColWidth="8.66666666666667" defaultRowHeight="14" outlineLevelCol="7"/>
  <cols>
    <col min="1" max="1" width="10" style="1" customWidth="1"/>
    <col min="2" max="2" width="16.25" style="1" customWidth="1"/>
    <col min="3" max="5" width="21.5833333333333" style="1" customWidth="1"/>
    <col min="6" max="7" width="14.0833333333333" style="1" customWidth="1"/>
    <col min="8" max="8" width="18.3333333333333" style="1" customWidth="1"/>
    <col min="9" max="16384" width="8.66666666666667" style="1"/>
  </cols>
  <sheetData>
    <row r="1" ht="14.75" spans="1:8">
      <c r="A1" s="2"/>
      <c r="B1" s="3" t="s">
        <v>30</v>
      </c>
      <c r="C1" s="3" t="s">
        <v>31</v>
      </c>
      <c r="D1" s="3" t="s">
        <v>32</v>
      </c>
      <c r="E1" s="3" t="s">
        <v>33</v>
      </c>
      <c r="F1" s="3" t="s">
        <v>34</v>
      </c>
      <c r="G1" s="3" t="s">
        <v>35</v>
      </c>
      <c r="H1" s="4" t="s">
        <v>8</v>
      </c>
    </row>
    <row r="2" spans="1:8">
      <c r="A2" s="5" t="s">
        <v>6</v>
      </c>
      <c r="B2" s="6">
        <v>48863</v>
      </c>
      <c r="C2" s="6">
        <v>63465</v>
      </c>
      <c r="D2" s="7">
        <f t="shared" ref="D2:D19" si="0">B2/C2</f>
        <v>0.769920428582683</v>
      </c>
      <c r="E2" s="7">
        <f>AVERAGE(D2:D4)</f>
        <v>0.713775864915866</v>
      </c>
      <c r="F2" s="7">
        <f>D2/$E$2</f>
        <v>1.07865853473966</v>
      </c>
      <c r="G2" s="7">
        <f>AVERAGE(F2:F4)</f>
        <v>1</v>
      </c>
      <c r="H2" s="8">
        <f>STDEV(F2:F4)</f>
        <v>0.0847328435405112</v>
      </c>
    </row>
    <row r="3" spans="1:8">
      <c r="A3" s="9"/>
      <c r="B3" s="10">
        <v>78502</v>
      </c>
      <c r="C3" s="11">
        <v>108778</v>
      </c>
      <c r="D3" s="10">
        <f t="shared" si="0"/>
        <v>0.72167166154921</v>
      </c>
      <c r="E3" s="12"/>
      <c r="F3" s="10">
        <f t="shared" ref="F3:F19" si="1">D3/$E$2</f>
        <v>1.01106201122992</v>
      </c>
      <c r="G3" s="12"/>
      <c r="H3" s="13"/>
    </row>
    <row r="4" ht="14.75" spans="1:8">
      <c r="A4" s="14"/>
      <c r="B4" s="15">
        <v>62641</v>
      </c>
      <c r="C4" s="16">
        <v>96410</v>
      </c>
      <c r="D4" s="15">
        <f t="shared" si="0"/>
        <v>0.649735504615704</v>
      </c>
      <c r="E4" s="15"/>
      <c r="F4" s="15">
        <f t="shared" si="1"/>
        <v>0.910279454030418</v>
      </c>
      <c r="G4" s="15"/>
      <c r="H4" s="17"/>
    </row>
    <row r="5" spans="1:8">
      <c r="A5" s="5" t="s">
        <v>9</v>
      </c>
      <c r="B5" s="6">
        <v>74302</v>
      </c>
      <c r="C5" s="6">
        <v>73227</v>
      </c>
      <c r="D5" s="7">
        <f t="shared" si="0"/>
        <v>1.0146803774564</v>
      </c>
      <c r="E5" s="7">
        <f>AVERAGE(D5:D7)</f>
        <v>0.943931975561245</v>
      </c>
      <c r="F5" s="7">
        <f t="shared" si="1"/>
        <v>1.42156722765627</v>
      </c>
      <c r="G5" s="7">
        <f>AVERAGE(F5:F7)</f>
        <v>1.32244871528755</v>
      </c>
      <c r="H5" s="8">
        <f>STDEV(F5:F7)</f>
        <v>0.123942618707126</v>
      </c>
    </row>
    <row r="6" spans="1:8">
      <c r="A6" s="9"/>
      <c r="B6" s="10">
        <v>114954</v>
      </c>
      <c r="C6" s="11">
        <v>118220</v>
      </c>
      <c r="D6" s="10">
        <f t="shared" si="0"/>
        <v>0.972373540856031</v>
      </c>
      <c r="E6" s="12"/>
      <c r="F6" s="10">
        <f t="shared" si="1"/>
        <v>1.36229534879363</v>
      </c>
      <c r="G6" s="12"/>
      <c r="H6" s="13"/>
    </row>
    <row r="7" ht="14.75" spans="1:8">
      <c r="A7" s="14"/>
      <c r="B7" s="15">
        <v>91222</v>
      </c>
      <c r="C7" s="16">
        <v>107988</v>
      </c>
      <c r="D7" s="15">
        <f t="shared" si="0"/>
        <v>0.844742008371301</v>
      </c>
      <c r="E7" s="15"/>
      <c r="F7" s="15">
        <f t="shared" si="1"/>
        <v>1.18348356941275</v>
      </c>
      <c r="G7" s="15"/>
      <c r="H7" s="17"/>
    </row>
    <row r="8" spans="1:8">
      <c r="A8" s="5" t="s">
        <v>10</v>
      </c>
      <c r="B8" s="6">
        <v>54458</v>
      </c>
      <c r="C8" s="6">
        <v>70101</v>
      </c>
      <c r="D8" s="7">
        <f t="shared" si="0"/>
        <v>0.776850544214776</v>
      </c>
      <c r="E8" s="7">
        <f>AVERAGE(D8:D10)</f>
        <v>0.661418547296057</v>
      </c>
      <c r="F8" s="7">
        <f t="shared" si="1"/>
        <v>1.0883676268689</v>
      </c>
      <c r="G8" s="7">
        <f>AVERAGE(F8:F10)</f>
        <v>0.926647397042515</v>
      </c>
      <c r="H8" s="8">
        <f>STDEV(F8:F10)</f>
        <v>0.140514805256936</v>
      </c>
    </row>
    <row r="9" spans="1:8">
      <c r="A9" s="9"/>
      <c r="B9" s="10">
        <v>61275</v>
      </c>
      <c r="C9" s="11">
        <v>100152</v>
      </c>
      <c r="D9" s="10">
        <f t="shared" si="0"/>
        <v>0.611820033549005</v>
      </c>
      <c r="E9" s="12"/>
      <c r="F9" s="10">
        <f t="shared" si="1"/>
        <v>0.857159878361987</v>
      </c>
      <c r="G9" s="12"/>
      <c r="H9" s="13"/>
    </row>
    <row r="10" ht="14.75" spans="1:8">
      <c r="A10" s="14"/>
      <c r="B10" s="15">
        <v>52477</v>
      </c>
      <c r="C10" s="16">
        <v>88110</v>
      </c>
      <c r="D10" s="15">
        <f t="shared" si="0"/>
        <v>0.59558506412439</v>
      </c>
      <c r="E10" s="15"/>
      <c r="F10" s="15">
        <f t="shared" si="1"/>
        <v>0.834414685896661</v>
      </c>
      <c r="G10" s="15"/>
      <c r="H10" s="17"/>
    </row>
    <row r="11" spans="1:8">
      <c r="A11" s="5" t="s">
        <v>11</v>
      </c>
      <c r="B11" s="6">
        <v>39684</v>
      </c>
      <c r="C11" s="6">
        <v>69416</v>
      </c>
      <c r="D11" s="7">
        <f t="shared" si="0"/>
        <v>0.57168376166878</v>
      </c>
      <c r="E11" s="7">
        <f>AVERAGE(D11:D13)</f>
        <v>0.601257450011303</v>
      </c>
      <c r="F11" s="7">
        <f t="shared" si="1"/>
        <v>0.800928960712569</v>
      </c>
      <c r="G11" s="7">
        <f>AVERAGE(F11:F13)</f>
        <v>0.842361698629547</v>
      </c>
      <c r="H11" s="8">
        <f>STDEV(F11:F13)</f>
        <v>0.0415088161528978</v>
      </c>
    </row>
    <row r="12" spans="1:8">
      <c r="A12" s="9"/>
      <c r="B12" s="10">
        <v>56912</v>
      </c>
      <c r="C12" s="11">
        <v>90202</v>
      </c>
      <c r="D12" s="10">
        <f t="shared" si="0"/>
        <v>0.630939447018913</v>
      </c>
      <c r="E12" s="12"/>
      <c r="F12" s="10">
        <f t="shared" si="1"/>
        <v>0.883946176988323</v>
      </c>
      <c r="G12" s="12"/>
      <c r="H12" s="13"/>
    </row>
    <row r="13" ht="14.75" spans="1:8">
      <c r="A13" s="14"/>
      <c r="B13" s="15">
        <v>65705</v>
      </c>
      <c r="C13" s="16">
        <v>109299</v>
      </c>
      <c r="D13" s="15">
        <f t="shared" si="0"/>
        <v>0.601149141346215</v>
      </c>
      <c r="E13" s="15"/>
      <c r="F13" s="15">
        <f t="shared" si="1"/>
        <v>0.842209958187749</v>
      </c>
      <c r="G13" s="15"/>
      <c r="H13" s="17"/>
    </row>
    <row r="14" spans="1:8">
      <c r="A14" s="5" t="s">
        <v>12</v>
      </c>
      <c r="B14" s="6">
        <v>38129</v>
      </c>
      <c r="C14" s="6">
        <v>68110</v>
      </c>
      <c r="D14" s="7">
        <f t="shared" si="0"/>
        <v>0.559815005138746</v>
      </c>
      <c r="E14" s="7">
        <f>AVERAGE(D14:D16)</f>
        <v>0.530940334943004</v>
      </c>
      <c r="F14" s="7">
        <f t="shared" si="1"/>
        <v>0.784300832593622</v>
      </c>
      <c r="G14" s="7">
        <f>AVERAGE(F14:F16)</f>
        <v>0.743847419113263</v>
      </c>
      <c r="H14" s="8">
        <f>STDEV(F14:F16)</f>
        <v>0.0350350889974221</v>
      </c>
    </row>
    <row r="15" spans="1:8">
      <c r="A15" s="9"/>
      <c r="B15" s="10">
        <v>52297</v>
      </c>
      <c r="C15" s="11">
        <v>101296</v>
      </c>
      <c r="D15" s="10">
        <f t="shared" si="0"/>
        <v>0.516279023850892</v>
      </c>
      <c r="E15" s="12"/>
      <c r="F15" s="10">
        <f t="shared" si="1"/>
        <v>0.723306922000994</v>
      </c>
      <c r="G15" s="12"/>
      <c r="H15" s="13"/>
    </row>
    <row r="16" ht="14.75" spans="1:8">
      <c r="A16" s="14"/>
      <c r="B16" s="15">
        <v>51265</v>
      </c>
      <c r="C16" s="16">
        <v>99211</v>
      </c>
      <c r="D16" s="15">
        <f t="shared" si="0"/>
        <v>0.516726975839373</v>
      </c>
      <c r="E16" s="15"/>
      <c r="F16" s="15">
        <f t="shared" si="1"/>
        <v>0.723934502745172</v>
      </c>
      <c r="G16" s="15"/>
      <c r="H16" s="17"/>
    </row>
    <row r="17" spans="1:8">
      <c r="A17" s="5" t="s">
        <v>13</v>
      </c>
      <c r="B17" s="6">
        <v>50840</v>
      </c>
      <c r="C17" s="6">
        <v>62798</v>
      </c>
      <c r="D17" s="7">
        <f t="shared" si="0"/>
        <v>0.809579922927482</v>
      </c>
      <c r="E17" s="7">
        <f>AVERAGE(D17:D19)</f>
        <v>0.820911760814277</v>
      </c>
      <c r="F17" s="7">
        <f t="shared" si="1"/>
        <v>1.13422148705309</v>
      </c>
      <c r="G17" s="7">
        <f>AVERAGE(F17:F19)</f>
        <v>1.1500973921429</v>
      </c>
      <c r="H17" s="8">
        <f>STDEV(F17:F19)</f>
        <v>0.137543465282869</v>
      </c>
    </row>
    <row r="18" spans="1:8">
      <c r="A18" s="9"/>
      <c r="B18" s="10">
        <v>91915</v>
      </c>
      <c r="C18" s="11">
        <v>99447</v>
      </c>
      <c r="D18" s="10">
        <f t="shared" si="0"/>
        <v>0.924261164238237</v>
      </c>
      <c r="E18" s="12"/>
      <c r="F18" s="10">
        <f t="shared" si="1"/>
        <v>1.29488990825878</v>
      </c>
      <c r="G18" s="12"/>
      <c r="H18" s="13"/>
    </row>
    <row r="19" ht="14.75" spans="1:8">
      <c r="A19" s="14"/>
      <c r="B19" s="15">
        <v>79975</v>
      </c>
      <c r="C19" s="16">
        <v>109721</v>
      </c>
      <c r="D19" s="15">
        <f t="shared" si="0"/>
        <v>0.728894195277112</v>
      </c>
      <c r="E19" s="15"/>
      <c r="F19" s="15">
        <f t="shared" si="1"/>
        <v>1.02118078111681</v>
      </c>
      <c r="G19" s="15"/>
      <c r="H19" s="17"/>
    </row>
  </sheetData>
  <mergeCells count="24">
    <mergeCell ref="A2:A4"/>
    <mergeCell ref="A5:A7"/>
    <mergeCell ref="A8:A10"/>
    <mergeCell ref="A11:A13"/>
    <mergeCell ref="A14:A16"/>
    <mergeCell ref="A17:A19"/>
    <mergeCell ref="E2:E4"/>
    <mergeCell ref="E5:E7"/>
    <mergeCell ref="E8:E10"/>
    <mergeCell ref="E11:E13"/>
    <mergeCell ref="E14:E16"/>
    <mergeCell ref="E17:E19"/>
    <mergeCell ref="G2:G4"/>
    <mergeCell ref="G5:G7"/>
    <mergeCell ref="G8:G10"/>
    <mergeCell ref="G11:G13"/>
    <mergeCell ref="G14:G16"/>
    <mergeCell ref="G17:G19"/>
    <mergeCell ref="H2:H4"/>
    <mergeCell ref="H5:H7"/>
    <mergeCell ref="H8:H10"/>
    <mergeCell ref="H11:H13"/>
    <mergeCell ref="H14:H16"/>
    <mergeCell ref="H17:H19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workbookViewId="0">
      <selection activeCell="C34" sqref="C34"/>
    </sheetView>
  </sheetViews>
  <sheetFormatPr defaultColWidth="8.66666666666667" defaultRowHeight="14" outlineLevelCol="5"/>
  <cols>
    <col min="1" max="1" width="10" customWidth="1"/>
    <col min="2" max="2" width="16.25" customWidth="1"/>
    <col min="3" max="3" width="21.5833333333333" customWidth="1"/>
    <col min="4" max="4" width="32.8333333333333" customWidth="1"/>
    <col min="5" max="5" width="14.0833333333333" customWidth="1"/>
    <col min="6" max="6" width="18.3333333333333" customWidth="1"/>
  </cols>
  <sheetData>
    <row r="1" ht="14.75" spans="1:6">
      <c r="A1" s="2"/>
      <c r="B1" s="3" t="s">
        <v>14</v>
      </c>
      <c r="C1" s="3" t="s">
        <v>15</v>
      </c>
      <c r="D1" s="3" t="s">
        <v>16</v>
      </c>
      <c r="E1" s="41" t="s">
        <v>7</v>
      </c>
      <c r="F1" s="42" t="s">
        <v>8</v>
      </c>
    </row>
    <row r="2" spans="1:6">
      <c r="A2" s="5" t="s">
        <v>6</v>
      </c>
      <c r="B2" s="7">
        <v>0.835</v>
      </c>
      <c r="C2" s="6">
        <v>19.58</v>
      </c>
      <c r="D2" s="27">
        <f t="shared" ref="D2:D31" si="0">(B2/C2)*100</f>
        <v>4.26455566905005</v>
      </c>
      <c r="E2" s="7">
        <f>AVERAGE(D2:D6)</f>
        <v>3.89055009757305</v>
      </c>
      <c r="F2" s="8">
        <f>STDEV(D2:D6)</f>
        <v>0.529546485134594</v>
      </c>
    </row>
    <row r="3" spans="1:6">
      <c r="A3" s="9"/>
      <c r="B3" s="10">
        <v>0.869</v>
      </c>
      <c r="C3" s="11">
        <v>19.23</v>
      </c>
      <c r="D3" s="29">
        <f t="shared" si="0"/>
        <v>4.51898075923037</v>
      </c>
      <c r="E3" s="10"/>
      <c r="F3" s="13"/>
    </row>
    <row r="4" spans="1:6">
      <c r="A4" s="9"/>
      <c r="B4" s="10">
        <v>0.782</v>
      </c>
      <c r="C4" s="11">
        <v>19.74</v>
      </c>
      <c r="D4" s="29">
        <f t="shared" si="0"/>
        <v>3.96149949341439</v>
      </c>
      <c r="E4" s="10"/>
      <c r="F4" s="13"/>
    </row>
    <row r="5" spans="1:6">
      <c r="A5" s="9"/>
      <c r="B5" s="10">
        <v>0.697</v>
      </c>
      <c r="C5" s="11">
        <v>21.12</v>
      </c>
      <c r="D5" s="29">
        <f t="shared" si="0"/>
        <v>3.30018939393939</v>
      </c>
      <c r="E5" s="10"/>
      <c r="F5" s="13"/>
    </row>
    <row r="6" ht="14.75" spans="1:6">
      <c r="A6" s="14"/>
      <c r="B6" s="15">
        <v>0.643</v>
      </c>
      <c r="C6" s="16">
        <v>18.87</v>
      </c>
      <c r="D6" s="31">
        <f t="shared" si="0"/>
        <v>3.40752517223105</v>
      </c>
      <c r="E6" s="15"/>
      <c r="F6" s="17"/>
    </row>
    <row r="7" spans="1:6">
      <c r="A7" s="5" t="s">
        <v>9</v>
      </c>
      <c r="B7" s="7">
        <v>1.363</v>
      </c>
      <c r="C7" s="6">
        <v>28.55</v>
      </c>
      <c r="D7" s="27">
        <f t="shared" si="0"/>
        <v>4.77408056042032</v>
      </c>
      <c r="E7" s="7">
        <f>AVERAGE(D7:D11)</f>
        <v>5.1310100067087</v>
      </c>
      <c r="F7" s="8">
        <f>STDEV(D7:D11)</f>
        <v>0.367887349323243</v>
      </c>
    </row>
    <row r="8" spans="1:6">
      <c r="A8" s="9"/>
      <c r="B8" s="10">
        <v>1.642</v>
      </c>
      <c r="C8" s="11">
        <v>30.13</v>
      </c>
      <c r="D8" s="29">
        <f t="shared" si="0"/>
        <v>5.44971788914703</v>
      </c>
      <c r="E8" s="10"/>
      <c r="F8" s="13"/>
    </row>
    <row r="9" spans="1:6">
      <c r="A9" s="9"/>
      <c r="B9" s="10">
        <v>1.65</v>
      </c>
      <c r="C9" s="11">
        <v>31.03</v>
      </c>
      <c r="D9" s="29">
        <f t="shared" si="0"/>
        <v>5.31743474057364</v>
      </c>
      <c r="E9" s="10"/>
      <c r="F9" s="13"/>
    </row>
    <row r="10" spans="1:6">
      <c r="A10" s="9"/>
      <c r="B10" s="10">
        <v>1.271</v>
      </c>
      <c r="C10" s="11">
        <v>27.09</v>
      </c>
      <c r="D10" s="29">
        <f t="shared" si="0"/>
        <v>4.69176818014027</v>
      </c>
      <c r="E10" s="10"/>
      <c r="F10" s="13"/>
    </row>
    <row r="11" ht="14.75" spans="1:6">
      <c r="A11" s="14"/>
      <c r="B11" s="15">
        <v>1.805</v>
      </c>
      <c r="C11" s="16">
        <v>33.29</v>
      </c>
      <c r="D11" s="31">
        <f t="shared" si="0"/>
        <v>5.42204866326224</v>
      </c>
      <c r="E11" s="15"/>
      <c r="F11" s="17"/>
    </row>
    <row r="12" spans="1:6">
      <c r="A12" s="5" t="s">
        <v>10</v>
      </c>
      <c r="B12" s="7">
        <v>1.237</v>
      </c>
      <c r="C12" s="6">
        <v>26.28</v>
      </c>
      <c r="D12" s="27">
        <f t="shared" si="0"/>
        <v>4.70700152207002</v>
      </c>
      <c r="E12" s="7">
        <f>AVERAGE(D12:D16)</f>
        <v>4.81471509316353</v>
      </c>
      <c r="F12" s="8">
        <f>STDEV(D12:D16)</f>
        <v>0.151877703188943</v>
      </c>
    </row>
    <row r="13" spans="1:6">
      <c r="A13" s="9"/>
      <c r="B13" s="10">
        <v>1.423</v>
      </c>
      <c r="C13" s="11">
        <v>30.8</v>
      </c>
      <c r="D13" s="29">
        <f t="shared" si="0"/>
        <v>4.62012987012987</v>
      </c>
      <c r="E13" s="10"/>
      <c r="F13" s="13"/>
    </row>
    <row r="14" spans="1:6">
      <c r="A14" s="9"/>
      <c r="B14" s="10">
        <v>1.359</v>
      </c>
      <c r="C14" s="11">
        <v>27.42</v>
      </c>
      <c r="D14" s="29">
        <f t="shared" si="0"/>
        <v>4.9562363238512</v>
      </c>
      <c r="E14" s="10"/>
      <c r="F14" s="13"/>
    </row>
    <row r="15" spans="1:6">
      <c r="A15" s="9"/>
      <c r="B15" s="10">
        <v>1.144</v>
      </c>
      <c r="C15" s="11">
        <v>23.04</v>
      </c>
      <c r="D15" s="29">
        <f t="shared" si="0"/>
        <v>4.96527777777778</v>
      </c>
      <c r="E15" s="10"/>
      <c r="F15" s="13"/>
    </row>
    <row r="16" ht="14.75" spans="1:6">
      <c r="A16" s="14"/>
      <c r="B16" s="15">
        <v>1.378</v>
      </c>
      <c r="C16" s="16">
        <v>28.56</v>
      </c>
      <c r="D16" s="31">
        <f t="shared" si="0"/>
        <v>4.8249299719888</v>
      </c>
      <c r="E16" s="15"/>
      <c r="F16" s="17"/>
    </row>
    <row r="17" spans="1:6">
      <c r="A17" s="5" t="s">
        <v>11</v>
      </c>
      <c r="B17" s="7">
        <v>1.182</v>
      </c>
      <c r="C17" s="6">
        <v>27.98</v>
      </c>
      <c r="D17" s="27">
        <f t="shared" si="0"/>
        <v>4.22444603288063</v>
      </c>
      <c r="E17" s="7">
        <f>AVERAGE(D17:D21)</f>
        <v>4.26947087492147</v>
      </c>
      <c r="F17" s="8">
        <f>STDEV(D17:D21)</f>
        <v>0.133930503917323</v>
      </c>
    </row>
    <row r="18" spans="1:6">
      <c r="A18" s="9"/>
      <c r="B18" s="10">
        <v>1.246</v>
      </c>
      <c r="C18" s="11">
        <v>28.99</v>
      </c>
      <c r="D18" s="29">
        <f t="shared" si="0"/>
        <v>4.29803380476026</v>
      </c>
      <c r="E18" s="10"/>
      <c r="F18" s="13"/>
    </row>
    <row r="19" spans="1:6">
      <c r="A19" s="9"/>
      <c r="B19" s="10">
        <v>1.263</v>
      </c>
      <c r="C19" s="11">
        <v>30.67</v>
      </c>
      <c r="D19" s="29">
        <f t="shared" si="0"/>
        <v>4.11803064884252</v>
      </c>
      <c r="E19" s="10"/>
      <c r="F19" s="13"/>
    </row>
    <row r="20" spans="1:6">
      <c r="A20" s="9"/>
      <c r="B20" s="10">
        <v>1.3</v>
      </c>
      <c r="C20" s="11">
        <v>29.02</v>
      </c>
      <c r="D20" s="29">
        <f t="shared" si="0"/>
        <v>4.47966919365955</v>
      </c>
      <c r="E20" s="10"/>
      <c r="F20" s="13"/>
    </row>
    <row r="21" ht="14.75" spans="1:6">
      <c r="A21" s="14"/>
      <c r="B21" s="15">
        <v>1.176</v>
      </c>
      <c r="C21" s="16">
        <v>27.82</v>
      </c>
      <c r="D21" s="31">
        <f t="shared" si="0"/>
        <v>4.22717469446441</v>
      </c>
      <c r="E21" s="15"/>
      <c r="F21" s="17"/>
    </row>
    <row r="22" spans="1:6">
      <c r="A22" s="5" t="s">
        <v>12</v>
      </c>
      <c r="B22" s="7">
        <v>1.298</v>
      </c>
      <c r="C22" s="6">
        <v>29.21</v>
      </c>
      <c r="D22" s="27">
        <f t="shared" si="0"/>
        <v>4.44368366997604</v>
      </c>
      <c r="E22" s="7">
        <f>AVERAGE(D22:D26)</f>
        <v>4.48601980995495</v>
      </c>
      <c r="F22" s="8">
        <f>STDEV(D22:D26)</f>
        <v>0.250808777995917</v>
      </c>
    </row>
    <row r="23" spans="1:6">
      <c r="A23" s="9"/>
      <c r="B23" s="10">
        <v>1.068</v>
      </c>
      <c r="C23" s="11">
        <v>26.11</v>
      </c>
      <c r="D23" s="29">
        <f t="shared" si="0"/>
        <v>4.09038682497128</v>
      </c>
      <c r="E23" s="10"/>
      <c r="F23" s="13"/>
    </row>
    <row r="24" spans="1:6">
      <c r="A24" s="9"/>
      <c r="B24" s="10">
        <v>1.378</v>
      </c>
      <c r="C24" s="11">
        <v>29.1</v>
      </c>
      <c r="D24" s="29">
        <f t="shared" si="0"/>
        <v>4.73539518900344</v>
      </c>
      <c r="E24" s="10"/>
      <c r="F24" s="13"/>
    </row>
    <row r="25" spans="1:6">
      <c r="A25" s="9"/>
      <c r="B25" s="10">
        <v>1.386</v>
      </c>
      <c r="C25" s="11">
        <v>29.73</v>
      </c>
      <c r="D25" s="29">
        <f t="shared" si="0"/>
        <v>4.6619576185671</v>
      </c>
      <c r="E25" s="10"/>
      <c r="F25" s="13"/>
    </row>
    <row r="26" ht="14.75" spans="1:6">
      <c r="A26" s="14"/>
      <c r="B26" s="15">
        <v>1.189</v>
      </c>
      <c r="C26" s="16">
        <v>26.43</v>
      </c>
      <c r="D26" s="31">
        <f t="shared" si="0"/>
        <v>4.49867574725691</v>
      </c>
      <c r="E26" s="15"/>
      <c r="F26" s="17"/>
    </row>
    <row r="27" spans="1:6">
      <c r="A27" s="5" t="s">
        <v>13</v>
      </c>
      <c r="B27" s="7">
        <v>1.447</v>
      </c>
      <c r="C27" s="6">
        <v>31.73</v>
      </c>
      <c r="D27" s="27">
        <f t="shared" si="0"/>
        <v>4.56035297825402</v>
      </c>
      <c r="E27" s="7">
        <f>AVERAGE(D27:D31)</f>
        <v>4.34509845222406</v>
      </c>
      <c r="F27" s="8">
        <f>STDEV(D27:D31)</f>
        <v>0.184413672015265</v>
      </c>
    </row>
    <row r="28" spans="1:6">
      <c r="A28" s="9"/>
      <c r="B28" s="10">
        <v>1.355</v>
      </c>
      <c r="C28" s="11">
        <v>32.38</v>
      </c>
      <c r="D28" s="29">
        <f t="shared" si="0"/>
        <v>4.18468190240889</v>
      </c>
      <c r="E28" s="10"/>
      <c r="F28" s="13"/>
    </row>
    <row r="29" spans="1:6">
      <c r="A29" s="9"/>
      <c r="B29" s="10">
        <v>1.274</v>
      </c>
      <c r="C29" s="11">
        <v>29.68</v>
      </c>
      <c r="D29" s="29">
        <f t="shared" si="0"/>
        <v>4.29245283018868</v>
      </c>
      <c r="E29" s="10"/>
      <c r="F29" s="13"/>
    </row>
    <row r="30" spans="1:6">
      <c r="A30" s="9"/>
      <c r="B30" s="10">
        <v>1.254</v>
      </c>
      <c r="C30" s="11">
        <v>27.75</v>
      </c>
      <c r="D30" s="29">
        <f t="shared" si="0"/>
        <v>4.51891891891892</v>
      </c>
      <c r="E30" s="10"/>
      <c r="F30" s="13"/>
    </row>
    <row r="31" ht="14.75" spans="1:6">
      <c r="A31" s="14"/>
      <c r="B31" s="15">
        <v>1.149</v>
      </c>
      <c r="C31" s="16">
        <v>27.56</v>
      </c>
      <c r="D31" s="31">
        <f t="shared" si="0"/>
        <v>4.16908563134978</v>
      </c>
      <c r="E31" s="15"/>
      <c r="F31" s="17"/>
    </row>
  </sheetData>
  <mergeCells count="18">
    <mergeCell ref="A2:A6"/>
    <mergeCell ref="A7:A11"/>
    <mergeCell ref="A12:A16"/>
    <mergeCell ref="A17:A21"/>
    <mergeCell ref="A22:A26"/>
    <mergeCell ref="A27:A31"/>
    <mergeCell ref="E2:E6"/>
    <mergeCell ref="E7:E11"/>
    <mergeCell ref="E12:E16"/>
    <mergeCell ref="E17:E21"/>
    <mergeCell ref="E22:E26"/>
    <mergeCell ref="E27:E31"/>
    <mergeCell ref="F2:F6"/>
    <mergeCell ref="F7:F11"/>
    <mergeCell ref="F12:F16"/>
    <mergeCell ref="F17:F21"/>
    <mergeCell ref="F22:F26"/>
    <mergeCell ref="F27:F3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opLeftCell="A10" workbookViewId="0">
      <selection activeCell="C10" sqref="C10"/>
    </sheetView>
  </sheetViews>
  <sheetFormatPr defaultColWidth="8.66666666666667" defaultRowHeight="14" outlineLevelCol="7"/>
  <cols>
    <col min="1" max="1" width="13.5" style="1" customWidth="1"/>
    <col min="2" max="2" width="14.6666666666667" style="1" customWidth="1"/>
    <col min="3" max="3" width="22.6666666666667" style="1" customWidth="1"/>
    <col min="4" max="4" width="14.0833333333333" style="1" customWidth="1"/>
    <col min="5" max="5" width="18.3333333333333" style="1" customWidth="1"/>
    <col min="6" max="7" width="8.66666666666667" style="1"/>
    <col min="8" max="8" width="12.6666666666667" style="1"/>
    <col min="9" max="16384" width="8.66666666666667" style="1"/>
  </cols>
  <sheetData>
    <row r="1" ht="14.75" spans="1:5">
      <c r="A1" s="24"/>
      <c r="B1" s="3" t="s">
        <v>17</v>
      </c>
      <c r="C1" s="4" t="s">
        <v>7</v>
      </c>
      <c r="D1"/>
      <c r="E1"/>
    </row>
    <row r="2" spans="1:5">
      <c r="A2" s="20" t="s">
        <v>18</v>
      </c>
      <c r="B2" s="6">
        <v>0.052</v>
      </c>
      <c r="C2" s="37">
        <f>AVERAGE(B2:B4)</f>
        <v>0.054</v>
      </c>
      <c r="D2"/>
      <c r="E2"/>
    </row>
    <row r="3" spans="1:5">
      <c r="A3" s="21"/>
      <c r="B3" s="11">
        <v>0.056</v>
      </c>
      <c r="C3" s="38"/>
      <c r="D3"/>
      <c r="E3"/>
    </row>
    <row r="4" ht="14.75" spans="1:8">
      <c r="A4" s="22"/>
      <c r="B4" s="16">
        <v>0.054</v>
      </c>
      <c r="C4" s="39"/>
      <c r="D4"/>
      <c r="E4"/>
      <c r="H4" s="40"/>
    </row>
    <row r="5" spans="1:8">
      <c r="A5" s="20" t="s">
        <v>19</v>
      </c>
      <c r="B5" s="6">
        <v>0.231</v>
      </c>
      <c r="C5" s="8">
        <f>AVERAGE(B5:B7)</f>
        <v>0.242666666666667</v>
      </c>
      <c r="D5"/>
      <c r="E5"/>
      <c r="H5" s="40"/>
    </row>
    <row r="6" spans="1:8">
      <c r="A6" s="21"/>
      <c r="B6" s="11">
        <v>0.265</v>
      </c>
      <c r="C6" s="13"/>
      <c r="D6"/>
      <c r="E6"/>
      <c r="H6" s="40"/>
    </row>
    <row r="7" ht="14.75" spans="1:8">
      <c r="A7" s="22"/>
      <c r="B7" s="16">
        <v>0.232</v>
      </c>
      <c r="C7" s="17"/>
      <c r="D7"/>
      <c r="E7"/>
      <c r="H7" s="40"/>
    </row>
    <row r="8" ht="14.75" spans="1:8">
      <c r="A8" s="2" t="s">
        <v>20</v>
      </c>
      <c r="B8" s="25">
        <f>C5-C2</f>
        <v>0.188666666666667</v>
      </c>
      <c r="C8" s="26"/>
      <c r="D8" s="36"/>
      <c r="E8" s="36"/>
      <c r="H8" s="40"/>
    </row>
    <row r="9" ht="14.75" spans="1:8">
      <c r="A9" s="2"/>
      <c r="B9" s="25"/>
      <c r="C9" s="25"/>
      <c r="D9" s="36"/>
      <c r="E9" s="36"/>
      <c r="H9" s="40"/>
    </row>
    <row r="10" ht="14.75" spans="1:8">
      <c r="A10" s="2"/>
      <c r="B10" s="3" t="s">
        <v>17</v>
      </c>
      <c r="C10" s="3" t="s">
        <v>21</v>
      </c>
      <c r="D10" s="3" t="s">
        <v>7</v>
      </c>
      <c r="E10" s="4" t="s">
        <v>8</v>
      </c>
      <c r="H10" s="40"/>
    </row>
    <row r="11" spans="1:8">
      <c r="A11" s="20" t="s">
        <v>6</v>
      </c>
      <c r="B11" s="7">
        <v>0.068</v>
      </c>
      <c r="C11" s="7">
        <f>((B11-$C$2)/$B$8)*5.17*6</f>
        <v>2.30183745583039</v>
      </c>
      <c r="D11" s="7">
        <f>AVERAGE(C11:C15)</f>
        <v>2.49913780918728</v>
      </c>
      <c r="E11" s="8">
        <f>STDEV(C11:C15)</f>
        <v>0.270164635343272</v>
      </c>
      <c r="H11" s="40"/>
    </row>
    <row r="12" spans="1:5">
      <c r="A12" s="21"/>
      <c r="B12" s="10">
        <v>0.07</v>
      </c>
      <c r="C12" s="10">
        <f t="shared" ref="C12:C40" si="0">((B12-$C$2)/$B$8)*5.17*6</f>
        <v>2.63067137809187</v>
      </c>
      <c r="D12" s="10"/>
      <c r="E12" s="13"/>
    </row>
    <row r="13" spans="1:5">
      <c r="A13" s="21"/>
      <c r="B13" s="10">
        <v>0.067</v>
      </c>
      <c r="C13" s="10">
        <f t="shared" si="0"/>
        <v>2.13742049469965</v>
      </c>
      <c r="D13" s="10"/>
      <c r="E13" s="13"/>
    </row>
    <row r="14" spans="1:5">
      <c r="A14" s="21"/>
      <c r="B14" s="10">
        <v>0.071</v>
      </c>
      <c r="C14" s="10">
        <f t="shared" si="0"/>
        <v>2.79508833922261</v>
      </c>
      <c r="D14" s="10"/>
      <c r="E14" s="13"/>
    </row>
    <row r="15" ht="14.75" spans="1:5">
      <c r="A15" s="22"/>
      <c r="B15" s="15">
        <v>0.07</v>
      </c>
      <c r="C15" s="15">
        <f t="shared" si="0"/>
        <v>2.63067137809187</v>
      </c>
      <c r="D15" s="15"/>
      <c r="E15" s="17"/>
    </row>
    <row r="16" spans="1:5">
      <c r="A16" s="20" t="s">
        <v>9</v>
      </c>
      <c r="B16" s="7">
        <v>0.244</v>
      </c>
      <c r="C16" s="7">
        <f t="shared" si="0"/>
        <v>31.239222614841</v>
      </c>
      <c r="D16" s="7">
        <f>AVERAGE(C16:C20)</f>
        <v>29.4306360424028</v>
      </c>
      <c r="E16" s="8">
        <f>STDEV(C16:C20)</f>
        <v>1.61095063931733</v>
      </c>
    </row>
    <row r="17" spans="1:5">
      <c r="A17" s="21"/>
      <c r="B17" s="10">
        <v>0.236</v>
      </c>
      <c r="C17" s="10">
        <f t="shared" si="0"/>
        <v>29.923886925795</v>
      </c>
      <c r="D17" s="10"/>
      <c r="E17" s="13"/>
    </row>
    <row r="18" spans="1:5">
      <c r="A18" s="21"/>
      <c r="B18" s="10">
        <v>0.226</v>
      </c>
      <c r="C18" s="10">
        <f t="shared" si="0"/>
        <v>28.2797173144876</v>
      </c>
      <c r="D18" s="10"/>
      <c r="E18" s="13"/>
    </row>
    <row r="19" spans="1:5">
      <c r="A19" s="21"/>
      <c r="B19" s="10">
        <v>0.22</v>
      </c>
      <c r="C19" s="10">
        <f t="shared" si="0"/>
        <v>27.2932155477032</v>
      </c>
      <c r="D19" s="10"/>
      <c r="E19" s="13"/>
    </row>
    <row r="20" ht="14.75" spans="1:5">
      <c r="A20" s="22"/>
      <c r="B20" s="15">
        <v>0.239</v>
      </c>
      <c r="C20" s="15">
        <f t="shared" si="0"/>
        <v>30.4171378091873</v>
      </c>
      <c r="D20" s="15"/>
      <c r="E20" s="17"/>
    </row>
    <row r="21" spans="1:5">
      <c r="A21" s="20" t="s">
        <v>10</v>
      </c>
      <c r="B21" s="7">
        <v>0.221</v>
      </c>
      <c r="C21" s="7">
        <f t="shared" si="0"/>
        <v>27.4576325088339</v>
      </c>
      <c r="D21" s="7">
        <f>AVERAGE(C21:C25)</f>
        <v>25.4188621908127</v>
      </c>
      <c r="E21" s="8">
        <f>STDEV(C21:C25)</f>
        <v>1.54499461053734</v>
      </c>
    </row>
    <row r="22" spans="1:5">
      <c r="A22" s="21"/>
      <c r="B22" s="10">
        <v>0.206</v>
      </c>
      <c r="C22" s="10">
        <f t="shared" si="0"/>
        <v>24.9913780918728</v>
      </c>
      <c r="D22" s="10"/>
      <c r="E22" s="13"/>
    </row>
    <row r="23" spans="1:5">
      <c r="A23" s="21"/>
      <c r="B23" s="10">
        <v>0.195</v>
      </c>
      <c r="C23" s="10">
        <f t="shared" si="0"/>
        <v>23.1827915194346</v>
      </c>
      <c r="D23" s="10"/>
      <c r="E23" s="13"/>
    </row>
    <row r="24" spans="1:5">
      <c r="A24" s="21"/>
      <c r="B24" s="10">
        <v>0.211</v>
      </c>
      <c r="C24" s="10">
        <f t="shared" si="0"/>
        <v>25.8134628975265</v>
      </c>
      <c r="D24" s="10"/>
      <c r="E24" s="13"/>
    </row>
    <row r="25" ht="14.75" spans="1:5">
      <c r="A25" s="22"/>
      <c r="B25" s="15">
        <v>0.21</v>
      </c>
      <c r="C25" s="15">
        <f t="shared" si="0"/>
        <v>25.6490459363958</v>
      </c>
      <c r="D25" s="15"/>
      <c r="E25" s="17"/>
    </row>
    <row r="26" spans="1:5">
      <c r="A26" s="20" t="s">
        <v>11</v>
      </c>
      <c r="B26" s="7">
        <v>0.197</v>
      </c>
      <c r="C26" s="7">
        <f t="shared" si="0"/>
        <v>23.5116254416961</v>
      </c>
      <c r="D26" s="7">
        <f>AVERAGE(C26:C30)</f>
        <v>23.6431590106007</v>
      </c>
      <c r="E26" s="8">
        <f>STDEV(C26:C30)</f>
        <v>2.85584262964945</v>
      </c>
    </row>
    <row r="27" spans="1:5">
      <c r="A27" s="21"/>
      <c r="B27" s="10">
        <v>0.186</v>
      </c>
      <c r="C27" s="10">
        <f t="shared" si="0"/>
        <v>21.7030388692579</v>
      </c>
      <c r="D27" s="10"/>
      <c r="E27" s="13"/>
    </row>
    <row r="28" spans="1:5">
      <c r="A28" s="21"/>
      <c r="B28" s="10">
        <v>0.179</v>
      </c>
      <c r="C28" s="10">
        <f t="shared" si="0"/>
        <v>20.5521201413428</v>
      </c>
      <c r="D28" s="10"/>
      <c r="E28" s="13"/>
    </row>
    <row r="29" spans="1:5">
      <c r="A29" s="21"/>
      <c r="B29" s="10">
        <v>0.224</v>
      </c>
      <c r="C29" s="10">
        <f t="shared" si="0"/>
        <v>27.9508833922261</v>
      </c>
      <c r="D29" s="10"/>
      <c r="E29" s="13"/>
    </row>
    <row r="30" ht="14.75" spans="1:5">
      <c r="A30" s="22"/>
      <c r="B30" s="15">
        <v>0.203</v>
      </c>
      <c r="C30" s="15">
        <f t="shared" si="0"/>
        <v>24.4981272084806</v>
      </c>
      <c r="D30" s="15"/>
      <c r="E30" s="17"/>
    </row>
    <row r="31" spans="1:5">
      <c r="A31" s="20" t="s">
        <v>12</v>
      </c>
      <c r="B31" s="7">
        <v>0.185</v>
      </c>
      <c r="C31" s="7">
        <f t="shared" si="0"/>
        <v>21.5386219081272</v>
      </c>
      <c r="D31" s="7">
        <f>AVERAGE(C31:C35)</f>
        <v>20.5850035335689</v>
      </c>
      <c r="E31" s="8">
        <f>STDEV(C31:C35)</f>
        <v>0.87311444062654</v>
      </c>
    </row>
    <row r="32" spans="1:5">
      <c r="A32" s="21"/>
      <c r="B32" s="10">
        <v>0.175</v>
      </c>
      <c r="C32" s="10">
        <f t="shared" si="0"/>
        <v>19.8944522968198</v>
      </c>
      <c r="D32" s="10"/>
      <c r="E32" s="13"/>
    </row>
    <row r="33" spans="1:5">
      <c r="A33" s="21"/>
      <c r="B33" s="10">
        <v>0.184</v>
      </c>
      <c r="C33" s="10">
        <f t="shared" si="0"/>
        <v>21.3742049469965</v>
      </c>
      <c r="D33" s="10"/>
      <c r="E33" s="13"/>
    </row>
    <row r="34" spans="1:5">
      <c r="A34" s="21"/>
      <c r="B34" s="10">
        <v>0.179</v>
      </c>
      <c r="C34" s="10">
        <f t="shared" si="0"/>
        <v>20.5521201413428</v>
      </c>
      <c r="D34" s="10"/>
      <c r="E34" s="13"/>
    </row>
    <row r="35" ht="14.75" spans="1:5">
      <c r="A35" s="22"/>
      <c r="B35" s="15">
        <v>0.173</v>
      </c>
      <c r="C35" s="15">
        <f t="shared" si="0"/>
        <v>19.5656183745583</v>
      </c>
      <c r="D35" s="15"/>
      <c r="E35" s="17"/>
    </row>
    <row r="36" spans="1:5">
      <c r="A36" s="20" t="s">
        <v>13</v>
      </c>
      <c r="B36" s="7">
        <v>0.197</v>
      </c>
      <c r="C36" s="7">
        <f t="shared" si="0"/>
        <v>23.5116254416961</v>
      </c>
      <c r="D36" s="7">
        <f>AVERAGE(C36:C40)</f>
        <v>23.1499081272085</v>
      </c>
      <c r="E36" s="8">
        <f>STDEV(C36:C40)</f>
        <v>2.24656390026286</v>
      </c>
    </row>
    <row r="37" spans="1:5">
      <c r="A37" s="21"/>
      <c r="B37" s="10">
        <v>0.214</v>
      </c>
      <c r="C37" s="10">
        <f t="shared" si="0"/>
        <v>26.3067137809187</v>
      </c>
      <c r="D37" s="10"/>
      <c r="E37" s="13"/>
    </row>
    <row r="38" spans="1:5">
      <c r="A38" s="21"/>
      <c r="B38" s="10">
        <v>0.177</v>
      </c>
      <c r="C38" s="10">
        <f t="shared" si="0"/>
        <v>20.2232862190813</v>
      </c>
      <c r="D38" s="10"/>
      <c r="E38" s="13"/>
    </row>
    <row r="39" spans="1:5">
      <c r="A39" s="21"/>
      <c r="B39" s="10">
        <v>0.188</v>
      </c>
      <c r="C39" s="10">
        <f t="shared" si="0"/>
        <v>22.0318727915194</v>
      </c>
      <c r="D39" s="10"/>
      <c r="E39" s="13"/>
    </row>
    <row r="40" ht="14.75" spans="1:5">
      <c r="A40" s="22"/>
      <c r="B40" s="15">
        <v>0.198</v>
      </c>
      <c r="C40" s="15">
        <f t="shared" si="0"/>
        <v>23.6760424028269</v>
      </c>
      <c r="D40" s="15"/>
      <c r="E40" s="17"/>
    </row>
  </sheetData>
  <mergeCells count="23">
    <mergeCell ref="B8:C8"/>
    <mergeCell ref="A2:A4"/>
    <mergeCell ref="A5:A7"/>
    <mergeCell ref="A11:A15"/>
    <mergeCell ref="A16:A20"/>
    <mergeCell ref="A21:A25"/>
    <mergeCell ref="A26:A30"/>
    <mergeCell ref="A31:A35"/>
    <mergeCell ref="A36:A40"/>
    <mergeCell ref="C2:C4"/>
    <mergeCell ref="C5:C7"/>
    <mergeCell ref="D11:D15"/>
    <mergeCell ref="D16:D20"/>
    <mergeCell ref="D21:D25"/>
    <mergeCell ref="D26:D30"/>
    <mergeCell ref="D31:D35"/>
    <mergeCell ref="D36:D40"/>
    <mergeCell ref="E11:E15"/>
    <mergeCell ref="E16:E20"/>
    <mergeCell ref="E21:E25"/>
    <mergeCell ref="E26:E30"/>
    <mergeCell ref="E31:E35"/>
    <mergeCell ref="E36:E40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H21" sqref="H21"/>
    </sheetView>
  </sheetViews>
  <sheetFormatPr defaultColWidth="8.66666666666667" defaultRowHeight="14" outlineLevelCol="7"/>
  <cols>
    <col min="1" max="1" width="10.8333333333333" customWidth="1"/>
    <col min="2" max="2" width="14.6666666666667" customWidth="1"/>
    <col min="3" max="3" width="22.6666666666667" customWidth="1"/>
    <col min="4" max="4" width="14.0833333333333" customWidth="1"/>
    <col min="5" max="5" width="18.3333333333333" customWidth="1"/>
  </cols>
  <sheetData>
    <row r="1" ht="14.75" spans="1:3">
      <c r="A1" s="24"/>
      <c r="B1" s="3" t="s">
        <v>17</v>
      </c>
      <c r="C1" s="4" t="s">
        <v>7</v>
      </c>
    </row>
    <row r="2" spans="1:3">
      <c r="A2" s="20" t="s">
        <v>18</v>
      </c>
      <c r="B2" s="7">
        <v>0.051</v>
      </c>
      <c r="C2" s="33">
        <f>AVERAGE(B2:B4)</f>
        <v>0.0543333333333333</v>
      </c>
    </row>
    <row r="3" spans="1:3">
      <c r="A3" s="21"/>
      <c r="B3" s="10">
        <v>0.054</v>
      </c>
      <c r="C3" s="34"/>
    </row>
    <row r="4" ht="14.75" spans="1:3">
      <c r="A4" s="22"/>
      <c r="B4" s="15">
        <v>0.058</v>
      </c>
      <c r="C4" s="35"/>
    </row>
    <row r="5" spans="1:3">
      <c r="A5" s="20" t="s">
        <v>19</v>
      </c>
      <c r="B5" s="6">
        <v>0.213</v>
      </c>
      <c r="C5" s="33">
        <f>AVERAGE(B5:B7)</f>
        <v>0.213666666666667</v>
      </c>
    </row>
    <row r="6" spans="1:3">
      <c r="A6" s="21"/>
      <c r="B6" s="11">
        <v>0.222</v>
      </c>
      <c r="C6" s="34"/>
    </row>
    <row r="7" ht="14.75" spans="1:3">
      <c r="A7" s="22"/>
      <c r="B7" s="15">
        <v>0.206</v>
      </c>
      <c r="C7" s="35"/>
    </row>
    <row r="8" ht="14.75" spans="1:5">
      <c r="A8" s="2" t="s">
        <v>20</v>
      </c>
      <c r="B8" s="25">
        <f>C5-C2</f>
        <v>0.159333333333333</v>
      </c>
      <c r="C8" s="26"/>
      <c r="D8" s="36"/>
      <c r="E8" s="36"/>
    </row>
    <row r="9" ht="14.75" spans="1:5">
      <c r="A9" s="2"/>
      <c r="B9" s="25"/>
      <c r="C9" s="25"/>
      <c r="D9" s="36"/>
      <c r="E9" s="36"/>
    </row>
    <row r="10" ht="14.75" spans="1:5">
      <c r="A10" s="2"/>
      <c r="B10" s="3" t="s">
        <v>17</v>
      </c>
      <c r="C10" s="3" t="s">
        <v>21</v>
      </c>
      <c r="D10" s="3" t="s">
        <v>7</v>
      </c>
      <c r="E10" s="4" t="s">
        <v>8</v>
      </c>
    </row>
    <row r="11" spans="1:5">
      <c r="A11" s="20" t="s">
        <v>6</v>
      </c>
      <c r="B11" s="7">
        <v>0.128</v>
      </c>
      <c r="C11" s="7">
        <f>((B11-$C$2)/$B$8)*2.26</f>
        <v>1.04489539748954</v>
      </c>
      <c r="D11" s="7">
        <f>AVERAGE(C11:C15)</f>
        <v>1.33992468619247</v>
      </c>
      <c r="E11" s="8">
        <f>STDEV(C11:C15)</f>
        <v>0.485108676343413</v>
      </c>
    </row>
    <row r="12" spans="1:5">
      <c r="A12" s="21"/>
      <c r="B12" s="10">
        <v>0.132</v>
      </c>
      <c r="C12" s="10">
        <f t="shared" ref="C12:C40" si="0">((B12-$C$2)/$B$8)*2.26</f>
        <v>1.10163179916318</v>
      </c>
      <c r="D12" s="10"/>
      <c r="E12" s="13"/>
    </row>
    <row r="13" spans="1:5">
      <c r="A13" s="21"/>
      <c r="B13" s="10">
        <v>0.144</v>
      </c>
      <c r="C13" s="10">
        <f t="shared" si="0"/>
        <v>1.2718410041841</v>
      </c>
      <c r="D13" s="10"/>
      <c r="E13" s="13"/>
    </row>
    <row r="14" spans="1:5">
      <c r="A14" s="21"/>
      <c r="B14" s="10">
        <v>0.209</v>
      </c>
      <c r="C14" s="10">
        <f t="shared" si="0"/>
        <v>2.19380753138075</v>
      </c>
      <c r="D14" s="10"/>
      <c r="E14" s="13"/>
    </row>
    <row r="15" ht="14.75" spans="1:5">
      <c r="A15" s="22"/>
      <c r="B15" s="15">
        <v>0.131</v>
      </c>
      <c r="C15" s="15">
        <f t="shared" si="0"/>
        <v>1.08744769874477</v>
      </c>
      <c r="D15" s="15"/>
      <c r="E15" s="17"/>
    </row>
    <row r="16" spans="1:5">
      <c r="A16" s="20" t="s">
        <v>9</v>
      </c>
      <c r="B16" s="7">
        <v>0.329</v>
      </c>
      <c r="C16" s="7">
        <f t="shared" si="0"/>
        <v>3.89589958158996</v>
      </c>
      <c r="D16" s="7">
        <f>AVERAGE(C16:C20)</f>
        <v>4.4887949790795</v>
      </c>
      <c r="E16" s="8">
        <f>STDEV(C16:C20)</f>
        <v>1.03161421623752</v>
      </c>
    </row>
    <row r="17" spans="1:5">
      <c r="A17" s="21"/>
      <c r="B17" s="10">
        <v>0.418</v>
      </c>
      <c r="C17" s="10">
        <f t="shared" si="0"/>
        <v>5.15828451882845</v>
      </c>
      <c r="D17" s="10"/>
      <c r="E17" s="13"/>
    </row>
    <row r="18" spans="1:5">
      <c r="A18" s="21"/>
      <c r="B18" s="10">
        <v>0.476</v>
      </c>
      <c r="C18" s="10">
        <f t="shared" si="0"/>
        <v>5.98096234309623</v>
      </c>
      <c r="D18" s="10"/>
      <c r="E18" s="13"/>
    </row>
    <row r="19" spans="1:5">
      <c r="A19" s="21"/>
      <c r="B19" s="10">
        <v>0.316</v>
      </c>
      <c r="C19" s="10">
        <f t="shared" si="0"/>
        <v>3.71150627615063</v>
      </c>
      <c r="D19" s="10"/>
      <c r="E19" s="13"/>
    </row>
    <row r="20" ht="14.75" spans="1:5">
      <c r="A20" s="22"/>
      <c r="B20" s="15">
        <v>0.315</v>
      </c>
      <c r="C20" s="15">
        <f t="shared" si="0"/>
        <v>3.69732217573222</v>
      </c>
      <c r="D20" s="15"/>
      <c r="E20" s="17"/>
    </row>
    <row r="21" spans="1:5">
      <c r="A21" s="20" t="s">
        <v>10</v>
      </c>
      <c r="B21" s="7">
        <v>0.244</v>
      </c>
      <c r="C21" s="7">
        <f t="shared" si="0"/>
        <v>2.6902510460251</v>
      </c>
      <c r="D21" s="7">
        <f>AVERAGE(C21:C25)</f>
        <v>3.09875313807531</v>
      </c>
      <c r="E21" s="8">
        <f>STDEV(C21:C25)</f>
        <v>0.308711984553075</v>
      </c>
    </row>
    <row r="22" spans="1:5">
      <c r="A22" s="21"/>
      <c r="B22" s="10">
        <v>0.295</v>
      </c>
      <c r="C22" s="10">
        <f t="shared" si="0"/>
        <v>3.41364016736402</v>
      </c>
      <c r="D22" s="10"/>
      <c r="E22" s="13"/>
    </row>
    <row r="23" spans="1:5">
      <c r="A23" s="21"/>
      <c r="B23" s="10">
        <v>0.29</v>
      </c>
      <c r="C23" s="10">
        <f t="shared" si="0"/>
        <v>3.34271966527197</v>
      </c>
      <c r="D23" s="10"/>
      <c r="E23" s="13"/>
    </row>
    <row r="24" spans="1:5">
      <c r="A24" s="21"/>
      <c r="B24" s="10">
        <v>0.278</v>
      </c>
      <c r="C24" s="10">
        <f t="shared" si="0"/>
        <v>3.17251046025105</v>
      </c>
      <c r="D24" s="10"/>
      <c r="E24" s="13"/>
    </row>
    <row r="25" ht="14.75" spans="1:5">
      <c r="A25" s="22"/>
      <c r="B25" s="15">
        <v>0.257</v>
      </c>
      <c r="C25" s="15">
        <f t="shared" si="0"/>
        <v>2.87464435146443</v>
      </c>
      <c r="D25" s="15"/>
      <c r="E25" s="17"/>
    </row>
    <row r="26" spans="1:5">
      <c r="A26" s="20" t="s">
        <v>11</v>
      </c>
      <c r="B26" s="7">
        <v>0.294</v>
      </c>
      <c r="C26" s="7">
        <f t="shared" si="0"/>
        <v>3.39945606694561</v>
      </c>
      <c r="D26" s="7">
        <f>AVERAGE(C26:C30)</f>
        <v>3.12144769874477</v>
      </c>
      <c r="E26" s="8">
        <f>STDEV(C26:C30)</f>
        <v>0.276608142305372</v>
      </c>
    </row>
    <row r="27" spans="1:5">
      <c r="A27" s="21"/>
      <c r="B27" s="10">
        <v>0.248</v>
      </c>
      <c r="C27" s="10">
        <f t="shared" si="0"/>
        <v>2.74698744769874</v>
      </c>
      <c r="D27" s="10"/>
      <c r="E27" s="13"/>
    </row>
    <row r="28" spans="1:5">
      <c r="A28" s="21"/>
      <c r="B28" s="10">
        <v>0.283</v>
      </c>
      <c r="C28" s="10">
        <f t="shared" si="0"/>
        <v>3.2434309623431</v>
      </c>
      <c r="D28" s="10"/>
      <c r="E28" s="13"/>
    </row>
    <row r="29" spans="1:5">
      <c r="A29" s="21"/>
      <c r="B29" s="10">
        <v>0.26</v>
      </c>
      <c r="C29" s="10">
        <f t="shared" si="0"/>
        <v>2.91719665271966</v>
      </c>
      <c r="D29" s="10"/>
      <c r="E29" s="13"/>
    </row>
    <row r="30" ht="14.75" spans="1:5">
      <c r="A30" s="22"/>
      <c r="B30" s="15">
        <v>0.287</v>
      </c>
      <c r="C30" s="15">
        <f t="shared" si="0"/>
        <v>3.30016736401674</v>
      </c>
      <c r="D30" s="15"/>
      <c r="E30" s="17"/>
    </row>
    <row r="31" spans="1:8">
      <c r="A31" s="20" t="s">
        <v>12</v>
      </c>
      <c r="B31" s="7">
        <v>0.275</v>
      </c>
      <c r="C31" s="7">
        <f t="shared" si="0"/>
        <v>3.12995815899582</v>
      </c>
      <c r="D31" s="7">
        <f>AVERAGE(C31:C35)</f>
        <v>2.88315481171548</v>
      </c>
      <c r="E31" s="8">
        <f>STDEV(C31:C35)</f>
        <v>0.172440397098928</v>
      </c>
      <c r="H31" t="s">
        <v>22</v>
      </c>
    </row>
    <row r="32" spans="1:5">
      <c r="A32" s="21"/>
      <c r="B32" s="10">
        <v>0.243</v>
      </c>
      <c r="C32" s="10">
        <f t="shared" si="0"/>
        <v>2.67606694560669</v>
      </c>
      <c r="D32" s="10"/>
      <c r="E32" s="13"/>
    </row>
    <row r="33" spans="1:5">
      <c r="A33" s="21"/>
      <c r="B33" s="10">
        <v>0.256</v>
      </c>
      <c r="C33" s="10">
        <f t="shared" si="0"/>
        <v>2.86046025104602</v>
      </c>
      <c r="D33" s="10"/>
      <c r="E33" s="13"/>
    </row>
    <row r="34" spans="1:5">
      <c r="A34" s="21"/>
      <c r="B34" s="10">
        <v>0.251</v>
      </c>
      <c r="C34" s="10">
        <f t="shared" si="0"/>
        <v>2.78953974895397</v>
      </c>
      <c r="D34" s="10"/>
      <c r="E34" s="13"/>
    </row>
    <row r="35" ht="14.75" spans="1:5">
      <c r="A35" s="22"/>
      <c r="B35" s="15">
        <v>0.263</v>
      </c>
      <c r="C35" s="15">
        <f t="shared" si="0"/>
        <v>2.9597489539749</v>
      </c>
      <c r="D35" s="15"/>
      <c r="E35" s="17"/>
    </row>
    <row r="36" spans="1:5">
      <c r="A36" s="20" t="s">
        <v>13</v>
      </c>
      <c r="B36" s="7">
        <v>0.203</v>
      </c>
      <c r="C36" s="7">
        <f t="shared" si="0"/>
        <v>2.10870292887029</v>
      </c>
      <c r="D36" s="7">
        <f>AVERAGE(C36:C40)</f>
        <v>2.20515481171548</v>
      </c>
      <c r="E36" s="8">
        <f>STDEV(C36:C40)</f>
        <v>0.353522875280978</v>
      </c>
    </row>
    <row r="37" spans="1:5">
      <c r="A37" s="21"/>
      <c r="B37" s="10">
        <v>0.173</v>
      </c>
      <c r="C37" s="10">
        <f t="shared" si="0"/>
        <v>1.68317991631799</v>
      </c>
      <c r="D37" s="10"/>
      <c r="E37" s="13"/>
    </row>
    <row r="38" spans="1:5">
      <c r="A38" s="21"/>
      <c r="B38" s="10">
        <v>0.225</v>
      </c>
      <c r="C38" s="10">
        <f t="shared" si="0"/>
        <v>2.42075313807531</v>
      </c>
      <c r="D38" s="10"/>
      <c r="E38" s="13"/>
    </row>
    <row r="39" spans="1:5">
      <c r="A39" s="21"/>
      <c r="B39" s="10">
        <v>0.209</v>
      </c>
      <c r="C39" s="10">
        <f t="shared" si="0"/>
        <v>2.19380753138075</v>
      </c>
      <c r="D39" s="10"/>
      <c r="E39" s="13"/>
    </row>
    <row r="40" ht="14.75" spans="1:5">
      <c r="A40" s="22"/>
      <c r="B40" s="15">
        <v>0.239</v>
      </c>
      <c r="C40" s="15">
        <f t="shared" si="0"/>
        <v>2.61933054393305</v>
      </c>
      <c r="D40" s="15"/>
      <c r="E40" s="17"/>
    </row>
  </sheetData>
  <mergeCells count="23">
    <mergeCell ref="B8:C8"/>
    <mergeCell ref="A2:A4"/>
    <mergeCell ref="A5:A7"/>
    <mergeCell ref="A11:A15"/>
    <mergeCell ref="A16:A20"/>
    <mergeCell ref="A21:A25"/>
    <mergeCell ref="A26:A30"/>
    <mergeCell ref="A31:A35"/>
    <mergeCell ref="A36:A40"/>
    <mergeCell ref="C2:C4"/>
    <mergeCell ref="C5:C7"/>
    <mergeCell ref="D11:D15"/>
    <mergeCell ref="D16:D20"/>
    <mergeCell ref="D21:D25"/>
    <mergeCell ref="D26:D30"/>
    <mergeCell ref="D31:D35"/>
    <mergeCell ref="D36:D40"/>
    <mergeCell ref="E11:E15"/>
    <mergeCell ref="E16:E20"/>
    <mergeCell ref="E21:E25"/>
    <mergeCell ref="E26:E30"/>
    <mergeCell ref="E31:E35"/>
    <mergeCell ref="E36:E40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topLeftCell="A10" workbookViewId="0">
      <selection activeCell="E36" sqref="E36:E40"/>
    </sheetView>
  </sheetViews>
  <sheetFormatPr defaultColWidth="8.66666666666667" defaultRowHeight="14" outlineLevelCol="6"/>
  <cols>
    <col min="1" max="1" width="10.8333333333333" style="11" customWidth="1"/>
    <col min="2" max="3" width="6.41666666666667" style="11" customWidth="1"/>
    <col min="4" max="4" width="7.5" style="11" customWidth="1"/>
    <col min="5" max="5" width="22.6666666666667" style="11" customWidth="1"/>
    <col min="6" max="6" width="14.0833333333333" style="11" customWidth="1"/>
    <col min="7" max="7" width="18.3333333333333" style="11" customWidth="1"/>
    <col min="8" max="16384" width="8.66666666666667" style="11"/>
  </cols>
  <sheetData>
    <row r="1" ht="14.75" spans="1:5">
      <c r="A1" s="24"/>
      <c r="B1" s="3" t="s">
        <v>23</v>
      </c>
      <c r="C1" s="3" t="s">
        <v>24</v>
      </c>
      <c r="D1" s="3" t="s">
        <v>25</v>
      </c>
      <c r="E1" s="4" t="s">
        <v>7</v>
      </c>
    </row>
    <row r="2" spans="1:5">
      <c r="A2" s="20" t="s">
        <v>18</v>
      </c>
      <c r="B2" s="7">
        <v>0.064</v>
      </c>
      <c r="C2" s="7">
        <v>0.05</v>
      </c>
      <c r="D2" s="7">
        <f t="shared" ref="D2:D7" si="0">B2-C2</f>
        <v>0.014</v>
      </c>
      <c r="E2" s="8">
        <f>AVERAGE(D2:D4)</f>
        <v>0.0133333333333333</v>
      </c>
    </row>
    <row r="3" spans="1:5">
      <c r="A3" s="21"/>
      <c r="B3" s="10">
        <v>0.068</v>
      </c>
      <c r="C3" s="10">
        <v>0.054</v>
      </c>
      <c r="D3" s="10">
        <f t="shared" si="0"/>
        <v>0.014</v>
      </c>
      <c r="E3" s="13"/>
    </row>
    <row r="4" ht="14.75" spans="1:5">
      <c r="A4" s="22"/>
      <c r="B4" s="15">
        <v>0.066</v>
      </c>
      <c r="C4" s="15">
        <v>0.054</v>
      </c>
      <c r="D4" s="15">
        <f t="shared" si="0"/>
        <v>0.012</v>
      </c>
      <c r="E4" s="17"/>
    </row>
    <row r="5" spans="1:5">
      <c r="A5" s="20" t="s">
        <v>19</v>
      </c>
      <c r="B5" s="7">
        <v>0.208</v>
      </c>
      <c r="C5" s="7">
        <v>0.069</v>
      </c>
      <c r="D5" s="7">
        <f t="shared" si="0"/>
        <v>0.139</v>
      </c>
      <c r="E5" s="8">
        <f>AVERAGE(D5:D7)</f>
        <v>0.134333333333333</v>
      </c>
    </row>
    <row r="6" spans="1:5">
      <c r="A6" s="21"/>
      <c r="B6" s="10">
        <v>0.2</v>
      </c>
      <c r="C6" s="10">
        <v>0.068</v>
      </c>
      <c r="D6" s="10">
        <f t="shared" si="0"/>
        <v>0.132</v>
      </c>
      <c r="E6" s="13"/>
    </row>
    <row r="7" ht="14.75" spans="1:5">
      <c r="A7" s="22"/>
      <c r="B7" s="15">
        <v>0.195</v>
      </c>
      <c r="C7" s="15">
        <v>0.063</v>
      </c>
      <c r="D7" s="15">
        <f t="shared" si="0"/>
        <v>0.132</v>
      </c>
      <c r="E7" s="17"/>
    </row>
    <row r="8" ht="14.75" spans="1:5">
      <c r="A8" s="2" t="s">
        <v>20</v>
      </c>
      <c r="B8" s="25">
        <f>E5-E2</f>
        <v>0.121</v>
      </c>
      <c r="C8" s="25"/>
      <c r="D8" s="25"/>
      <c r="E8" s="26"/>
    </row>
    <row r="9" ht="14.75" spans="1:5">
      <c r="A9" s="18"/>
      <c r="B9" s="12"/>
      <c r="C9" s="12"/>
      <c r="D9" s="12"/>
      <c r="E9" s="12"/>
    </row>
    <row r="10" ht="14.75" spans="1:7">
      <c r="A10" s="2"/>
      <c r="B10" s="3" t="s">
        <v>23</v>
      </c>
      <c r="C10" s="3" t="s">
        <v>24</v>
      </c>
      <c r="D10" s="3" t="s">
        <v>25</v>
      </c>
      <c r="E10" s="3" t="s">
        <v>21</v>
      </c>
      <c r="F10" s="3" t="s">
        <v>7</v>
      </c>
      <c r="G10" s="4" t="s">
        <v>8</v>
      </c>
    </row>
    <row r="11" spans="1:7">
      <c r="A11" s="20" t="s">
        <v>6</v>
      </c>
      <c r="B11" s="28">
        <v>0.072</v>
      </c>
      <c r="C11" s="28">
        <v>0.055</v>
      </c>
      <c r="D11" s="28">
        <f>B11-C11</f>
        <v>0.017</v>
      </c>
      <c r="E11" s="7">
        <f>((D11-0.013)/0.121)*2.2*6</f>
        <v>0.436363636363636</v>
      </c>
      <c r="F11" s="7">
        <f>AVERAGE(E11:E15)</f>
        <v>0.458181818181818</v>
      </c>
      <c r="G11" s="8">
        <f>STDEV(E11:E15)</f>
        <v>0.0912720028946265</v>
      </c>
    </row>
    <row r="12" spans="1:7">
      <c r="A12" s="21"/>
      <c r="B12" s="30">
        <v>0.072</v>
      </c>
      <c r="C12" s="30">
        <v>0.054</v>
      </c>
      <c r="D12" s="30">
        <f>B12-C12</f>
        <v>0.018</v>
      </c>
      <c r="E12" s="12">
        <f t="shared" ref="E12:E40" si="1">((D12-0.013)/0.121)*2.2*6</f>
        <v>0.545454545454545</v>
      </c>
      <c r="F12" s="12"/>
      <c r="G12" s="13"/>
    </row>
    <row r="13" spans="1:7">
      <c r="A13" s="21"/>
      <c r="B13" s="30">
        <v>0.072</v>
      </c>
      <c r="C13" s="30">
        <v>0.056</v>
      </c>
      <c r="D13" s="30">
        <f>B13-C13</f>
        <v>0.016</v>
      </c>
      <c r="E13" s="12">
        <f t="shared" si="1"/>
        <v>0.327272727272727</v>
      </c>
      <c r="F13" s="12"/>
      <c r="G13" s="13"/>
    </row>
    <row r="14" spans="1:7">
      <c r="A14" s="21"/>
      <c r="B14" s="30">
        <v>0.073</v>
      </c>
      <c r="C14" s="30">
        <v>0.055</v>
      </c>
      <c r="D14" s="30">
        <f>B14-C14</f>
        <v>0.018</v>
      </c>
      <c r="E14" s="12">
        <f t="shared" si="1"/>
        <v>0.545454545454545</v>
      </c>
      <c r="F14" s="12"/>
      <c r="G14" s="13"/>
    </row>
    <row r="15" ht="14.75" spans="1:7">
      <c r="A15" s="22"/>
      <c r="B15" s="32">
        <v>0.073</v>
      </c>
      <c r="C15" s="32">
        <v>0.056</v>
      </c>
      <c r="D15" s="32">
        <f>B15-C15</f>
        <v>0.017</v>
      </c>
      <c r="E15" s="15">
        <f t="shared" si="1"/>
        <v>0.436363636363636</v>
      </c>
      <c r="F15" s="15"/>
      <c r="G15" s="17"/>
    </row>
    <row r="16" spans="1:7">
      <c r="A16" s="20" t="s">
        <v>9</v>
      </c>
      <c r="B16" s="28">
        <v>0.258</v>
      </c>
      <c r="C16" s="28">
        <v>0.078</v>
      </c>
      <c r="D16" s="28">
        <f t="shared" ref="D16:D40" si="2">B16-C16</f>
        <v>0.18</v>
      </c>
      <c r="E16" s="7">
        <f t="shared" si="1"/>
        <v>18.2181818181818</v>
      </c>
      <c r="F16" s="7">
        <f>AVERAGE(E16:E20)</f>
        <v>20.7927272727273</v>
      </c>
      <c r="G16" s="8">
        <f>STDEV(E16:E20)</f>
        <v>2.35317966705786</v>
      </c>
    </row>
    <row r="17" spans="1:7">
      <c r="A17" s="21"/>
      <c r="B17" s="30">
        <v>0.293</v>
      </c>
      <c r="C17" s="30">
        <v>0.075</v>
      </c>
      <c r="D17" s="30">
        <f t="shared" si="2"/>
        <v>0.218</v>
      </c>
      <c r="E17" s="12">
        <f t="shared" si="1"/>
        <v>22.3636363636364</v>
      </c>
      <c r="F17" s="12"/>
      <c r="G17" s="13"/>
    </row>
    <row r="18" spans="1:7">
      <c r="A18" s="21"/>
      <c r="B18" s="30">
        <v>0.29</v>
      </c>
      <c r="C18" s="30">
        <v>0.071</v>
      </c>
      <c r="D18" s="30">
        <f t="shared" si="2"/>
        <v>0.219</v>
      </c>
      <c r="E18" s="12">
        <f t="shared" si="1"/>
        <v>22.4727272727273</v>
      </c>
      <c r="F18" s="12"/>
      <c r="G18" s="13"/>
    </row>
    <row r="19" spans="1:7">
      <c r="A19" s="21"/>
      <c r="B19" s="30">
        <v>0.248</v>
      </c>
      <c r="C19" s="30">
        <v>0.068</v>
      </c>
      <c r="D19" s="30">
        <f t="shared" si="2"/>
        <v>0.18</v>
      </c>
      <c r="E19" s="12">
        <f t="shared" si="1"/>
        <v>18.2181818181818</v>
      </c>
      <c r="F19" s="12"/>
      <c r="G19" s="13"/>
    </row>
    <row r="20" ht="14.75" spans="1:7">
      <c r="A20" s="22"/>
      <c r="B20" s="32">
        <v>0.299</v>
      </c>
      <c r="C20" s="32">
        <v>0.078</v>
      </c>
      <c r="D20" s="32">
        <f t="shared" si="2"/>
        <v>0.221</v>
      </c>
      <c r="E20" s="15">
        <f t="shared" si="1"/>
        <v>22.6909090909091</v>
      </c>
      <c r="F20" s="15"/>
      <c r="G20" s="17"/>
    </row>
    <row r="21" spans="1:7">
      <c r="A21" s="20" t="s">
        <v>10</v>
      </c>
      <c r="B21" s="28">
        <v>0.217</v>
      </c>
      <c r="C21" s="28">
        <v>0.066</v>
      </c>
      <c r="D21" s="28">
        <f t="shared" si="2"/>
        <v>0.151</v>
      </c>
      <c r="E21" s="7">
        <f t="shared" si="1"/>
        <v>15.0545454545455</v>
      </c>
      <c r="F21" s="7">
        <f>AVERAGE(E21:E25)</f>
        <v>14.2690909090909</v>
      </c>
      <c r="G21" s="8">
        <f>STDEV(E21:E25)</f>
        <v>1.27547754790377</v>
      </c>
    </row>
    <row r="22" spans="1:7">
      <c r="A22" s="21"/>
      <c r="B22" s="30">
        <v>0.197</v>
      </c>
      <c r="C22" s="30">
        <v>0.073</v>
      </c>
      <c r="D22" s="30">
        <f t="shared" si="2"/>
        <v>0.124</v>
      </c>
      <c r="E22" s="12">
        <f t="shared" si="1"/>
        <v>12.1090909090909</v>
      </c>
      <c r="F22" s="12"/>
      <c r="G22" s="13"/>
    </row>
    <row r="23" spans="1:7">
      <c r="A23" s="21"/>
      <c r="B23" s="30">
        <v>0.213</v>
      </c>
      <c r="C23" s="30">
        <v>0.06</v>
      </c>
      <c r="D23" s="30">
        <f t="shared" si="2"/>
        <v>0.153</v>
      </c>
      <c r="E23" s="12">
        <f t="shared" si="1"/>
        <v>15.2727272727273</v>
      </c>
      <c r="F23" s="12"/>
      <c r="G23" s="13"/>
    </row>
    <row r="24" spans="1:7">
      <c r="A24" s="21"/>
      <c r="B24" s="30">
        <v>0.212</v>
      </c>
      <c r="C24" s="30">
        <v>0.069</v>
      </c>
      <c r="D24" s="30">
        <f t="shared" si="2"/>
        <v>0.143</v>
      </c>
      <c r="E24" s="12">
        <f t="shared" si="1"/>
        <v>14.1818181818182</v>
      </c>
      <c r="F24" s="12"/>
      <c r="G24" s="13"/>
    </row>
    <row r="25" ht="14.75" spans="1:7">
      <c r="A25" s="22"/>
      <c r="B25" s="32">
        <v>0.207</v>
      </c>
      <c r="C25" s="32">
        <v>0.059</v>
      </c>
      <c r="D25" s="32">
        <f t="shared" si="2"/>
        <v>0.148</v>
      </c>
      <c r="E25" s="15">
        <f t="shared" si="1"/>
        <v>14.7272727272727</v>
      </c>
      <c r="F25" s="15"/>
      <c r="G25" s="17"/>
    </row>
    <row r="26" spans="1:7">
      <c r="A26" s="20" t="s">
        <v>11</v>
      </c>
      <c r="B26" s="28">
        <v>0.193</v>
      </c>
      <c r="C26" s="28">
        <v>0.071</v>
      </c>
      <c r="D26" s="28">
        <f t="shared" si="2"/>
        <v>0.122</v>
      </c>
      <c r="E26" s="7">
        <f t="shared" si="1"/>
        <v>11.8909090909091</v>
      </c>
      <c r="F26" s="7">
        <f>AVERAGE(E26:E30)</f>
        <v>12.5236363636364</v>
      </c>
      <c r="G26" s="8">
        <f>STDEV(E26:E30)</f>
        <v>1.72211670638584</v>
      </c>
    </row>
    <row r="27" spans="1:7">
      <c r="A27" s="21"/>
      <c r="B27" s="30">
        <v>0.198</v>
      </c>
      <c r="C27" s="30">
        <v>0.065</v>
      </c>
      <c r="D27" s="30">
        <f t="shared" si="2"/>
        <v>0.133</v>
      </c>
      <c r="E27" s="12">
        <f t="shared" si="1"/>
        <v>13.0909090909091</v>
      </c>
      <c r="F27" s="12"/>
      <c r="G27" s="13"/>
    </row>
    <row r="28" spans="1:7">
      <c r="A28" s="21"/>
      <c r="B28" s="30">
        <v>0.186</v>
      </c>
      <c r="C28" s="30">
        <v>0.064</v>
      </c>
      <c r="D28" s="30">
        <f t="shared" si="2"/>
        <v>0.122</v>
      </c>
      <c r="E28" s="12">
        <f t="shared" si="1"/>
        <v>11.8909090909091</v>
      </c>
      <c r="F28" s="12"/>
      <c r="G28" s="13"/>
    </row>
    <row r="29" spans="1:7">
      <c r="A29" s="21"/>
      <c r="B29" s="30">
        <v>0.18</v>
      </c>
      <c r="C29" s="30">
        <v>0.07</v>
      </c>
      <c r="D29" s="30">
        <f t="shared" si="2"/>
        <v>0.11</v>
      </c>
      <c r="E29" s="12">
        <f t="shared" si="1"/>
        <v>10.5818181818182</v>
      </c>
      <c r="F29" s="12"/>
      <c r="G29" s="13"/>
    </row>
    <row r="30" ht="14.75" spans="1:7">
      <c r="A30" s="22"/>
      <c r="B30" s="32">
        <v>0.221</v>
      </c>
      <c r="C30" s="32">
        <v>0.069</v>
      </c>
      <c r="D30" s="32">
        <f t="shared" si="2"/>
        <v>0.152</v>
      </c>
      <c r="E30" s="15">
        <f t="shared" si="1"/>
        <v>15.1636363636364</v>
      </c>
      <c r="F30" s="15"/>
      <c r="G30" s="17"/>
    </row>
    <row r="31" spans="1:7">
      <c r="A31" s="20" t="s">
        <v>12</v>
      </c>
      <c r="B31" s="28">
        <v>0.172</v>
      </c>
      <c r="C31" s="28">
        <v>0.069</v>
      </c>
      <c r="D31" s="28">
        <f t="shared" si="2"/>
        <v>0.103</v>
      </c>
      <c r="E31" s="7">
        <f t="shared" si="1"/>
        <v>9.81818181818182</v>
      </c>
      <c r="F31" s="7">
        <f>AVERAGE(E31:E35)</f>
        <v>9.79636363636364</v>
      </c>
      <c r="G31" s="8">
        <f>STDEV(E31:E35)</f>
        <v>0.312388823198756</v>
      </c>
    </row>
    <row r="32" spans="1:7">
      <c r="A32" s="21"/>
      <c r="B32" s="30">
        <v>0.171</v>
      </c>
      <c r="C32" s="30">
        <v>0.066</v>
      </c>
      <c r="D32" s="30">
        <f t="shared" si="2"/>
        <v>0.105</v>
      </c>
      <c r="E32" s="12">
        <f t="shared" si="1"/>
        <v>10.0363636363636</v>
      </c>
      <c r="F32" s="12"/>
      <c r="G32" s="13"/>
    </row>
    <row r="33" spans="1:7">
      <c r="A33" s="21"/>
      <c r="B33" s="30">
        <v>0.168</v>
      </c>
      <c r="C33" s="30">
        <v>0.065</v>
      </c>
      <c r="D33" s="30">
        <f t="shared" si="2"/>
        <v>0.103</v>
      </c>
      <c r="E33" s="12">
        <f t="shared" si="1"/>
        <v>9.81818181818182</v>
      </c>
      <c r="F33" s="12"/>
      <c r="G33" s="13"/>
    </row>
    <row r="34" spans="1:7">
      <c r="A34" s="21"/>
      <c r="B34" s="30">
        <v>0.174</v>
      </c>
      <c r="C34" s="30">
        <v>0.069</v>
      </c>
      <c r="D34" s="30">
        <f t="shared" si="2"/>
        <v>0.105</v>
      </c>
      <c r="E34" s="12">
        <f t="shared" si="1"/>
        <v>10.0363636363636</v>
      </c>
      <c r="F34" s="12"/>
      <c r="G34" s="13"/>
    </row>
    <row r="35" ht="14.75" spans="1:7">
      <c r="A35" s="22"/>
      <c r="B35" s="32">
        <v>0.16</v>
      </c>
      <c r="C35" s="32">
        <v>0.062</v>
      </c>
      <c r="D35" s="32">
        <f t="shared" si="2"/>
        <v>0.098</v>
      </c>
      <c r="E35" s="15">
        <f t="shared" si="1"/>
        <v>9.27272727272728</v>
      </c>
      <c r="F35" s="15"/>
      <c r="G35" s="17"/>
    </row>
    <row r="36" spans="1:7">
      <c r="A36" s="20" t="s">
        <v>13</v>
      </c>
      <c r="B36" s="28">
        <v>0.154</v>
      </c>
      <c r="C36" s="28">
        <v>0.055</v>
      </c>
      <c r="D36" s="28">
        <f t="shared" si="2"/>
        <v>0.099</v>
      </c>
      <c r="E36" s="7">
        <f t="shared" si="1"/>
        <v>9.38181818181818</v>
      </c>
      <c r="F36" s="7">
        <f>AVERAGE(E36:E40)</f>
        <v>10.3636363636364</v>
      </c>
      <c r="G36" s="8">
        <f>STDEV(E36:E40)</f>
        <v>0.702769021457734</v>
      </c>
    </row>
    <row r="37" spans="1:7">
      <c r="A37" s="21"/>
      <c r="B37" s="30">
        <v>0.163</v>
      </c>
      <c r="C37" s="30">
        <v>0.056</v>
      </c>
      <c r="D37" s="30">
        <f t="shared" si="2"/>
        <v>0.107</v>
      </c>
      <c r="E37" s="12">
        <f t="shared" si="1"/>
        <v>10.2545454545455</v>
      </c>
      <c r="F37" s="12"/>
      <c r="G37" s="13"/>
    </row>
    <row r="38" spans="1:7">
      <c r="A38" s="21"/>
      <c r="B38" s="30">
        <v>0.17</v>
      </c>
      <c r="C38" s="30">
        <v>0.058</v>
      </c>
      <c r="D38" s="30">
        <f t="shared" si="2"/>
        <v>0.112</v>
      </c>
      <c r="E38" s="12">
        <f t="shared" si="1"/>
        <v>10.8</v>
      </c>
      <c r="F38" s="12"/>
      <c r="G38" s="13"/>
    </row>
    <row r="39" spans="1:7">
      <c r="A39" s="21"/>
      <c r="B39" s="30">
        <v>0.18</v>
      </c>
      <c r="C39" s="30">
        <v>0.064</v>
      </c>
      <c r="D39" s="30">
        <f t="shared" si="2"/>
        <v>0.116</v>
      </c>
      <c r="E39" s="12">
        <f t="shared" si="1"/>
        <v>11.2363636363636</v>
      </c>
      <c r="F39" s="12"/>
      <c r="G39" s="13"/>
    </row>
    <row r="40" ht="14.75" spans="1:7">
      <c r="A40" s="22"/>
      <c r="B40" s="32">
        <v>0.162</v>
      </c>
      <c r="C40" s="32">
        <v>0.056</v>
      </c>
      <c r="D40" s="32">
        <f t="shared" si="2"/>
        <v>0.106</v>
      </c>
      <c r="E40" s="15">
        <f t="shared" si="1"/>
        <v>10.1454545454545</v>
      </c>
      <c r="F40" s="15"/>
      <c r="G40" s="17"/>
    </row>
  </sheetData>
  <mergeCells count="23">
    <mergeCell ref="B8:E8"/>
    <mergeCell ref="A2:A4"/>
    <mergeCell ref="A5:A7"/>
    <mergeCell ref="A11:A15"/>
    <mergeCell ref="A16:A20"/>
    <mergeCell ref="A21:A25"/>
    <mergeCell ref="A26:A30"/>
    <mergeCell ref="A31:A35"/>
    <mergeCell ref="A36:A40"/>
    <mergeCell ref="E2:E4"/>
    <mergeCell ref="E5:E7"/>
    <mergeCell ref="F11:F15"/>
    <mergeCell ref="F16:F20"/>
    <mergeCell ref="F21:F25"/>
    <mergeCell ref="F26:F30"/>
    <mergeCell ref="F31:F35"/>
    <mergeCell ref="F36:F40"/>
    <mergeCell ref="G11:G15"/>
    <mergeCell ref="G16:G20"/>
    <mergeCell ref="G21:G25"/>
    <mergeCell ref="G26:G30"/>
    <mergeCell ref="G31:G35"/>
    <mergeCell ref="G36:G40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opLeftCell="A25" workbookViewId="0">
      <selection activeCell="C48" sqref="C48:C52"/>
    </sheetView>
  </sheetViews>
  <sheetFormatPr defaultColWidth="8.66666666666667" defaultRowHeight="14" outlineLevelCol="6"/>
  <cols>
    <col min="1" max="1" width="22.6666666666667" customWidth="1"/>
    <col min="2" max="2" width="14.4166666666667" customWidth="1"/>
    <col min="3" max="3" width="22.6666666666667" customWidth="1"/>
    <col min="4" max="4" width="14.0833333333333" customWidth="1"/>
    <col min="5" max="5" width="18.3333333333333" customWidth="1"/>
    <col min="6" max="6" width="14.5" customWidth="1"/>
    <col min="7" max="7" width="13.0833333333333" customWidth="1"/>
  </cols>
  <sheetData>
    <row r="1" spans="1:7">
      <c r="A1" s="18" t="s">
        <v>26</v>
      </c>
      <c r="B1" s="11">
        <v>4</v>
      </c>
      <c r="C1" s="11">
        <v>2</v>
      </c>
      <c r="D1" s="11">
        <v>1</v>
      </c>
      <c r="E1" s="11">
        <v>0.5</v>
      </c>
      <c r="F1" s="11">
        <v>0.25</v>
      </c>
      <c r="G1" s="11">
        <v>0</v>
      </c>
    </row>
    <row r="2" spans="1:7">
      <c r="A2" s="18" t="s">
        <v>27</v>
      </c>
      <c r="B2" s="11">
        <v>2.644</v>
      </c>
      <c r="C2" s="11">
        <v>1.334</v>
      </c>
      <c r="D2" s="11">
        <v>0.682</v>
      </c>
      <c r="E2" s="11">
        <v>0.384</v>
      </c>
      <c r="F2" s="11">
        <v>0.21</v>
      </c>
      <c r="G2" s="11">
        <v>0.064</v>
      </c>
    </row>
    <row r="3" spans="1:7">
      <c r="A3" s="18" t="s">
        <v>28</v>
      </c>
      <c r="B3" s="11">
        <v>2.577</v>
      </c>
      <c r="C3" s="11">
        <v>1.335</v>
      </c>
      <c r="D3" s="11">
        <v>0.694</v>
      </c>
      <c r="E3" s="11">
        <v>0.392</v>
      </c>
      <c r="F3" s="11">
        <v>0.212</v>
      </c>
      <c r="G3" s="11">
        <v>0.065</v>
      </c>
    </row>
    <row r="4" spans="1:7">
      <c r="A4" s="18" t="s">
        <v>7</v>
      </c>
      <c r="B4" s="11">
        <f t="shared" ref="B4:G4" si="0">AVERAGE(B2:B3)</f>
        <v>2.6105</v>
      </c>
      <c r="C4" s="11">
        <f t="shared" si="0"/>
        <v>1.3345</v>
      </c>
      <c r="D4" s="11">
        <f t="shared" si="0"/>
        <v>0.688</v>
      </c>
      <c r="E4" s="11">
        <f t="shared" si="0"/>
        <v>0.388</v>
      </c>
      <c r="F4" s="11">
        <f t="shared" si="0"/>
        <v>0.211</v>
      </c>
      <c r="G4" s="11">
        <f t="shared" si="0"/>
        <v>0.0645</v>
      </c>
    </row>
    <row r="5" spans="1:7">
      <c r="A5" s="18"/>
      <c r="B5" s="19"/>
      <c r="C5" s="19"/>
      <c r="D5" s="19"/>
      <c r="E5" s="19"/>
      <c r="F5" s="19"/>
      <c r="G5" s="19"/>
    </row>
    <row r="6" spans="1:7">
      <c r="A6" s="18"/>
      <c r="B6" s="19"/>
      <c r="C6" s="19"/>
      <c r="D6" s="19"/>
      <c r="E6" s="19"/>
      <c r="F6" s="19"/>
      <c r="G6" s="19"/>
    </row>
    <row r="7" spans="1:7">
      <c r="A7" s="19"/>
      <c r="B7" s="19"/>
      <c r="C7" s="19"/>
      <c r="D7" s="19"/>
      <c r="E7" s="19"/>
      <c r="F7" s="19"/>
      <c r="G7" s="19"/>
    </row>
    <row r="8" spans="1:7">
      <c r="A8" s="19"/>
      <c r="B8" s="19"/>
      <c r="C8" s="19"/>
      <c r="D8" s="19"/>
      <c r="E8" s="19"/>
      <c r="F8" s="19"/>
      <c r="G8" s="19"/>
    </row>
    <row r="9" spans="1:7">
      <c r="A9" s="19"/>
      <c r="B9" s="19"/>
      <c r="C9" s="19"/>
      <c r="D9" s="19"/>
      <c r="E9" s="19"/>
      <c r="F9" s="19"/>
      <c r="G9" s="19"/>
    </row>
    <row r="10" spans="1:7">
      <c r="A10" s="19"/>
      <c r="B10" s="19"/>
      <c r="C10" s="19"/>
      <c r="D10" s="19"/>
      <c r="E10" s="19"/>
      <c r="F10" s="19"/>
      <c r="G10" s="19"/>
    </row>
    <row r="11" spans="1:7">
      <c r="A11" s="19"/>
      <c r="B11" s="19"/>
      <c r="C11" s="19"/>
      <c r="D11" s="19"/>
      <c r="E11" s="19"/>
      <c r="F11" s="19"/>
      <c r="G11" s="19"/>
    </row>
    <row r="12" spans="1:7">
      <c r="A12" s="19"/>
      <c r="B12" s="19"/>
      <c r="C12" s="19"/>
      <c r="D12" s="19"/>
      <c r="E12" s="19"/>
      <c r="F12" s="19"/>
      <c r="G12" s="19"/>
    </row>
    <row r="13" spans="1:7">
      <c r="A13" s="19"/>
      <c r="B13" s="19"/>
      <c r="C13" s="19"/>
      <c r="D13" s="19"/>
      <c r="E13" s="19"/>
      <c r="F13" s="19"/>
      <c r="G13" s="19"/>
    </row>
    <row r="14" spans="1:7">
      <c r="A14" s="19"/>
      <c r="B14" s="19"/>
      <c r="C14" s="19"/>
      <c r="D14" s="19"/>
      <c r="E14" s="19"/>
      <c r="F14" s="19"/>
      <c r="G14" s="19"/>
    </row>
    <row r="15" spans="1:7">
      <c r="A15" s="19"/>
      <c r="B15" s="19"/>
      <c r="C15" s="19"/>
      <c r="D15" s="19"/>
      <c r="E15" s="19"/>
      <c r="F15" s="19"/>
      <c r="G15" s="19"/>
    </row>
    <row r="16" spans="1:7">
      <c r="A16" s="19"/>
      <c r="B16" s="19"/>
      <c r="C16" s="19"/>
      <c r="D16" s="19"/>
      <c r="E16" s="19"/>
      <c r="F16" s="19"/>
      <c r="G16" s="19"/>
    </row>
    <row r="17" spans="1:7">
      <c r="A17" s="19"/>
      <c r="B17" s="19"/>
      <c r="C17" s="19"/>
      <c r="D17" s="19"/>
      <c r="E17" s="19"/>
      <c r="F17" s="19"/>
      <c r="G17" s="19"/>
    </row>
    <row r="18" spans="1:7">
      <c r="A18" s="19"/>
      <c r="B18" s="19"/>
      <c r="C18" s="19"/>
      <c r="D18" s="19"/>
      <c r="E18" s="19"/>
      <c r="F18" s="19"/>
      <c r="G18" s="19"/>
    </row>
    <row r="19" spans="1:7">
      <c r="A19" s="19"/>
      <c r="B19" s="19"/>
      <c r="C19" s="19"/>
      <c r="D19" s="19"/>
      <c r="E19" s="19"/>
      <c r="F19" s="19"/>
      <c r="G19" s="19"/>
    </row>
    <row r="20" spans="1:7">
      <c r="A20" s="19"/>
      <c r="B20" s="19"/>
      <c r="C20" s="19"/>
      <c r="D20" s="19"/>
      <c r="E20" s="19"/>
      <c r="F20" s="19"/>
      <c r="G20" s="19"/>
    </row>
    <row r="21" ht="14.75" spans="1:7">
      <c r="A21" s="19"/>
      <c r="B21" s="19"/>
      <c r="C21" s="19"/>
      <c r="D21" s="19"/>
      <c r="E21" s="19"/>
      <c r="F21" s="19"/>
      <c r="G21" s="19"/>
    </row>
    <row r="22" ht="14.75" spans="1:7">
      <c r="A22" s="2"/>
      <c r="B22" s="3" t="s">
        <v>17</v>
      </c>
      <c r="C22" s="3" t="s">
        <v>21</v>
      </c>
      <c r="D22" s="3" t="s">
        <v>7</v>
      </c>
      <c r="E22" s="4" t="s">
        <v>8</v>
      </c>
      <c r="F22" s="19"/>
      <c r="G22" s="19"/>
    </row>
    <row r="23" spans="1:7">
      <c r="A23" s="20" t="s">
        <v>6</v>
      </c>
      <c r="B23" s="7">
        <v>0.5</v>
      </c>
      <c r="C23" s="7">
        <f t="shared" ref="C23:C52" si="1">((B23-0.0594)/0.6374)*5</f>
        <v>3.4562284279887</v>
      </c>
      <c r="D23" s="7">
        <f>AVERAGE(C23:C27)</f>
        <v>3.50172576090367</v>
      </c>
      <c r="E23" s="8">
        <f>STDEV(C23:C27)</f>
        <v>0.0781292726576012</v>
      </c>
      <c r="F23" s="19"/>
      <c r="G23" s="19"/>
    </row>
    <row r="24" spans="1:7">
      <c r="A24" s="21"/>
      <c r="B24" s="10">
        <v>0.514</v>
      </c>
      <c r="C24" s="10">
        <f t="shared" si="1"/>
        <v>3.56604957640414</v>
      </c>
      <c r="D24" s="10"/>
      <c r="E24" s="13"/>
      <c r="F24" s="19"/>
      <c r="G24" s="19"/>
    </row>
    <row r="25" spans="1:7">
      <c r="A25" s="21"/>
      <c r="B25" s="10">
        <v>0.518</v>
      </c>
      <c r="C25" s="10">
        <f t="shared" si="1"/>
        <v>3.59742704737998</v>
      </c>
      <c r="D25" s="10"/>
      <c r="E25" s="13"/>
      <c r="F25" s="19"/>
      <c r="G25" s="19"/>
    </row>
    <row r="26" spans="1:7">
      <c r="A26" s="21"/>
      <c r="B26" s="10">
        <v>0.503</v>
      </c>
      <c r="C26" s="10">
        <f t="shared" si="1"/>
        <v>3.47976153122058</v>
      </c>
      <c r="D26" s="10"/>
      <c r="E26" s="13"/>
      <c r="F26" s="19"/>
      <c r="G26" s="19"/>
    </row>
    <row r="27" ht="14.75" spans="1:7">
      <c r="A27" s="22"/>
      <c r="B27" s="15">
        <v>0.494</v>
      </c>
      <c r="C27" s="15">
        <f t="shared" si="1"/>
        <v>3.40916222152495</v>
      </c>
      <c r="D27" s="15"/>
      <c r="E27" s="17"/>
      <c r="F27" s="19"/>
      <c r="G27" s="19"/>
    </row>
    <row r="28" spans="1:7">
      <c r="A28" s="20" t="s">
        <v>9</v>
      </c>
      <c r="B28" s="7">
        <v>0.559</v>
      </c>
      <c r="C28" s="7">
        <f t="shared" si="1"/>
        <v>3.91904612488233</v>
      </c>
      <c r="D28" s="7">
        <f>AVERAGE(C28:C32)</f>
        <v>3.7700031377471</v>
      </c>
      <c r="E28" s="8">
        <f>STDEV(C28:C32)</f>
        <v>0.139002550570045</v>
      </c>
      <c r="F28" s="19"/>
      <c r="G28" s="19"/>
    </row>
    <row r="29" spans="1:7">
      <c r="A29" s="21"/>
      <c r="B29" s="10">
        <v>0.533</v>
      </c>
      <c r="C29" s="10">
        <f t="shared" si="1"/>
        <v>3.71509256353938</v>
      </c>
      <c r="D29" s="10"/>
      <c r="E29" s="13"/>
      <c r="F29" s="19"/>
      <c r="G29" s="19"/>
    </row>
    <row r="30" spans="1:7">
      <c r="A30" s="21"/>
      <c r="B30" s="10">
        <v>0.519</v>
      </c>
      <c r="C30" s="10">
        <f t="shared" si="1"/>
        <v>3.60527141512394</v>
      </c>
      <c r="D30" s="10"/>
      <c r="E30" s="13"/>
      <c r="F30" s="19"/>
      <c r="G30" s="19"/>
    </row>
    <row r="31" spans="1:7">
      <c r="A31" s="21"/>
      <c r="B31" s="10">
        <v>0.558</v>
      </c>
      <c r="C31" s="10">
        <f t="shared" si="1"/>
        <v>3.91120175713838</v>
      </c>
      <c r="D31" s="10"/>
      <c r="E31" s="13"/>
      <c r="F31" s="19"/>
      <c r="G31" s="19"/>
    </row>
    <row r="32" ht="14.75" spans="1:7">
      <c r="A32" s="22"/>
      <c r="B32" s="15">
        <v>0.531</v>
      </c>
      <c r="C32" s="15">
        <f t="shared" si="1"/>
        <v>3.69940382805146</v>
      </c>
      <c r="D32" s="15"/>
      <c r="E32" s="17"/>
      <c r="F32" s="19"/>
      <c r="G32" s="19"/>
    </row>
    <row r="33" spans="1:7">
      <c r="A33" s="20" t="s">
        <v>10</v>
      </c>
      <c r="B33" s="7">
        <v>0.5</v>
      </c>
      <c r="C33" s="7">
        <f t="shared" si="1"/>
        <v>3.4562284279887</v>
      </c>
      <c r="D33" s="7">
        <f>AVERAGE(C33:C37)</f>
        <v>3.61782240351428</v>
      </c>
      <c r="E33" s="8">
        <f>STDEV(C33:C37)</f>
        <v>0.0914129722745984</v>
      </c>
      <c r="F33" s="19"/>
      <c r="G33" s="19"/>
    </row>
    <row r="34" spans="1:7">
      <c r="A34" s="21"/>
      <c r="B34" s="10">
        <v>0.527</v>
      </c>
      <c r="C34" s="10">
        <f t="shared" si="1"/>
        <v>3.66802635707562</v>
      </c>
      <c r="D34" s="10"/>
      <c r="E34" s="13"/>
      <c r="F34" s="19"/>
      <c r="G34" s="19"/>
    </row>
    <row r="35" spans="1:7">
      <c r="A35" s="21"/>
      <c r="B35" s="10">
        <v>0.524</v>
      </c>
      <c r="C35" s="10">
        <f t="shared" si="1"/>
        <v>3.64449325384374</v>
      </c>
      <c r="D35" s="10"/>
      <c r="E35" s="13"/>
      <c r="F35" s="19"/>
      <c r="G35" s="19"/>
    </row>
    <row r="36" spans="1:7">
      <c r="A36" s="21"/>
      <c r="B36" s="10">
        <v>0.524</v>
      </c>
      <c r="C36" s="10">
        <f t="shared" si="1"/>
        <v>3.64449325384374</v>
      </c>
      <c r="D36" s="10"/>
      <c r="E36" s="13"/>
      <c r="F36" s="19"/>
      <c r="G36" s="19"/>
    </row>
    <row r="37" ht="14.75" spans="1:7">
      <c r="A37" s="22"/>
      <c r="B37" s="15">
        <v>0.528</v>
      </c>
      <c r="C37" s="15">
        <f t="shared" si="1"/>
        <v>3.67587072481958</v>
      </c>
      <c r="D37" s="15"/>
      <c r="E37" s="17"/>
      <c r="F37" s="19"/>
      <c r="G37" s="19"/>
    </row>
    <row r="38" spans="1:7">
      <c r="A38" s="20" t="s">
        <v>11</v>
      </c>
      <c r="B38" s="7">
        <v>0.516</v>
      </c>
      <c r="C38" s="7">
        <f t="shared" si="1"/>
        <v>3.58173831189206</v>
      </c>
      <c r="D38" s="7">
        <f>AVERAGE(C38:C42)</f>
        <v>3.49074364606213</v>
      </c>
      <c r="E38" s="8">
        <f>STDEV(C38:C42)</f>
        <v>0.063145942257603</v>
      </c>
      <c r="F38" s="19"/>
      <c r="G38" s="19"/>
    </row>
    <row r="39" spans="1:7">
      <c r="A39" s="21"/>
      <c r="B39" s="10">
        <v>0.496</v>
      </c>
      <c r="C39" s="10">
        <f t="shared" si="1"/>
        <v>3.42485095701286</v>
      </c>
      <c r="D39" s="10"/>
      <c r="E39" s="13"/>
      <c r="F39" s="19"/>
      <c r="G39" s="19"/>
    </row>
    <row r="40" spans="1:7">
      <c r="A40" s="21"/>
      <c r="B40" s="10">
        <v>0.498</v>
      </c>
      <c r="C40" s="10">
        <f t="shared" si="1"/>
        <v>3.44053969250078</v>
      </c>
      <c r="D40" s="10"/>
      <c r="E40" s="13"/>
      <c r="F40" s="19"/>
      <c r="G40" s="19"/>
    </row>
    <row r="41" spans="1:7">
      <c r="A41" s="21"/>
      <c r="B41" s="10">
        <v>0.508</v>
      </c>
      <c r="C41" s="10">
        <f t="shared" si="1"/>
        <v>3.51898336994038</v>
      </c>
      <c r="D41" s="10"/>
      <c r="E41" s="13"/>
      <c r="F41" s="19"/>
      <c r="G41" s="19"/>
    </row>
    <row r="42" ht="14.75" spans="1:7">
      <c r="A42" s="22"/>
      <c r="B42" s="15">
        <v>0.504</v>
      </c>
      <c r="C42" s="15">
        <f t="shared" si="1"/>
        <v>3.48760589896454</v>
      </c>
      <c r="D42" s="15"/>
      <c r="E42" s="17"/>
      <c r="F42" s="19"/>
      <c r="G42" s="19"/>
    </row>
    <row r="43" spans="1:7">
      <c r="A43" s="20" t="s">
        <v>12</v>
      </c>
      <c r="B43" s="7">
        <v>0.489</v>
      </c>
      <c r="C43" s="7">
        <f t="shared" si="1"/>
        <v>3.36994038280515</v>
      </c>
      <c r="D43" s="7">
        <f>AVERAGE(C43:C47)</f>
        <v>3.3793536240979</v>
      </c>
      <c r="E43" s="8">
        <f>STDEV(C43:C47)</f>
        <v>0.199021364640093</v>
      </c>
      <c r="F43" s="19"/>
      <c r="G43" s="19"/>
    </row>
    <row r="44" spans="1:7">
      <c r="A44" s="21"/>
      <c r="B44" s="10">
        <v>0.455</v>
      </c>
      <c r="C44" s="10">
        <f t="shared" si="1"/>
        <v>3.10323187951051</v>
      </c>
      <c r="D44" s="10"/>
      <c r="E44" s="13"/>
      <c r="F44" s="19"/>
      <c r="G44" s="19"/>
    </row>
    <row r="45" spans="1:7">
      <c r="A45" s="21"/>
      <c r="B45" s="10">
        <v>0.478</v>
      </c>
      <c r="C45" s="10">
        <f t="shared" si="1"/>
        <v>3.28365233762159</v>
      </c>
      <c r="D45" s="10"/>
      <c r="E45" s="13"/>
      <c r="F45" s="19"/>
      <c r="G45" s="19"/>
    </row>
    <row r="46" spans="1:7">
      <c r="A46" s="21"/>
      <c r="B46" s="10">
        <v>0.513</v>
      </c>
      <c r="C46" s="10">
        <f t="shared" si="1"/>
        <v>3.55820520866018</v>
      </c>
      <c r="D46" s="10"/>
      <c r="E46" s="13"/>
      <c r="F46" s="19"/>
      <c r="G46" s="19"/>
    </row>
    <row r="47" ht="14.75" spans="1:7">
      <c r="A47" s="22"/>
      <c r="B47" s="15">
        <v>0.516</v>
      </c>
      <c r="C47" s="15">
        <f t="shared" si="1"/>
        <v>3.58173831189206</v>
      </c>
      <c r="D47" s="15"/>
      <c r="E47" s="17"/>
      <c r="F47" s="19"/>
      <c r="G47" s="19"/>
    </row>
    <row r="48" spans="1:7">
      <c r="A48" s="20" t="s">
        <v>13</v>
      </c>
      <c r="B48" s="7">
        <v>0.505</v>
      </c>
      <c r="C48" s="7">
        <f t="shared" si="1"/>
        <v>3.4954502667085</v>
      </c>
      <c r="D48" s="7">
        <f>AVERAGE(C48:C52)</f>
        <v>3.62566677125824</v>
      </c>
      <c r="E48" s="8">
        <f>STDEV(C48:C52)</f>
        <v>0.0767786903247076</v>
      </c>
      <c r="F48" s="19"/>
      <c r="G48" s="19"/>
    </row>
    <row r="49" spans="1:7">
      <c r="A49" s="21"/>
      <c r="B49" s="10">
        <v>0.531</v>
      </c>
      <c r="C49" s="10">
        <f t="shared" si="1"/>
        <v>3.69940382805146</v>
      </c>
      <c r="D49" s="10"/>
      <c r="E49" s="13"/>
      <c r="F49" s="19"/>
      <c r="G49" s="19"/>
    </row>
    <row r="50" spans="1:7">
      <c r="A50" s="21"/>
      <c r="B50" s="10">
        <v>0.523</v>
      </c>
      <c r="C50" s="10">
        <f t="shared" si="1"/>
        <v>3.63664888609978</v>
      </c>
      <c r="D50" s="10"/>
      <c r="E50" s="13"/>
      <c r="F50" s="19"/>
      <c r="G50" s="19"/>
    </row>
    <row r="51" spans="1:7">
      <c r="A51" s="21"/>
      <c r="B51" s="10">
        <v>0.525</v>
      </c>
      <c r="C51" s="10">
        <f t="shared" si="1"/>
        <v>3.6523376215877</v>
      </c>
      <c r="D51" s="10"/>
      <c r="E51" s="13"/>
      <c r="F51" s="19"/>
      <c r="G51" s="19"/>
    </row>
    <row r="52" ht="14.75" spans="1:7">
      <c r="A52" s="22"/>
      <c r="B52" s="15">
        <v>0.524</v>
      </c>
      <c r="C52" s="15">
        <f t="shared" si="1"/>
        <v>3.64449325384374</v>
      </c>
      <c r="D52" s="15"/>
      <c r="E52" s="17"/>
      <c r="F52" s="19"/>
      <c r="G52" s="19"/>
    </row>
  </sheetData>
  <mergeCells count="18">
    <mergeCell ref="A23:A27"/>
    <mergeCell ref="A28:A32"/>
    <mergeCell ref="A33:A37"/>
    <mergeCell ref="A38:A42"/>
    <mergeCell ref="A43:A47"/>
    <mergeCell ref="A48:A52"/>
    <mergeCell ref="D23:D27"/>
    <mergeCell ref="D28:D32"/>
    <mergeCell ref="D33:D37"/>
    <mergeCell ref="D38:D42"/>
    <mergeCell ref="D43:D47"/>
    <mergeCell ref="D48:D52"/>
    <mergeCell ref="E23:E27"/>
    <mergeCell ref="E28:E32"/>
    <mergeCell ref="E33:E37"/>
    <mergeCell ref="E38:E42"/>
    <mergeCell ref="E43:E47"/>
    <mergeCell ref="E48:E52"/>
  </mergeCells>
  <pageMargins left="0.75" right="0.75" top="1" bottom="1" header="0.5" footer="0.5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topLeftCell="A10" workbookViewId="0">
      <selection activeCell="E36" sqref="E36:E40"/>
    </sheetView>
  </sheetViews>
  <sheetFormatPr defaultColWidth="8.66666666666667" defaultRowHeight="14" outlineLevelCol="6"/>
  <cols>
    <col min="1" max="1" width="10.8333333333333" customWidth="1"/>
    <col min="2" max="2" width="13.8333333333333"/>
    <col min="4" max="4" width="7.5" customWidth="1"/>
    <col min="5" max="5" width="22.6666666666667" style="23" customWidth="1"/>
    <col min="6" max="6" width="14.0833333333333" customWidth="1"/>
    <col min="7" max="7" width="18.3333333333333" customWidth="1"/>
  </cols>
  <sheetData>
    <row r="1" ht="14.75" spans="1:7">
      <c r="A1" s="24"/>
      <c r="B1" s="3" t="s">
        <v>23</v>
      </c>
      <c r="C1" s="3" t="s">
        <v>24</v>
      </c>
      <c r="D1" s="3" t="s">
        <v>25</v>
      </c>
      <c r="E1" s="4" t="s">
        <v>7</v>
      </c>
      <c r="F1" s="11"/>
      <c r="G1" s="11"/>
    </row>
    <row r="2" spans="1:7">
      <c r="A2" s="20" t="s">
        <v>18</v>
      </c>
      <c r="B2" s="7">
        <v>0.055</v>
      </c>
      <c r="C2" s="7">
        <v>0.049</v>
      </c>
      <c r="D2" s="7">
        <f t="shared" ref="D2:D7" si="0">B2-C2</f>
        <v>0.006</v>
      </c>
      <c r="E2" s="8">
        <f>AVERAGE(D2:D4)</f>
        <v>0.007</v>
      </c>
      <c r="F2" s="11"/>
      <c r="G2" s="11"/>
    </row>
    <row r="3" spans="1:7">
      <c r="A3" s="21"/>
      <c r="B3" s="10">
        <v>0.061</v>
      </c>
      <c r="C3" s="10">
        <v>0.053</v>
      </c>
      <c r="D3" s="10">
        <f t="shared" si="0"/>
        <v>0.008</v>
      </c>
      <c r="E3" s="13"/>
      <c r="F3" s="11"/>
      <c r="G3" s="11"/>
    </row>
    <row r="4" ht="14.75" spans="1:7">
      <c r="A4" s="22"/>
      <c r="B4" s="15">
        <v>0.058</v>
      </c>
      <c r="C4" s="15">
        <v>0.051</v>
      </c>
      <c r="D4" s="15">
        <f t="shared" si="0"/>
        <v>0.00700000000000001</v>
      </c>
      <c r="E4" s="17"/>
      <c r="F4" s="11"/>
      <c r="G4" s="11"/>
    </row>
    <row r="5" spans="1:7">
      <c r="A5" s="20" t="s">
        <v>19</v>
      </c>
      <c r="B5" s="7">
        <v>0.11</v>
      </c>
      <c r="C5" s="7">
        <v>0.066</v>
      </c>
      <c r="D5" s="7">
        <f t="shared" si="0"/>
        <v>0.044</v>
      </c>
      <c r="E5" s="8">
        <f>AVERAGE(D5:D7)</f>
        <v>0.043</v>
      </c>
      <c r="F5" s="11"/>
      <c r="G5" s="11"/>
    </row>
    <row r="6" spans="1:7">
      <c r="A6" s="21"/>
      <c r="B6" s="10">
        <v>0.111</v>
      </c>
      <c r="C6" s="10">
        <v>0.066</v>
      </c>
      <c r="D6" s="10">
        <f t="shared" si="0"/>
        <v>0.045</v>
      </c>
      <c r="E6" s="13"/>
      <c r="F6" s="11"/>
      <c r="G6" s="11"/>
    </row>
    <row r="7" ht="14.75" spans="1:7">
      <c r="A7" s="22"/>
      <c r="B7" s="15">
        <v>0.105</v>
      </c>
      <c r="C7" s="15">
        <v>0.065</v>
      </c>
      <c r="D7" s="15">
        <f t="shared" si="0"/>
        <v>0.04</v>
      </c>
      <c r="E7" s="17"/>
      <c r="F7" s="11"/>
      <c r="G7" s="11"/>
    </row>
    <row r="8" ht="14.75" spans="1:7">
      <c r="A8" s="2" t="s">
        <v>20</v>
      </c>
      <c r="B8" s="25">
        <f>E5-E2</f>
        <v>0.036</v>
      </c>
      <c r="C8" s="25"/>
      <c r="D8" s="25"/>
      <c r="E8" s="26"/>
      <c r="F8" s="11"/>
      <c r="G8" s="11"/>
    </row>
    <row r="9" ht="14.75" spans="1:7">
      <c r="A9" s="18"/>
      <c r="B9" s="12"/>
      <c r="C9" s="12"/>
      <c r="D9" s="12"/>
      <c r="E9" s="12"/>
      <c r="F9" s="11"/>
      <c r="G9" s="11"/>
    </row>
    <row r="10" ht="14.75" spans="1:7">
      <c r="A10" s="2"/>
      <c r="B10" s="3" t="s">
        <v>23</v>
      </c>
      <c r="C10" s="3" t="s">
        <v>24</v>
      </c>
      <c r="D10" s="3" t="s">
        <v>25</v>
      </c>
      <c r="E10" s="3" t="s">
        <v>21</v>
      </c>
      <c r="F10" s="3" t="s">
        <v>7</v>
      </c>
      <c r="G10" s="4" t="s">
        <v>8</v>
      </c>
    </row>
    <row r="11" spans="1:7">
      <c r="A11" s="20" t="s">
        <v>6</v>
      </c>
      <c r="B11" s="27">
        <v>0.161</v>
      </c>
      <c r="C11" s="28">
        <v>0.051</v>
      </c>
      <c r="D11" s="28">
        <f t="shared" ref="D11:D40" si="1">B11-C11</f>
        <v>0.11</v>
      </c>
      <c r="E11" s="7">
        <f>((D11-0.007)/0.036)*1.05</f>
        <v>3.00416666666667</v>
      </c>
      <c r="F11" s="7">
        <f>AVERAGE(E11:E15)</f>
        <v>2.82333333333333</v>
      </c>
      <c r="G11" s="8">
        <f>STDEV(E11:E15)</f>
        <v>0.211734733150285</v>
      </c>
    </row>
    <row r="12" spans="1:7">
      <c r="A12" s="21"/>
      <c r="B12" s="29">
        <v>0.151</v>
      </c>
      <c r="C12" s="30">
        <v>0.054</v>
      </c>
      <c r="D12" s="30">
        <f t="shared" si="1"/>
        <v>0.097</v>
      </c>
      <c r="E12" s="10">
        <f t="shared" ref="E12:E40" si="2">((D12-0.007)/0.036)*1.05</f>
        <v>2.625</v>
      </c>
      <c r="F12" s="10"/>
      <c r="G12" s="13"/>
    </row>
    <row r="13" spans="1:7">
      <c r="A13" s="21"/>
      <c r="B13" s="29">
        <v>0.167</v>
      </c>
      <c r="C13" s="30">
        <v>0.054</v>
      </c>
      <c r="D13" s="30">
        <f t="shared" si="1"/>
        <v>0.113</v>
      </c>
      <c r="E13" s="10">
        <f t="shared" si="2"/>
        <v>3.09166666666667</v>
      </c>
      <c r="F13" s="10"/>
      <c r="G13" s="13"/>
    </row>
    <row r="14" spans="1:7">
      <c r="A14" s="21"/>
      <c r="B14" s="29">
        <v>0.157</v>
      </c>
      <c r="C14" s="30">
        <v>0.056</v>
      </c>
      <c r="D14" s="30">
        <f t="shared" si="1"/>
        <v>0.101</v>
      </c>
      <c r="E14" s="10">
        <f t="shared" si="2"/>
        <v>2.74166666666667</v>
      </c>
      <c r="F14" s="10"/>
      <c r="G14" s="13"/>
    </row>
    <row r="15" ht="14.75" spans="1:7">
      <c r="A15" s="22"/>
      <c r="B15" s="31">
        <v>0.152</v>
      </c>
      <c r="C15" s="32">
        <v>0.054</v>
      </c>
      <c r="D15" s="32">
        <f t="shared" si="1"/>
        <v>0.098</v>
      </c>
      <c r="E15" s="15">
        <f t="shared" si="2"/>
        <v>2.65416666666667</v>
      </c>
      <c r="F15" s="15"/>
      <c r="G15" s="17"/>
    </row>
    <row r="16" spans="1:7">
      <c r="A16" s="20" t="s">
        <v>9</v>
      </c>
      <c r="B16" s="27">
        <v>0.215</v>
      </c>
      <c r="C16" s="28">
        <v>0.187</v>
      </c>
      <c r="D16" s="28">
        <f t="shared" si="1"/>
        <v>0.028</v>
      </c>
      <c r="E16" s="7">
        <f t="shared" si="2"/>
        <v>0.6125</v>
      </c>
      <c r="F16" s="7">
        <f>AVERAGE(E16:E20)</f>
        <v>0.4725</v>
      </c>
      <c r="G16" s="8">
        <f>STDEV(E16:E20)</f>
        <v>0.113712600689438</v>
      </c>
    </row>
    <row r="17" spans="1:7">
      <c r="A17" s="21"/>
      <c r="B17" s="29">
        <v>0.198</v>
      </c>
      <c r="C17" s="30">
        <v>0.176</v>
      </c>
      <c r="D17" s="30">
        <f t="shared" si="1"/>
        <v>0.022</v>
      </c>
      <c r="E17" s="10">
        <f t="shared" si="2"/>
        <v>0.437500000000001</v>
      </c>
      <c r="F17" s="10"/>
      <c r="G17" s="13"/>
    </row>
    <row r="18" spans="1:7">
      <c r="A18" s="21"/>
      <c r="B18" s="29">
        <v>0.208</v>
      </c>
      <c r="C18" s="30">
        <v>0.186</v>
      </c>
      <c r="D18" s="30">
        <f t="shared" si="1"/>
        <v>0.022</v>
      </c>
      <c r="E18" s="10">
        <f t="shared" si="2"/>
        <v>0.4375</v>
      </c>
      <c r="F18" s="10"/>
      <c r="G18" s="13"/>
    </row>
    <row r="19" spans="1:7">
      <c r="A19" s="21"/>
      <c r="B19" s="29">
        <v>0.209</v>
      </c>
      <c r="C19" s="30">
        <v>0.191</v>
      </c>
      <c r="D19" s="30">
        <f t="shared" si="1"/>
        <v>0.018</v>
      </c>
      <c r="E19" s="10">
        <f t="shared" si="2"/>
        <v>0.320833333333333</v>
      </c>
      <c r="F19" s="10"/>
      <c r="G19" s="13"/>
    </row>
    <row r="20" ht="14.75" spans="1:7">
      <c r="A20" s="22"/>
      <c r="B20" s="31">
        <v>0.219</v>
      </c>
      <c r="C20" s="32">
        <v>0.193</v>
      </c>
      <c r="D20" s="32">
        <f t="shared" si="1"/>
        <v>0.026</v>
      </c>
      <c r="E20" s="15">
        <f t="shared" si="2"/>
        <v>0.554166666666667</v>
      </c>
      <c r="F20" s="15"/>
      <c r="G20" s="17"/>
    </row>
    <row r="21" spans="1:7">
      <c r="A21" s="20" t="s">
        <v>10</v>
      </c>
      <c r="B21" s="27">
        <v>0.206</v>
      </c>
      <c r="C21" s="28">
        <v>0.181</v>
      </c>
      <c r="D21" s="28">
        <f t="shared" si="1"/>
        <v>0.025</v>
      </c>
      <c r="E21" s="7">
        <f t="shared" si="2"/>
        <v>0.525</v>
      </c>
      <c r="F21" s="7">
        <f>AVERAGE(E21:E25)</f>
        <v>0.705833333333334</v>
      </c>
      <c r="G21" s="8">
        <f>STDEV(E21:E25)</f>
        <v>0.153506469280976</v>
      </c>
    </row>
    <row r="22" spans="1:7">
      <c r="A22" s="21"/>
      <c r="B22" s="29">
        <v>0.21</v>
      </c>
      <c r="C22" s="30">
        <v>0.176</v>
      </c>
      <c r="D22" s="30">
        <f t="shared" si="1"/>
        <v>0.034</v>
      </c>
      <c r="E22" s="10">
        <f t="shared" si="2"/>
        <v>0.7875</v>
      </c>
      <c r="F22" s="10"/>
      <c r="G22" s="13"/>
    </row>
    <row r="23" spans="1:7">
      <c r="A23" s="21"/>
      <c r="B23" s="29">
        <v>0.238</v>
      </c>
      <c r="C23" s="30">
        <v>0.206</v>
      </c>
      <c r="D23" s="30">
        <f t="shared" si="1"/>
        <v>0.032</v>
      </c>
      <c r="E23" s="10">
        <f t="shared" si="2"/>
        <v>0.729166666666667</v>
      </c>
      <c r="F23" s="10"/>
      <c r="G23" s="13"/>
    </row>
    <row r="24" spans="1:7">
      <c r="A24" s="21"/>
      <c r="B24" s="29">
        <v>0.202</v>
      </c>
      <c r="C24" s="30">
        <v>0.175</v>
      </c>
      <c r="D24" s="30">
        <f t="shared" si="1"/>
        <v>0.027</v>
      </c>
      <c r="E24" s="10">
        <f t="shared" si="2"/>
        <v>0.583333333333334</v>
      </c>
      <c r="F24" s="10"/>
      <c r="G24" s="13"/>
    </row>
    <row r="25" ht="14.75" spans="1:7">
      <c r="A25" s="22"/>
      <c r="B25" s="31">
        <v>0.214</v>
      </c>
      <c r="C25" s="32">
        <v>0.176</v>
      </c>
      <c r="D25" s="32">
        <f t="shared" si="1"/>
        <v>0.038</v>
      </c>
      <c r="E25" s="15">
        <f t="shared" si="2"/>
        <v>0.904166666666667</v>
      </c>
      <c r="F25" s="15"/>
      <c r="G25" s="17"/>
    </row>
    <row r="26" spans="1:7">
      <c r="A26" s="20" t="s">
        <v>11</v>
      </c>
      <c r="B26" s="27">
        <v>0.205</v>
      </c>
      <c r="C26" s="28">
        <v>0.153</v>
      </c>
      <c r="D26" s="28">
        <f t="shared" si="1"/>
        <v>0.052</v>
      </c>
      <c r="E26" s="7">
        <f t="shared" si="2"/>
        <v>1.3125</v>
      </c>
      <c r="F26" s="7">
        <f>AVERAGE(E26:E30)</f>
        <v>1.33</v>
      </c>
      <c r="G26" s="8">
        <f>STDEV(E26:E30)</f>
        <v>0.319238460158616</v>
      </c>
    </row>
    <row r="27" spans="1:7">
      <c r="A27" s="21"/>
      <c r="B27" s="29">
        <v>0.225</v>
      </c>
      <c r="C27" s="30">
        <v>0.187</v>
      </c>
      <c r="D27" s="30">
        <f t="shared" si="1"/>
        <v>0.038</v>
      </c>
      <c r="E27" s="10">
        <f t="shared" si="2"/>
        <v>0.904166666666667</v>
      </c>
      <c r="F27" s="10"/>
      <c r="G27" s="13"/>
    </row>
    <row r="28" spans="1:7">
      <c r="A28" s="21"/>
      <c r="B28" s="29">
        <v>0.228</v>
      </c>
      <c r="C28" s="30">
        <v>0.181</v>
      </c>
      <c r="D28" s="30">
        <f t="shared" si="1"/>
        <v>0.047</v>
      </c>
      <c r="E28" s="10">
        <f t="shared" si="2"/>
        <v>1.16666666666667</v>
      </c>
      <c r="F28" s="10"/>
      <c r="G28" s="13"/>
    </row>
    <row r="29" spans="1:7">
      <c r="A29" s="21"/>
      <c r="B29" s="29">
        <v>0.211</v>
      </c>
      <c r="C29" s="30">
        <v>0.145</v>
      </c>
      <c r="D29" s="30">
        <f t="shared" si="1"/>
        <v>0.066</v>
      </c>
      <c r="E29" s="10">
        <f t="shared" si="2"/>
        <v>1.72083333333333</v>
      </c>
      <c r="F29" s="10"/>
      <c r="G29" s="13"/>
    </row>
    <row r="30" ht="14.75" spans="1:7">
      <c r="A30" s="22"/>
      <c r="B30" s="31">
        <v>0.232</v>
      </c>
      <c r="C30" s="32">
        <v>0.172</v>
      </c>
      <c r="D30" s="32">
        <f t="shared" si="1"/>
        <v>0.06</v>
      </c>
      <c r="E30" s="15">
        <f t="shared" si="2"/>
        <v>1.54583333333333</v>
      </c>
      <c r="F30" s="15"/>
      <c r="G30" s="17"/>
    </row>
    <row r="31" spans="1:7">
      <c r="A31" s="20" t="s">
        <v>12</v>
      </c>
      <c r="B31" s="27">
        <v>0.222</v>
      </c>
      <c r="C31" s="28">
        <v>0.164</v>
      </c>
      <c r="D31" s="28">
        <f t="shared" si="1"/>
        <v>0.058</v>
      </c>
      <c r="E31" s="7">
        <f t="shared" si="2"/>
        <v>1.4875</v>
      </c>
      <c r="F31" s="7">
        <f>AVERAGE(E31:E35)</f>
        <v>1.28916666666667</v>
      </c>
      <c r="G31" s="8">
        <f>STDEV(E31:E35)</f>
        <v>0.347193609932236</v>
      </c>
    </row>
    <row r="32" spans="1:7">
      <c r="A32" s="21"/>
      <c r="B32" s="29">
        <v>0.215</v>
      </c>
      <c r="C32" s="30">
        <v>0.176</v>
      </c>
      <c r="D32" s="30">
        <f t="shared" si="1"/>
        <v>0.039</v>
      </c>
      <c r="E32" s="10">
        <f t="shared" si="2"/>
        <v>0.933333333333334</v>
      </c>
      <c r="F32" s="10"/>
      <c r="G32" s="13"/>
    </row>
    <row r="33" spans="1:7">
      <c r="A33" s="21"/>
      <c r="B33" s="29">
        <v>0.224</v>
      </c>
      <c r="C33" s="30">
        <v>0.156</v>
      </c>
      <c r="D33" s="30">
        <f t="shared" si="1"/>
        <v>0.068</v>
      </c>
      <c r="E33" s="10">
        <f t="shared" si="2"/>
        <v>1.77916666666667</v>
      </c>
      <c r="F33" s="10"/>
      <c r="G33" s="13"/>
    </row>
    <row r="34" spans="1:7">
      <c r="A34" s="21"/>
      <c r="B34" s="29">
        <v>0.215</v>
      </c>
      <c r="C34" s="30">
        <v>0.173</v>
      </c>
      <c r="D34" s="30">
        <f t="shared" si="1"/>
        <v>0.042</v>
      </c>
      <c r="E34" s="10">
        <f t="shared" si="2"/>
        <v>1.02083333333333</v>
      </c>
      <c r="F34" s="10"/>
      <c r="G34" s="13"/>
    </row>
    <row r="35" ht="14.75" spans="1:7">
      <c r="A35" s="22"/>
      <c r="B35" s="31">
        <v>0.218</v>
      </c>
      <c r="C35" s="32">
        <v>0.169</v>
      </c>
      <c r="D35" s="32">
        <f t="shared" si="1"/>
        <v>0.049</v>
      </c>
      <c r="E35" s="15">
        <f t="shared" si="2"/>
        <v>1.225</v>
      </c>
      <c r="F35" s="15"/>
      <c r="G35" s="17"/>
    </row>
    <row r="36" spans="1:7">
      <c r="A36" s="20" t="s">
        <v>13</v>
      </c>
      <c r="B36" s="27">
        <v>0.194</v>
      </c>
      <c r="C36" s="28">
        <v>0.136</v>
      </c>
      <c r="D36" s="28">
        <f t="shared" si="1"/>
        <v>0.058</v>
      </c>
      <c r="E36" s="7">
        <f t="shared" si="2"/>
        <v>1.4875</v>
      </c>
      <c r="F36" s="7">
        <f>AVERAGE(E36:E40)</f>
        <v>1.3825</v>
      </c>
      <c r="G36" s="8">
        <f>STDEV(E36:E40)</f>
        <v>0.0671467091937912</v>
      </c>
    </row>
    <row r="37" spans="1:7">
      <c r="A37" s="21"/>
      <c r="B37" s="29">
        <v>0.214</v>
      </c>
      <c r="C37" s="30">
        <v>0.162</v>
      </c>
      <c r="D37" s="30">
        <f t="shared" si="1"/>
        <v>0.052</v>
      </c>
      <c r="E37" s="10">
        <f t="shared" si="2"/>
        <v>1.3125</v>
      </c>
      <c r="F37" s="10"/>
      <c r="G37" s="13"/>
    </row>
    <row r="38" spans="1:7">
      <c r="A38" s="21"/>
      <c r="B38" s="29">
        <v>0.228</v>
      </c>
      <c r="C38" s="30">
        <v>0.174</v>
      </c>
      <c r="D38" s="30">
        <f t="shared" si="1"/>
        <v>0.054</v>
      </c>
      <c r="E38" s="10">
        <f t="shared" si="2"/>
        <v>1.37083333333333</v>
      </c>
      <c r="F38" s="10"/>
      <c r="G38" s="13"/>
    </row>
    <row r="39" spans="1:7">
      <c r="A39" s="21"/>
      <c r="B39" s="29">
        <v>0.22</v>
      </c>
      <c r="C39" s="30">
        <v>0.167</v>
      </c>
      <c r="D39" s="30">
        <f t="shared" si="1"/>
        <v>0.053</v>
      </c>
      <c r="E39" s="10">
        <f t="shared" si="2"/>
        <v>1.34166666666667</v>
      </c>
      <c r="F39" s="10"/>
      <c r="G39" s="13"/>
    </row>
    <row r="40" ht="14.75" spans="1:7">
      <c r="A40" s="22"/>
      <c r="B40" s="31">
        <v>0.195</v>
      </c>
      <c r="C40" s="32">
        <v>0.14</v>
      </c>
      <c r="D40" s="32">
        <f t="shared" si="1"/>
        <v>0.055</v>
      </c>
      <c r="E40" s="15">
        <f t="shared" si="2"/>
        <v>1.4</v>
      </c>
      <c r="F40" s="15"/>
      <c r="G40" s="17"/>
    </row>
  </sheetData>
  <mergeCells count="23">
    <mergeCell ref="B8:E8"/>
    <mergeCell ref="A2:A4"/>
    <mergeCell ref="A5:A7"/>
    <mergeCell ref="A11:A15"/>
    <mergeCell ref="A16:A20"/>
    <mergeCell ref="A21:A25"/>
    <mergeCell ref="A26:A30"/>
    <mergeCell ref="A31:A35"/>
    <mergeCell ref="A36:A40"/>
    <mergeCell ref="E2:E4"/>
    <mergeCell ref="E5:E7"/>
    <mergeCell ref="F11:F15"/>
    <mergeCell ref="F16:F20"/>
    <mergeCell ref="F21:F25"/>
    <mergeCell ref="F26:F30"/>
    <mergeCell ref="F31:F35"/>
    <mergeCell ref="F36:F40"/>
    <mergeCell ref="G11:G15"/>
    <mergeCell ref="G16:G20"/>
    <mergeCell ref="G21:G25"/>
    <mergeCell ref="G26:G30"/>
    <mergeCell ref="G31:G35"/>
    <mergeCell ref="G36:G40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opLeftCell="A25" workbookViewId="0">
      <selection activeCell="C48" sqref="C48:C52"/>
    </sheetView>
  </sheetViews>
  <sheetFormatPr defaultColWidth="8.66666666666667" defaultRowHeight="14" outlineLevelCol="6"/>
  <cols>
    <col min="1" max="1" width="22.6666666666667" customWidth="1"/>
    <col min="2" max="2" width="14.4166666666667" customWidth="1"/>
    <col min="3" max="3" width="22.6666666666667" customWidth="1"/>
    <col min="4" max="4" width="14.0833333333333" customWidth="1"/>
    <col min="5" max="5" width="18.3333333333333" customWidth="1"/>
    <col min="6" max="6" width="16.8333333333333" customWidth="1"/>
    <col min="7" max="7" width="17.3333333333333" customWidth="1"/>
  </cols>
  <sheetData>
    <row r="1" spans="1:7">
      <c r="A1" s="18" t="s">
        <v>26</v>
      </c>
      <c r="B1" s="11">
        <v>24</v>
      </c>
      <c r="C1" s="11">
        <v>12</v>
      </c>
      <c r="D1" s="11">
        <v>6</v>
      </c>
      <c r="E1" s="11">
        <v>3</v>
      </c>
      <c r="F1" s="11">
        <v>1.5</v>
      </c>
      <c r="G1" s="11">
        <v>0</v>
      </c>
    </row>
    <row r="2" spans="1:7">
      <c r="A2" s="18" t="s">
        <v>27</v>
      </c>
      <c r="B2" s="11">
        <v>2.266</v>
      </c>
      <c r="C2" s="11">
        <v>1.393</v>
      </c>
      <c r="D2" s="11">
        <v>0.767</v>
      </c>
      <c r="E2" s="11">
        <v>0.43</v>
      </c>
      <c r="F2" s="11">
        <v>0.211</v>
      </c>
      <c r="G2" s="11">
        <v>0.067</v>
      </c>
    </row>
    <row r="3" spans="1:7">
      <c r="A3" s="18" t="s">
        <v>28</v>
      </c>
      <c r="B3" s="11">
        <v>2.524</v>
      </c>
      <c r="C3" s="11">
        <v>1.505</v>
      </c>
      <c r="D3" s="11">
        <v>0.789</v>
      </c>
      <c r="E3" s="11">
        <v>0.404</v>
      </c>
      <c r="F3" s="11">
        <v>0.21</v>
      </c>
      <c r="G3" s="11">
        <v>0.066</v>
      </c>
    </row>
    <row r="4" spans="1:7">
      <c r="A4" s="18" t="s">
        <v>7</v>
      </c>
      <c r="B4" s="11">
        <f>AVERAGE(B2:B3)</f>
        <v>2.395</v>
      </c>
      <c r="C4" s="11">
        <f t="shared" ref="B4:G4" si="0">AVERAGE(C2:C3)</f>
        <v>1.449</v>
      </c>
      <c r="D4" s="11">
        <f t="shared" si="0"/>
        <v>0.778</v>
      </c>
      <c r="E4" s="11">
        <f t="shared" si="0"/>
        <v>0.417</v>
      </c>
      <c r="F4" s="11">
        <f t="shared" si="0"/>
        <v>0.2105</v>
      </c>
      <c r="G4" s="11">
        <f t="shared" si="0"/>
        <v>0.0665</v>
      </c>
    </row>
    <row r="5" spans="1:7">
      <c r="A5" s="18"/>
      <c r="B5" s="19"/>
      <c r="C5" s="19"/>
      <c r="D5" s="19"/>
      <c r="E5" s="19"/>
      <c r="F5" s="19"/>
      <c r="G5" s="19"/>
    </row>
    <row r="6" spans="1:7">
      <c r="A6" s="18"/>
      <c r="B6" s="19"/>
      <c r="C6" s="19"/>
      <c r="D6" s="19"/>
      <c r="E6" s="19"/>
      <c r="F6" s="19"/>
      <c r="G6" s="19"/>
    </row>
    <row r="7" spans="1:7">
      <c r="A7" s="19"/>
      <c r="B7" s="19"/>
      <c r="C7" s="19"/>
      <c r="D7" s="19"/>
      <c r="E7" s="19"/>
      <c r="F7" s="19"/>
      <c r="G7" s="19"/>
    </row>
    <row r="8" spans="1:7">
      <c r="A8" s="19"/>
      <c r="B8" s="19"/>
      <c r="C8" s="19"/>
      <c r="D8" s="19"/>
      <c r="E8" s="19"/>
      <c r="F8" s="19"/>
      <c r="G8" s="19"/>
    </row>
    <row r="9" spans="1:7">
      <c r="A9" s="19"/>
      <c r="B9" s="19"/>
      <c r="C9" s="19"/>
      <c r="D9" s="19"/>
      <c r="E9" s="19"/>
      <c r="F9" s="19"/>
      <c r="G9" s="19"/>
    </row>
    <row r="10" spans="1:7">
      <c r="A10" s="19"/>
      <c r="B10" s="19"/>
      <c r="C10" s="19"/>
      <c r="D10" s="19"/>
      <c r="E10" s="19"/>
      <c r="F10" s="19"/>
      <c r="G10" s="19"/>
    </row>
    <row r="11" spans="1:7">
      <c r="A11" s="19"/>
      <c r="B11" s="19"/>
      <c r="C11" s="19"/>
      <c r="D11" s="19"/>
      <c r="E11" s="19"/>
      <c r="F11" s="19"/>
      <c r="G11" s="19"/>
    </row>
    <row r="12" spans="1:7">
      <c r="A12" s="19"/>
      <c r="B12" s="19"/>
      <c r="C12" s="19"/>
      <c r="D12" s="19"/>
      <c r="E12" s="19"/>
      <c r="F12" s="19"/>
      <c r="G12" s="19"/>
    </row>
    <row r="13" spans="1:7">
      <c r="A13" s="19"/>
      <c r="B13" s="19"/>
      <c r="C13" s="19"/>
      <c r="D13" s="19"/>
      <c r="E13" s="19"/>
      <c r="F13" s="19"/>
      <c r="G13" s="19"/>
    </row>
    <row r="14" spans="1:7">
      <c r="A14" s="19"/>
      <c r="B14" s="19"/>
      <c r="C14" s="19"/>
      <c r="D14" s="19"/>
      <c r="E14" s="19"/>
      <c r="F14" s="19"/>
      <c r="G14" s="19"/>
    </row>
    <row r="15" spans="1:7">
      <c r="A15" s="19"/>
      <c r="B15" s="19"/>
      <c r="C15" s="19"/>
      <c r="D15" s="19"/>
      <c r="E15" s="19"/>
      <c r="F15" s="19"/>
      <c r="G15" s="19"/>
    </row>
    <row r="16" spans="1:7">
      <c r="A16" s="19"/>
      <c r="B16" s="19"/>
      <c r="C16" s="19"/>
      <c r="D16" s="19"/>
      <c r="E16" s="19"/>
      <c r="F16" s="19"/>
      <c r="G16" s="19"/>
    </row>
    <row r="17" spans="1:7">
      <c r="A17" s="19"/>
      <c r="B17" s="19"/>
      <c r="C17" s="19"/>
      <c r="D17" s="19"/>
      <c r="E17" s="19"/>
      <c r="F17" s="19"/>
      <c r="G17" s="19"/>
    </row>
    <row r="18" spans="1:7">
      <c r="A18" s="19"/>
      <c r="B18" s="19"/>
      <c r="C18" s="19"/>
      <c r="D18" s="19"/>
      <c r="E18" s="19"/>
      <c r="F18" s="19"/>
      <c r="G18" s="19"/>
    </row>
    <row r="19" spans="1:7">
      <c r="A19" s="19"/>
      <c r="B19" s="19"/>
      <c r="C19" s="19"/>
      <c r="D19" s="19"/>
      <c r="E19" s="19"/>
      <c r="F19" s="19"/>
      <c r="G19" s="19"/>
    </row>
    <row r="20" spans="1:7">
      <c r="A20" s="19"/>
      <c r="B20" s="19"/>
      <c r="C20" s="19"/>
      <c r="D20" s="19"/>
      <c r="E20" s="19"/>
      <c r="F20" s="19"/>
      <c r="G20" s="19"/>
    </row>
    <row r="21" ht="14.75" spans="1:7">
      <c r="A21" s="19"/>
      <c r="B21" s="19"/>
      <c r="C21" s="19"/>
      <c r="D21" s="19"/>
      <c r="E21" s="19"/>
      <c r="F21" s="19"/>
      <c r="G21" s="19"/>
    </row>
    <row r="22" ht="14.75" spans="1:7">
      <c r="A22" s="2"/>
      <c r="B22" s="3" t="s">
        <v>17</v>
      </c>
      <c r="C22" s="3" t="s">
        <v>21</v>
      </c>
      <c r="D22" s="3" t="s">
        <v>7</v>
      </c>
      <c r="E22" s="4" t="s">
        <v>8</v>
      </c>
      <c r="F22" s="19"/>
      <c r="G22" s="19"/>
    </row>
    <row r="23" s="1" customFormat="1" spans="1:7">
      <c r="A23" s="20" t="s">
        <v>6</v>
      </c>
      <c r="B23" s="7">
        <v>0.591</v>
      </c>
      <c r="C23" s="7">
        <f>((B23-0.1259)/0.0981)*5</f>
        <v>23.7054026503568</v>
      </c>
      <c r="D23" s="7">
        <f>AVERAGE(C23:C27)</f>
        <v>23.3588175331295</v>
      </c>
      <c r="E23" s="8">
        <f>STDEV(C23:C27)</f>
        <v>1.34531474506853</v>
      </c>
      <c r="F23" s="19"/>
      <c r="G23" s="19"/>
    </row>
    <row r="24" s="1" customFormat="1" spans="1:7">
      <c r="A24" s="21"/>
      <c r="B24" s="10">
        <v>0.548</v>
      </c>
      <c r="C24" s="10">
        <f t="shared" ref="C24:C52" si="1">((B24-0.1259)/0.0981)*5</f>
        <v>21.5137614678899</v>
      </c>
      <c r="D24" s="10"/>
      <c r="E24" s="13"/>
      <c r="F24" s="19"/>
      <c r="G24" s="19"/>
    </row>
    <row r="25" s="1" customFormat="1" spans="1:7">
      <c r="A25" s="21"/>
      <c r="B25" s="10">
        <v>0.573</v>
      </c>
      <c r="C25" s="10">
        <f t="shared" si="1"/>
        <v>22.7879714576962</v>
      </c>
      <c r="D25" s="10"/>
      <c r="E25" s="13"/>
      <c r="F25" s="19"/>
      <c r="G25" s="19"/>
    </row>
    <row r="26" s="1" customFormat="1" spans="1:7">
      <c r="A26" s="21"/>
      <c r="B26" s="10">
        <v>0.589</v>
      </c>
      <c r="C26" s="10">
        <f t="shared" si="1"/>
        <v>23.6034658511723</v>
      </c>
      <c r="D26" s="10"/>
      <c r="E26" s="13"/>
      <c r="F26" s="19"/>
      <c r="G26" s="19"/>
    </row>
    <row r="27" s="1" customFormat="1" ht="14.75" spans="1:7">
      <c r="A27" s="22"/>
      <c r="B27" s="15">
        <v>0.62</v>
      </c>
      <c r="C27" s="15">
        <f t="shared" si="1"/>
        <v>25.1834862385321</v>
      </c>
      <c r="D27" s="15"/>
      <c r="E27" s="17"/>
      <c r="F27" s="19"/>
      <c r="G27" s="19"/>
    </row>
    <row r="28" s="1" customFormat="1" spans="1:7">
      <c r="A28" s="20" t="s">
        <v>9</v>
      </c>
      <c r="B28" s="7">
        <v>0.503</v>
      </c>
      <c r="C28" s="7">
        <f t="shared" si="1"/>
        <v>19.2201834862385</v>
      </c>
      <c r="D28" s="7">
        <f>AVERAGE(C28:C32)</f>
        <v>19.4036697247706</v>
      </c>
      <c r="E28" s="8">
        <f>STDEV(C28:C32)</f>
        <v>0.820733679331456</v>
      </c>
      <c r="F28" s="19"/>
      <c r="G28" s="19"/>
    </row>
    <row r="29" s="1" customFormat="1" spans="1:7">
      <c r="A29" s="21"/>
      <c r="B29" s="10">
        <v>0.489</v>
      </c>
      <c r="C29" s="10">
        <f t="shared" si="1"/>
        <v>18.506625891947</v>
      </c>
      <c r="D29" s="10"/>
      <c r="E29" s="13"/>
      <c r="F29" s="19"/>
      <c r="G29" s="19"/>
    </row>
    <row r="30" s="1" customFormat="1" spans="1:7">
      <c r="A30" s="21"/>
      <c r="B30" s="10">
        <v>0.499</v>
      </c>
      <c r="C30" s="10">
        <f t="shared" si="1"/>
        <v>19.0163098878695</v>
      </c>
      <c r="D30" s="10"/>
      <c r="E30" s="13"/>
      <c r="F30" s="19"/>
      <c r="G30" s="19"/>
    </row>
    <row r="31" s="1" customFormat="1" spans="1:7">
      <c r="A31" s="21"/>
      <c r="B31" s="10">
        <v>0.51</v>
      </c>
      <c r="C31" s="10">
        <f t="shared" si="1"/>
        <v>19.5769622833843</v>
      </c>
      <c r="D31" s="10"/>
      <c r="E31" s="13"/>
      <c r="F31" s="19"/>
      <c r="G31" s="19"/>
    </row>
    <row r="32" s="1" customFormat="1" ht="14.75" spans="1:7">
      <c r="A32" s="22"/>
      <c r="B32" s="15">
        <v>0.532</v>
      </c>
      <c r="C32" s="15">
        <f t="shared" si="1"/>
        <v>20.6982670744139</v>
      </c>
      <c r="D32" s="15"/>
      <c r="E32" s="17"/>
      <c r="F32" s="19"/>
      <c r="G32" s="19"/>
    </row>
    <row r="33" s="1" customFormat="1" spans="1:7">
      <c r="A33" s="20" t="s">
        <v>10</v>
      </c>
      <c r="B33" s="7">
        <v>0.636</v>
      </c>
      <c r="C33" s="7">
        <f t="shared" si="1"/>
        <v>25.9989806320082</v>
      </c>
      <c r="D33" s="7">
        <f>AVERAGE(C33:C37)</f>
        <v>23.6136595310907</v>
      </c>
      <c r="E33" s="8">
        <f>STDEV(C33:C37)</f>
        <v>1.59491190341349</v>
      </c>
      <c r="F33" s="19"/>
      <c r="G33" s="19"/>
    </row>
    <row r="34" s="1" customFormat="1" spans="1:7">
      <c r="A34" s="21"/>
      <c r="B34" s="10">
        <v>0.604</v>
      </c>
      <c r="C34" s="10">
        <f t="shared" si="1"/>
        <v>24.3679918450561</v>
      </c>
      <c r="D34" s="10"/>
      <c r="E34" s="13"/>
      <c r="F34" s="19"/>
      <c r="G34" s="19"/>
    </row>
    <row r="35" s="1" customFormat="1" spans="1:7">
      <c r="A35" s="21"/>
      <c r="B35" s="10">
        <v>0.558</v>
      </c>
      <c r="C35" s="10">
        <f t="shared" si="1"/>
        <v>22.0234454638124</v>
      </c>
      <c r="D35" s="10"/>
      <c r="E35" s="13"/>
      <c r="F35" s="19"/>
      <c r="G35" s="19"/>
    </row>
    <row r="36" s="1" customFormat="1" spans="1:7">
      <c r="A36" s="21"/>
      <c r="B36" s="10">
        <v>0.568</v>
      </c>
      <c r="C36" s="10">
        <f t="shared" si="1"/>
        <v>22.533129459735</v>
      </c>
      <c r="D36" s="10"/>
      <c r="E36" s="13"/>
      <c r="F36" s="19"/>
      <c r="G36" s="19"/>
    </row>
    <row r="37" s="1" customFormat="1" ht="14.75" spans="1:7">
      <c r="A37" s="22"/>
      <c r="B37" s="15">
        <v>0.58</v>
      </c>
      <c r="C37" s="15">
        <f t="shared" si="1"/>
        <v>23.144750254842</v>
      </c>
      <c r="D37" s="15"/>
      <c r="E37" s="17"/>
      <c r="F37" s="19"/>
      <c r="G37" s="19"/>
    </row>
    <row r="38" s="1" customFormat="1" spans="1:7">
      <c r="A38" s="20" t="s">
        <v>11</v>
      </c>
      <c r="B38" s="7">
        <v>0.601</v>
      </c>
      <c r="C38" s="7">
        <f t="shared" si="1"/>
        <v>24.2150866462793</v>
      </c>
      <c r="D38" s="7">
        <f>AVERAGE(C38:C42)</f>
        <v>23.7257900101937</v>
      </c>
      <c r="E38" s="8">
        <f>STDEV(C38:C42)</f>
        <v>0.888372040631204</v>
      </c>
      <c r="F38" s="19"/>
      <c r="G38" s="19"/>
    </row>
    <row r="39" s="1" customFormat="1" spans="1:7">
      <c r="A39" s="21"/>
      <c r="B39" s="10">
        <v>0.614</v>
      </c>
      <c r="C39" s="10">
        <f t="shared" si="1"/>
        <v>24.8776758409786</v>
      </c>
      <c r="D39" s="10"/>
      <c r="E39" s="13"/>
      <c r="F39" s="19"/>
      <c r="G39" s="19"/>
    </row>
    <row r="40" s="1" customFormat="1" spans="1:7">
      <c r="A40" s="21"/>
      <c r="B40" s="10">
        <v>0.574</v>
      </c>
      <c r="C40" s="10">
        <f t="shared" si="1"/>
        <v>22.8389398572885</v>
      </c>
      <c r="D40" s="10"/>
      <c r="E40" s="13"/>
      <c r="F40" s="19"/>
      <c r="G40" s="19"/>
    </row>
    <row r="41" s="1" customFormat="1" spans="1:7">
      <c r="A41" s="21"/>
      <c r="B41" s="10">
        <v>0.574</v>
      </c>
      <c r="C41" s="10">
        <f t="shared" si="1"/>
        <v>22.8389398572885</v>
      </c>
      <c r="D41" s="10"/>
      <c r="E41" s="13"/>
      <c r="F41" s="19"/>
      <c r="G41" s="19"/>
    </row>
    <row r="42" s="1" customFormat="1" ht="14.75" spans="1:7">
      <c r="A42" s="22"/>
      <c r="B42" s="15">
        <v>0.594</v>
      </c>
      <c r="C42" s="15">
        <f t="shared" si="1"/>
        <v>23.8583078491335</v>
      </c>
      <c r="D42" s="15"/>
      <c r="E42" s="17"/>
      <c r="F42" s="19"/>
      <c r="G42" s="19"/>
    </row>
    <row r="43" s="1" customFormat="1" spans="1:7">
      <c r="A43" s="20" t="s">
        <v>12</v>
      </c>
      <c r="B43" s="7">
        <v>0.576</v>
      </c>
      <c r="C43" s="7">
        <f t="shared" si="1"/>
        <v>22.940876656473</v>
      </c>
      <c r="D43" s="7">
        <f>AVERAGE(C43:C47)</f>
        <v>24.3985728848114</v>
      </c>
      <c r="E43" s="8">
        <f>STDEV(C43:C47)</f>
        <v>1.24773723586637</v>
      </c>
      <c r="F43" s="19"/>
      <c r="G43" s="19"/>
    </row>
    <row r="44" s="1" customFormat="1" spans="1:7">
      <c r="A44" s="21"/>
      <c r="B44" s="10">
        <v>0.639</v>
      </c>
      <c r="C44" s="10">
        <f t="shared" si="1"/>
        <v>26.1518858307849</v>
      </c>
      <c r="D44" s="10"/>
      <c r="E44" s="13"/>
      <c r="F44" s="19"/>
      <c r="G44" s="19"/>
    </row>
    <row r="45" s="1" customFormat="1" spans="1:7">
      <c r="A45" s="21"/>
      <c r="B45" s="10">
        <v>0.599</v>
      </c>
      <c r="C45" s="10">
        <f t="shared" si="1"/>
        <v>24.1131498470948</v>
      </c>
      <c r="D45" s="10"/>
      <c r="E45" s="13"/>
      <c r="F45" s="19"/>
      <c r="G45" s="19"/>
    </row>
    <row r="46" s="1" customFormat="1" spans="1:7">
      <c r="A46" s="21"/>
      <c r="B46" s="10">
        <v>0.618</v>
      </c>
      <c r="C46" s="10">
        <f t="shared" si="1"/>
        <v>25.0815494393476</v>
      </c>
      <c r="D46" s="10"/>
      <c r="E46" s="13"/>
      <c r="F46" s="19"/>
      <c r="G46" s="19"/>
    </row>
    <row r="47" s="1" customFormat="1" ht="14.75" spans="1:7">
      <c r="A47" s="22"/>
      <c r="B47" s="15">
        <v>0.591</v>
      </c>
      <c r="C47" s="15">
        <f t="shared" si="1"/>
        <v>23.7054026503568</v>
      </c>
      <c r="D47" s="15"/>
      <c r="E47" s="17"/>
      <c r="F47" s="19"/>
      <c r="G47" s="19"/>
    </row>
    <row r="48" s="1" customFormat="1" spans="1:7">
      <c r="A48" s="20" t="s">
        <v>13</v>
      </c>
      <c r="B48" s="7">
        <v>0.719</v>
      </c>
      <c r="C48" s="7">
        <f t="shared" si="1"/>
        <v>30.2293577981651</v>
      </c>
      <c r="D48" s="7">
        <f>AVERAGE(C48:C52)</f>
        <v>27.4872579001019</v>
      </c>
      <c r="E48" s="8">
        <f>STDEV(C48:C52)</f>
        <v>1.66308567965489</v>
      </c>
      <c r="F48" s="19"/>
      <c r="G48" s="19"/>
    </row>
    <row r="49" s="1" customFormat="1" spans="1:7">
      <c r="A49" s="21"/>
      <c r="B49" s="10">
        <v>0.647</v>
      </c>
      <c r="C49" s="10">
        <f t="shared" si="1"/>
        <v>26.5596330275229</v>
      </c>
      <c r="D49" s="10"/>
      <c r="E49" s="13"/>
      <c r="F49" s="19"/>
      <c r="G49" s="19"/>
    </row>
    <row r="50" s="1" customFormat="1" spans="1:7">
      <c r="A50" s="21"/>
      <c r="B50" s="10">
        <v>0.658</v>
      </c>
      <c r="C50" s="10">
        <f t="shared" si="1"/>
        <v>27.1202854230377</v>
      </c>
      <c r="D50" s="10"/>
      <c r="E50" s="13"/>
      <c r="F50" s="19"/>
      <c r="G50" s="19"/>
    </row>
    <row r="51" s="1" customFormat="1" spans="1:7">
      <c r="A51" s="21"/>
      <c r="B51" s="10">
        <v>0.668</v>
      </c>
      <c r="C51" s="10">
        <f t="shared" si="1"/>
        <v>27.6299694189602</v>
      </c>
      <c r="D51" s="10"/>
      <c r="E51" s="13"/>
      <c r="F51" s="19"/>
      <c r="G51" s="19"/>
    </row>
    <row r="52" s="1" customFormat="1" ht="14.75" spans="1:7">
      <c r="A52" s="22"/>
      <c r="B52" s="15">
        <v>0.634</v>
      </c>
      <c r="C52" s="15">
        <f t="shared" si="1"/>
        <v>25.8970438328236</v>
      </c>
      <c r="D52" s="15"/>
      <c r="E52" s="17"/>
      <c r="F52" s="19"/>
      <c r="G52" s="19"/>
    </row>
  </sheetData>
  <mergeCells count="18">
    <mergeCell ref="A23:A27"/>
    <mergeCell ref="A28:A32"/>
    <mergeCell ref="A33:A37"/>
    <mergeCell ref="A38:A42"/>
    <mergeCell ref="A43:A47"/>
    <mergeCell ref="A48:A52"/>
    <mergeCell ref="D23:D27"/>
    <mergeCell ref="D28:D32"/>
    <mergeCell ref="D33:D37"/>
    <mergeCell ref="D38:D42"/>
    <mergeCell ref="D43:D47"/>
    <mergeCell ref="D48:D52"/>
    <mergeCell ref="E23:E27"/>
    <mergeCell ref="E28:E32"/>
    <mergeCell ref="E33:E37"/>
    <mergeCell ref="E38:E42"/>
    <mergeCell ref="E43:E47"/>
    <mergeCell ref="E48:E52"/>
  </mergeCells>
  <pageMargins left="0.75" right="0.75" top="1" bottom="1" header="0.5" footer="0.5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opLeftCell="A25" workbookViewId="0">
      <selection activeCell="C48" sqref="C48:C52"/>
    </sheetView>
  </sheetViews>
  <sheetFormatPr defaultColWidth="8.66666666666667" defaultRowHeight="14" outlineLevelCol="6"/>
  <cols>
    <col min="1" max="1" width="22.6666666666667" customWidth="1"/>
    <col min="2" max="2" width="14.4166666666667" customWidth="1"/>
    <col min="3" max="3" width="22.6666666666667" customWidth="1"/>
    <col min="4" max="4" width="14.0833333333333" customWidth="1"/>
    <col min="5" max="5" width="18.3333333333333" customWidth="1"/>
    <col min="6" max="6" width="17" customWidth="1"/>
    <col min="7" max="7" width="16.1666666666667" customWidth="1"/>
  </cols>
  <sheetData>
    <row r="1" spans="1:7">
      <c r="A1" s="18" t="s">
        <v>26</v>
      </c>
      <c r="B1" s="11">
        <v>16</v>
      </c>
      <c r="C1" s="11">
        <v>8</v>
      </c>
      <c r="D1" s="11">
        <v>4</v>
      </c>
      <c r="E1" s="11">
        <v>2</v>
      </c>
      <c r="F1" s="11">
        <v>1</v>
      </c>
      <c r="G1" s="11">
        <v>0</v>
      </c>
    </row>
    <row r="2" spans="1:7">
      <c r="A2" s="18" t="s">
        <v>27</v>
      </c>
      <c r="B2" s="11">
        <v>2.288</v>
      </c>
      <c r="C2" s="11">
        <v>1.162</v>
      </c>
      <c r="D2" s="11">
        <v>0.597</v>
      </c>
      <c r="E2" s="11">
        <v>0.326</v>
      </c>
      <c r="F2" s="11">
        <v>0.169</v>
      </c>
      <c r="G2" s="11">
        <v>0.063</v>
      </c>
    </row>
    <row r="3" spans="1:7">
      <c r="A3" s="18" t="s">
        <v>28</v>
      </c>
      <c r="B3" s="11">
        <v>2.274</v>
      </c>
      <c r="C3" s="11">
        <v>1.186</v>
      </c>
      <c r="D3" s="11">
        <v>0.606</v>
      </c>
      <c r="E3" s="11">
        <v>0.306</v>
      </c>
      <c r="F3" s="11">
        <v>0.167</v>
      </c>
      <c r="G3" s="11">
        <v>0.062</v>
      </c>
    </row>
    <row r="4" spans="1:7">
      <c r="A4" s="18" t="s">
        <v>7</v>
      </c>
      <c r="B4" s="11">
        <f t="shared" ref="B4:G4" si="0">AVERAGE(B2:B3)</f>
        <v>2.281</v>
      </c>
      <c r="C4" s="11">
        <f t="shared" si="0"/>
        <v>1.174</v>
      </c>
      <c r="D4" s="11">
        <f t="shared" si="0"/>
        <v>0.6015</v>
      </c>
      <c r="E4" s="11">
        <f t="shared" si="0"/>
        <v>0.316</v>
      </c>
      <c r="F4" s="11">
        <f t="shared" si="0"/>
        <v>0.168</v>
      </c>
      <c r="G4" s="11">
        <f t="shared" si="0"/>
        <v>0.0625</v>
      </c>
    </row>
    <row r="5" spans="1:7">
      <c r="A5" s="18"/>
      <c r="B5" s="19"/>
      <c r="C5" s="19"/>
      <c r="D5" s="19"/>
      <c r="E5" s="19"/>
      <c r="F5" s="19"/>
      <c r="G5" s="19"/>
    </row>
    <row r="6" spans="1:7">
      <c r="A6" s="18"/>
      <c r="B6" s="19"/>
      <c r="C6" s="19"/>
      <c r="D6" s="19"/>
      <c r="E6" s="19"/>
      <c r="F6" s="19"/>
      <c r="G6" s="19"/>
    </row>
    <row r="7" spans="1:7">
      <c r="A7" s="19"/>
      <c r="B7" s="19"/>
      <c r="C7" s="19"/>
      <c r="D7" s="19"/>
      <c r="E7" s="19"/>
      <c r="F7" s="19"/>
      <c r="G7" s="19"/>
    </row>
    <row r="8" spans="1:7">
      <c r="A8" s="19"/>
      <c r="B8" s="19"/>
      <c r="C8" s="19"/>
      <c r="D8" s="19"/>
      <c r="E8" s="19"/>
      <c r="F8" s="19"/>
      <c r="G8" s="19"/>
    </row>
    <row r="9" spans="1:7">
      <c r="A9" s="19"/>
      <c r="B9" s="19"/>
      <c r="C9" s="19"/>
      <c r="D9" s="19"/>
      <c r="E9" s="19"/>
      <c r="F9" s="19"/>
      <c r="G9" s="19"/>
    </row>
    <row r="10" spans="1:7">
      <c r="A10" s="19"/>
      <c r="B10" s="19"/>
      <c r="C10" s="19"/>
      <c r="D10" s="19"/>
      <c r="E10" s="19"/>
      <c r="F10" s="19"/>
      <c r="G10" s="19"/>
    </row>
    <row r="11" spans="1:7">
      <c r="A11" s="19"/>
      <c r="B11" s="19"/>
      <c r="C11" s="19"/>
      <c r="D11" s="19"/>
      <c r="E11" s="19"/>
      <c r="F11" s="19"/>
      <c r="G11" s="19"/>
    </row>
    <row r="12" spans="1:7">
      <c r="A12" s="19"/>
      <c r="B12" s="19"/>
      <c r="C12" s="19"/>
      <c r="D12" s="19"/>
      <c r="E12" s="19"/>
      <c r="F12" s="19"/>
      <c r="G12" s="19"/>
    </row>
    <row r="13" spans="1:7">
      <c r="A13" s="19"/>
      <c r="B13" s="19"/>
      <c r="C13" s="19"/>
      <c r="D13" s="19"/>
      <c r="E13" s="19"/>
      <c r="F13" s="19"/>
      <c r="G13" s="19"/>
    </row>
    <row r="14" spans="1:7">
      <c r="A14" s="19"/>
      <c r="B14" s="19"/>
      <c r="C14" s="19"/>
      <c r="D14" s="19"/>
      <c r="E14" s="19"/>
      <c r="F14" s="19"/>
      <c r="G14" s="19"/>
    </row>
    <row r="15" spans="1:7">
      <c r="A15" s="19"/>
      <c r="B15" s="19"/>
      <c r="C15" s="19"/>
      <c r="D15" s="19"/>
      <c r="E15" s="19"/>
      <c r="F15" s="19"/>
      <c r="G15" s="19"/>
    </row>
    <row r="16" spans="1:7">
      <c r="A16" s="19"/>
      <c r="B16" s="19"/>
      <c r="C16" s="19"/>
      <c r="D16" s="19"/>
      <c r="E16" s="19"/>
      <c r="F16" s="19"/>
      <c r="G16" s="19"/>
    </row>
    <row r="17" spans="1:7">
      <c r="A17" s="19"/>
      <c r="B17" s="19"/>
      <c r="C17" s="19"/>
      <c r="D17" s="19"/>
      <c r="E17" s="19"/>
      <c r="F17" s="19"/>
      <c r="G17" s="19"/>
    </row>
    <row r="18" spans="1:7">
      <c r="A18" s="19"/>
      <c r="B18" s="19"/>
      <c r="C18" s="19"/>
      <c r="D18" s="19"/>
      <c r="E18" s="19"/>
      <c r="F18" s="19"/>
      <c r="G18" s="19"/>
    </row>
    <row r="19" spans="1:7">
      <c r="A19" s="19"/>
      <c r="B19" s="19"/>
      <c r="C19" s="19"/>
      <c r="D19" s="19"/>
      <c r="E19" s="19"/>
      <c r="F19" s="19"/>
      <c r="G19" s="19"/>
    </row>
    <row r="20" spans="1:7">
      <c r="A20" s="19"/>
      <c r="B20" s="19"/>
      <c r="C20" s="19"/>
      <c r="D20" s="19"/>
      <c r="E20" s="19"/>
      <c r="F20" s="19"/>
      <c r="G20" s="19"/>
    </row>
    <row r="21" ht="14.75" spans="1:7">
      <c r="A21" s="19"/>
      <c r="B21" s="19"/>
      <c r="C21" s="19"/>
      <c r="D21" s="19"/>
      <c r="E21" s="19"/>
      <c r="F21" s="19"/>
      <c r="G21" s="19"/>
    </row>
    <row r="22" ht="14.75" spans="1:7">
      <c r="A22" s="2"/>
      <c r="B22" s="3" t="s">
        <v>17</v>
      </c>
      <c r="C22" s="3" t="s">
        <v>21</v>
      </c>
      <c r="D22" s="3" t="s">
        <v>7</v>
      </c>
      <c r="E22" s="4" t="s">
        <v>8</v>
      </c>
      <c r="F22" s="19"/>
      <c r="G22" s="19"/>
    </row>
    <row r="23" spans="1:7">
      <c r="A23" s="20" t="s">
        <v>6</v>
      </c>
      <c r="B23" s="7">
        <v>0.479</v>
      </c>
      <c r="C23" s="7">
        <f>((B23-0.044)/0.14)*5</f>
        <v>15.5357142857143</v>
      </c>
      <c r="D23" s="7">
        <f>AVERAGE(C23:C27)</f>
        <v>14.6571428571429</v>
      </c>
      <c r="E23" s="8">
        <f>STDEV(C23:C27)</f>
        <v>0.507972158967117</v>
      </c>
      <c r="F23" s="19"/>
      <c r="G23" s="19"/>
    </row>
    <row r="24" spans="1:7">
      <c r="A24" s="21"/>
      <c r="B24" s="10">
        <v>0.45</v>
      </c>
      <c r="C24" s="10">
        <f t="shared" ref="C24:C52" si="1">((B24-0.044)/0.14)*5</f>
        <v>14.5</v>
      </c>
      <c r="D24" s="10"/>
      <c r="E24" s="13"/>
      <c r="F24" s="19"/>
      <c r="G24" s="19"/>
    </row>
    <row r="25" spans="1:7">
      <c r="A25" s="21"/>
      <c r="B25" s="10">
        <v>0.451</v>
      </c>
      <c r="C25" s="10">
        <f t="shared" si="1"/>
        <v>14.5357142857143</v>
      </c>
      <c r="D25" s="10"/>
      <c r="E25" s="13"/>
      <c r="F25" s="19"/>
      <c r="G25" s="19"/>
    </row>
    <row r="26" spans="1:7">
      <c r="A26" s="21"/>
      <c r="B26" s="10">
        <v>0.442</v>
      </c>
      <c r="C26" s="10">
        <f t="shared" si="1"/>
        <v>14.2142857142857</v>
      </c>
      <c r="D26" s="10"/>
      <c r="E26" s="13"/>
      <c r="F26" s="19"/>
      <c r="G26" s="19"/>
    </row>
    <row r="27" ht="14.75" spans="1:7">
      <c r="A27" s="22"/>
      <c r="B27" s="15">
        <v>0.45</v>
      </c>
      <c r="C27" s="15">
        <f t="shared" si="1"/>
        <v>14.5</v>
      </c>
      <c r="D27" s="15"/>
      <c r="E27" s="17"/>
      <c r="F27" s="19"/>
      <c r="G27" s="19"/>
    </row>
    <row r="28" spans="1:7">
      <c r="A28" s="20" t="s">
        <v>9</v>
      </c>
      <c r="B28" s="7">
        <v>0.473</v>
      </c>
      <c r="C28" s="7">
        <f t="shared" si="1"/>
        <v>15.3214285714286</v>
      </c>
      <c r="D28" s="7">
        <f>AVERAGE(C28:C32)</f>
        <v>14.5714285714286</v>
      </c>
      <c r="E28" s="8">
        <f>STDEV(C28:C32)</f>
        <v>0.496800990830126</v>
      </c>
      <c r="F28" s="19"/>
      <c r="G28" s="19"/>
    </row>
    <row r="29" spans="1:7">
      <c r="A29" s="21"/>
      <c r="B29" s="10">
        <v>0.436</v>
      </c>
      <c r="C29" s="10">
        <f t="shared" si="1"/>
        <v>14</v>
      </c>
      <c r="D29" s="10"/>
      <c r="E29" s="13"/>
      <c r="F29" s="19"/>
      <c r="G29" s="19"/>
    </row>
    <row r="30" spans="1:7">
      <c r="A30" s="21"/>
      <c r="B30" s="10">
        <v>0.457</v>
      </c>
      <c r="C30" s="10">
        <f t="shared" si="1"/>
        <v>14.75</v>
      </c>
      <c r="D30" s="10"/>
      <c r="E30" s="13"/>
      <c r="F30" s="19"/>
      <c r="G30" s="19"/>
    </row>
    <row r="31" spans="1:7">
      <c r="A31" s="21"/>
      <c r="B31" s="10">
        <v>0.448</v>
      </c>
      <c r="C31" s="10">
        <f t="shared" si="1"/>
        <v>14.4285714285714</v>
      </c>
      <c r="D31" s="10"/>
      <c r="E31" s="13"/>
      <c r="F31" s="19"/>
      <c r="G31" s="19"/>
    </row>
    <row r="32" ht="14.75" spans="1:7">
      <c r="A32" s="22"/>
      <c r="B32" s="15">
        <v>0.446</v>
      </c>
      <c r="C32" s="15">
        <f t="shared" si="1"/>
        <v>14.3571428571429</v>
      </c>
      <c r="D32" s="15"/>
      <c r="E32" s="17"/>
      <c r="F32" s="19"/>
      <c r="G32" s="19"/>
    </row>
    <row r="33" spans="1:7">
      <c r="A33" s="20" t="s">
        <v>10</v>
      </c>
      <c r="B33" s="7">
        <v>0.473</v>
      </c>
      <c r="C33" s="7">
        <f t="shared" si="1"/>
        <v>15.3214285714286</v>
      </c>
      <c r="D33" s="7">
        <f>AVERAGE(C33:C37)</f>
        <v>14.2571428571429</v>
      </c>
      <c r="E33" s="8">
        <f>STDEV(C33:C37)</f>
        <v>0.673571807301818</v>
      </c>
      <c r="F33" s="19"/>
      <c r="G33" s="19"/>
    </row>
    <row r="34" spans="1:7">
      <c r="A34" s="21"/>
      <c r="B34" s="10">
        <v>0.446</v>
      </c>
      <c r="C34" s="10">
        <f t="shared" si="1"/>
        <v>14.3571428571429</v>
      </c>
      <c r="D34" s="10"/>
      <c r="E34" s="13"/>
      <c r="F34" s="19"/>
      <c r="G34" s="19"/>
    </row>
    <row r="35" spans="1:7">
      <c r="A35" s="21"/>
      <c r="B35" s="10">
        <v>0.443</v>
      </c>
      <c r="C35" s="10">
        <f t="shared" si="1"/>
        <v>14.25</v>
      </c>
      <c r="D35" s="10"/>
      <c r="E35" s="13"/>
      <c r="F35" s="19"/>
      <c r="G35" s="19"/>
    </row>
    <row r="36" spans="1:7">
      <c r="A36" s="21"/>
      <c r="B36" s="10">
        <v>0.428</v>
      </c>
      <c r="C36" s="10">
        <f t="shared" si="1"/>
        <v>13.7142857142857</v>
      </c>
      <c r="D36" s="10"/>
      <c r="E36" s="13"/>
      <c r="F36" s="19"/>
      <c r="G36" s="19"/>
    </row>
    <row r="37" ht="14.75" spans="1:7">
      <c r="A37" s="22"/>
      <c r="B37" s="15">
        <v>0.426</v>
      </c>
      <c r="C37" s="15">
        <f t="shared" si="1"/>
        <v>13.6428571428571</v>
      </c>
      <c r="D37" s="15"/>
      <c r="E37" s="17"/>
      <c r="F37" s="19"/>
      <c r="G37" s="19"/>
    </row>
    <row r="38" spans="1:7">
      <c r="A38" s="20" t="s">
        <v>11</v>
      </c>
      <c r="B38" s="7">
        <v>0.468</v>
      </c>
      <c r="C38" s="7">
        <f t="shared" si="1"/>
        <v>15.1428571428571</v>
      </c>
      <c r="D38" s="7">
        <f>AVERAGE(C38:C42)</f>
        <v>14.8571428571429</v>
      </c>
      <c r="E38" s="8">
        <f>STDEV(C38:C42)</f>
        <v>0.253797685777713</v>
      </c>
      <c r="F38" s="19"/>
      <c r="G38" s="19"/>
    </row>
    <row r="39" spans="1:7">
      <c r="A39" s="21"/>
      <c r="B39" s="10">
        <v>0.464</v>
      </c>
      <c r="C39" s="10">
        <f t="shared" si="1"/>
        <v>15</v>
      </c>
      <c r="D39" s="10"/>
      <c r="E39" s="13"/>
      <c r="F39" s="19"/>
      <c r="G39" s="19"/>
    </row>
    <row r="40" spans="1:7">
      <c r="A40" s="21"/>
      <c r="B40" s="10">
        <v>0.459</v>
      </c>
      <c r="C40" s="10">
        <f t="shared" si="1"/>
        <v>14.8214285714286</v>
      </c>
      <c r="D40" s="10"/>
      <c r="E40" s="13"/>
      <c r="F40" s="19"/>
      <c r="G40" s="19"/>
    </row>
    <row r="41" spans="1:7">
      <c r="A41" s="21"/>
      <c r="B41" s="10">
        <v>0.449</v>
      </c>
      <c r="C41" s="10">
        <f t="shared" si="1"/>
        <v>14.4642857142857</v>
      </c>
      <c r="D41" s="10"/>
      <c r="E41" s="13"/>
      <c r="F41" s="19"/>
      <c r="G41" s="19"/>
    </row>
    <row r="42" ht="14.75" spans="1:7">
      <c r="A42" s="22"/>
      <c r="B42" s="15">
        <v>0.46</v>
      </c>
      <c r="C42" s="15">
        <f t="shared" si="1"/>
        <v>14.8571428571429</v>
      </c>
      <c r="D42" s="15"/>
      <c r="E42" s="17"/>
      <c r="F42" s="19"/>
      <c r="G42" s="19"/>
    </row>
    <row r="43" spans="1:7">
      <c r="A43" s="20" t="s">
        <v>12</v>
      </c>
      <c r="B43" s="7">
        <v>0.489</v>
      </c>
      <c r="C43" s="7">
        <f t="shared" si="1"/>
        <v>15.8928571428571</v>
      </c>
      <c r="D43" s="7">
        <f>AVERAGE(C43:C47)</f>
        <v>14.9642857142857</v>
      </c>
      <c r="E43" s="8">
        <f>STDEV(C43:C47)</f>
        <v>0.912987359368872</v>
      </c>
      <c r="F43" s="19"/>
      <c r="G43" s="19"/>
    </row>
    <row r="44" spans="1:7">
      <c r="A44" s="21"/>
      <c r="B44" s="10">
        <v>0.464</v>
      </c>
      <c r="C44" s="10">
        <f t="shared" si="1"/>
        <v>15</v>
      </c>
      <c r="D44" s="10"/>
      <c r="E44" s="13"/>
      <c r="F44" s="19"/>
      <c r="G44" s="19"/>
    </row>
    <row r="45" spans="1:7">
      <c r="A45" s="21"/>
      <c r="B45" s="10">
        <v>0.487</v>
      </c>
      <c r="C45" s="10">
        <f t="shared" si="1"/>
        <v>15.8214285714286</v>
      </c>
      <c r="D45" s="10"/>
      <c r="E45" s="13"/>
      <c r="F45" s="19"/>
      <c r="G45" s="19"/>
    </row>
    <row r="46" spans="1:7">
      <c r="A46" s="21"/>
      <c r="B46" s="10">
        <v>0.432</v>
      </c>
      <c r="C46" s="10">
        <f t="shared" si="1"/>
        <v>13.8571428571429</v>
      </c>
      <c r="D46" s="10"/>
      <c r="E46" s="13"/>
      <c r="F46" s="19"/>
      <c r="G46" s="19"/>
    </row>
    <row r="47" ht="14.75" spans="1:7">
      <c r="A47" s="22"/>
      <c r="B47" s="15">
        <v>0.443</v>
      </c>
      <c r="C47" s="15">
        <f t="shared" si="1"/>
        <v>14.25</v>
      </c>
      <c r="D47" s="15"/>
      <c r="E47" s="17"/>
      <c r="F47" s="19"/>
      <c r="G47" s="19"/>
    </row>
    <row r="48" spans="1:7">
      <c r="A48" s="20" t="s">
        <v>13</v>
      </c>
      <c r="B48" s="7">
        <v>0.48</v>
      </c>
      <c r="C48" s="7">
        <f t="shared" si="1"/>
        <v>15.5714285714286</v>
      </c>
      <c r="D48" s="7">
        <f>AVERAGE(C48:C52)</f>
        <v>15.2142857142857</v>
      </c>
      <c r="E48" s="8">
        <f>STDEV(C48:C52)</f>
        <v>0.707557598434249</v>
      </c>
      <c r="F48" s="19"/>
      <c r="G48" s="19"/>
    </row>
    <row r="49" spans="1:7">
      <c r="A49" s="21"/>
      <c r="B49" s="10">
        <v>0.491</v>
      </c>
      <c r="C49" s="10">
        <f t="shared" si="1"/>
        <v>15.9642857142857</v>
      </c>
      <c r="D49" s="10"/>
      <c r="E49" s="13"/>
      <c r="F49" s="19"/>
      <c r="G49" s="19"/>
    </row>
    <row r="50" spans="1:7">
      <c r="A50" s="21"/>
      <c r="B50" s="10">
        <v>0.438</v>
      </c>
      <c r="C50" s="10">
        <f t="shared" si="1"/>
        <v>14.0714285714286</v>
      </c>
      <c r="D50" s="10"/>
      <c r="E50" s="13"/>
      <c r="F50" s="19"/>
      <c r="G50" s="19"/>
    </row>
    <row r="51" spans="1:7">
      <c r="A51" s="21"/>
      <c r="B51" s="10">
        <v>0.472</v>
      </c>
      <c r="C51" s="10">
        <f t="shared" si="1"/>
        <v>15.2857142857143</v>
      </c>
      <c r="D51" s="10"/>
      <c r="E51" s="13"/>
      <c r="F51" s="19"/>
      <c r="G51" s="19"/>
    </row>
    <row r="52" ht="14.75" spans="1:7">
      <c r="A52" s="22"/>
      <c r="B52" s="15">
        <v>0.469</v>
      </c>
      <c r="C52" s="15">
        <f t="shared" si="1"/>
        <v>15.1785714285714</v>
      </c>
      <c r="D52" s="15"/>
      <c r="E52" s="17"/>
      <c r="F52" s="19"/>
      <c r="G52" s="19"/>
    </row>
  </sheetData>
  <mergeCells count="18">
    <mergeCell ref="A23:A27"/>
    <mergeCell ref="A28:A32"/>
    <mergeCell ref="A33:A37"/>
    <mergeCell ref="A38:A42"/>
    <mergeCell ref="A43:A47"/>
    <mergeCell ref="A48:A52"/>
    <mergeCell ref="D23:D27"/>
    <mergeCell ref="D28:D32"/>
    <mergeCell ref="D33:D37"/>
    <mergeCell ref="D38:D42"/>
    <mergeCell ref="D43:D47"/>
    <mergeCell ref="D48:D52"/>
    <mergeCell ref="E23:E27"/>
    <mergeCell ref="E28:E32"/>
    <mergeCell ref="E33:E37"/>
    <mergeCell ref="E38:E42"/>
    <mergeCell ref="E43:E47"/>
    <mergeCell ref="E48:E52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Body Weight</vt:lpstr>
      <vt:lpstr>Liver to Body Weight Ratio</vt:lpstr>
      <vt:lpstr>TC</vt:lpstr>
      <vt:lpstr>TG</vt:lpstr>
      <vt:lpstr>LDL-C</vt:lpstr>
      <vt:lpstr>sdLDL</vt:lpstr>
      <vt:lpstr>HDL-C</vt:lpstr>
      <vt:lpstr>HDL2</vt:lpstr>
      <vt:lpstr>HDL3</vt:lpstr>
      <vt:lpstr>TMA</vt:lpstr>
      <vt:lpstr>TMAO</vt:lpstr>
      <vt:lpstr>WB_FMO3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FCW</dc:creator>
  <cp:lastModifiedBy>范超文</cp:lastModifiedBy>
  <dcterms:created xsi:type="dcterms:W3CDTF">2015-06-05T18:19:00Z</dcterms:created>
  <dcterms:modified xsi:type="dcterms:W3CDTF">2025-05-10T06:45:21Z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5077326CF5874DC6A824ABB697CB234F_13</vt:lpwstr>
  </property>
  <property fmtid="{D5CDD505-2E9C-101B-9397-08002B2CF9AE}" pid="3" name="KSOProductBuildVer">
    <vt:lpwstr>2052-12.1.0.20784</vt:lpwstr>
  </property>
</Properties>
</file>