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svelantbruksuniversitet-my.sharepoint.com/personal/zhengdong_sun_slu_se/Documents/Skrivbordet/SLU/study 2 submission/NC/"/>
    </mc:Choice>
  </mc:AlternateContent>
  <xr:revisionPtr revIDLastSave="57" documentId="8_{2F182F34-7BB9-42A4-9E22-1132BDB42676}" xr6:coauthVersionLast="47" xr6:coauthVersionMax="47" xr10:uidLastSave="{C02A5517-42DF-4645-9BAA-F1F176BF238A}"/>
  <bookViews>
    <workbookView xWindow="-108" yWindow="-108" windowWidth="23256" windowHeight="13896" tabRatio="783" activeTab="13" xr2:uid="{00000000-000D-0000-FFFF-FFFF00000000}"/>
  </bookViews>
  <sheets>
    <sheet name="Instruction" sheetId="53" r:id="rId1"/>
    <sheet name="Demonstration" sheetId="30" r:id="rId2"/>
    <sheet name="1" sheetId="40" r:id="rId3"/>
    <sheet name="2" sheetId="41" r:id="rId4"/>
    <sheet name="3" sheetId="42" r:id="rId5"/>
    <sheet name="4" sheetId="44" r:id="rId6"/>
    <sheet name="5" sheetId="43" r:id="rId7"/>
    <sheet name="6" sheetId="45" r:id="rId8"/>
    <sheet name="7" sheetId="46" r:id="rId9"/>
    <sheet name="8" sheetId="48" r:id="rId10"/>
    <sheet name="9" sheetId="47" r:id="rId11"/>
    <sheet name="10" sheetId="49" r:id="rId12"/>
    <sheet name="Results" sheetId="29" r:id="rId13"/>
    <sheet name="backup sheet" sheetId="50" r:id="rId14"/>
  </sheets>
  <externalReferences>
    <externalReference r:id="rId15"/>
  </externalReferences>
  <definedNames>
    <definedName name="_xlnm._FilterDatabase" localSheetId="2" hidden="1">'1'!$B$5:$C$5</definedName>
    <definedName name="_xlnm._FilterDatabase" localSheetId="11" hidden="1">'10'!$B$5:$C$5</definedName>
    <definedName name="_xlnm._FilterDatabase" localSheetId="3" hidden="1">'2'!$B$5:$C$5</definedName>
    <definedName name="_xlnm._FilterDatabase" localSheetId="4" hidden="1">'3'!$B$5:$C$5</definedName>
    <definedName name="_xlnm._FilterDatabase" localSheetId="5" hidden="1">'4'!$B$5:$C$5</definedName>
    <definedName name="_xlnm._FilterDatabase" localSheetId="6" hidden="1">'5'!$B$5:$C$5</definedName>
    <definedName name="_xlnm._FilterDatabase" localSheetId="7" hidden="1">'6'!$B$5:$C$5</definedName>
    <definedName name="_xlnm._FilterDatabase" localSheetId="8" hidden="1">'7'!$B$5:$C$5</definedName>
    <definedName name="_xlnm._FilterDatabase" localSheetId="9" hidden="1">'8'!$B$5:$C$5</definedName>
    <definedName name="_xlnm._FilterDatabase" localSheetId="10" hidden="1">'9'!$B$5:$C$5</definedName>
    <definedName name="_xlnm._FilterDatabase" localSheetId="13" hidden="1">'backup sheet'!$B$5:$C$5</definedName>
    <definedName name="_xlnm._FilterDatabase" localSheetId="1" hidden="1">Demonstration!$B$5:$C$5</definedName>
    <definedName name="_xlnm._FilterDatabase" localSheetId="0" hidden="1">[1]Example!$B$11:$C$11</definedName>
    <definedName name="OLE_LINK85" localSheetId="2">'1'!$F$97</definedName>
    <definedName name="OLE_LINK85" localSheetId="11">'10'!$F$97</definedName>
    <definedName name="OLE_LINK85" localSheetId="3">'2'!$F$97</definedName>
    <definedName name="OLE_LINK85" localSheetId="4">'3'!$F$97</definedName>
    <definedName name="OLE_LINK85" localSheetId="5">'4'!$F$97</definedName>
    <definedName name="OLE_LINK85" localSheetId="6">'5'!$F$97</definedName>
    <definedName name="OLE_LINK85" localSheetId="7">'6'!$F$97</definedName>
    <definedName name="OLE_LINK85" localSheetId="8">'7'!$F$97</definedName>
    <definedName name="OLE_LINK85" localSheetId="9">'8'!$F$97</definedName>
    <definedName name="OLE_LINK85" localSheetId="10">'9'!$F$97</definedName>
    <definedName name="OLE_LINK85" localSheetId="13">'backup sheet'!$F$97</definedName>
    <definedName name="OLE_LINK85" localSheetId="1">Demonstration!$F$97</definedName>
    <definedName name="solver_adj" localSheetId="2" hidden="1">'1'!$C$24:$K$24,'1'!$C$26</definedName>
    <definedName name="solver_adj" localSheetId="11" hidden="1">'10'!$C$24:$K$24,'10'!$C$26</definedName>
    <definedName name="solver_adj" localSheetId="3" hidden="1">'2'!$C$24:$K$24,'2'!$C$26</definedName>
    <definedName name="solver_adj" localSheetId="4" hidden="1">'3'!$C$24:$K$24,'3'!$C$26</definedName>
    <definedName name="solver_adj" localSheetId="5" hidden="1">'4'!$C$24:$K$24,'4'!$C$26</definedName>
    <definedName name="solver_adj" localSheetId="6" hidden="1">'5'!$C$24:$K$24,'5'!$C$26</definedName>
    <definedName name="solver_adj" localSheetId="7" hidden="1">'6'!$C$24:$K$24,'6'!$C$26</definedName>
    <definedName name="solver_adj" localSheetId="8" hidden="1">'7'!$C$24:$K$24,'7'!$C$26</definedName>
    <definedName name="solver_adj" localSheetId="9" hidden="1">'8'!$C$24:$K$24,'8'!$C$26</definedName>
    <definedName name="solver_adj" localSheetId="10" hidden="1">'9'!$C$24:$K$24,'9'!$C$26</definedName>
    <definedName name="solver_adj" localSheetId="13" hidden="1">'backup sheet'!$C$24:$K$24,'backup sheet'!$C$26</definedName>
    <definedName name="solver_adj" localSheetId="1" hidden="1">Demonstration!$C$24:$K$24,Demonstration!$C$26</definedName>
    <definedName name="solver_cvg" localSheetId="2" hidden="1">0.0001</definedName>
    <definedName name="solver_cvg" localSheetId="11" hidden="1">0.0001</definedName>
    <definedName name="solver_cvg" localSheetId="3" hidden="1">0.0001</definedName>
    <definedName name="solver_cvg" localSheetId="4" hidden="1">0.0001</definedName>
    <definedName name="solver_cvg" localSheetId="5" hidden="1">0.0001</definedName>
    <definedName name="solver_cvg" localSheetId="6" hidden="1">0.0001</definedName>
    <definedName name="solver_cvg" localSheetId="7" hidden="1">0.0001</definedName>
    <definedName name="solver_cvg" localSheetId="8" hidden="1">0.0001</definedName>
    <definedName name="solver_cvg" localSheetId="9" hidden="1">0.0001</definedName>
    <definedName name="solver_cvg" localSheetId="10" hidden="1">0.0001</definedName>
    <definedName name="solver_cvg" localSheetId="13" hidden="1">0.0001</definedName>
    <definedName name="solver_cvg" localSheetId="1" hidden="1">0.0001</definedName>
    <definedName name="solver_cvg" localSheetId="0" hidden="1">0.0001</definedName>
    <definedName name="solver_drv" localSheetId="2" hidden="1">1</definedName>
    <definedName name="solver_drv" localSheetId="11" hidden="1">1</definedName>
    <definedName name="solver_drv" localSheetId="3" hidden="1">1</definedName>
    <definedName name="solver_drv" localSheetId="4" hidden="1">1</definedName>
    <definedName name="solver_drv" localSheetId="5" hidden="1">1</definedName>
    <definedName name="solver_drv" localSheetId="6" hidden="1">1</definedName>
    <definedName name="solver_drv" localSheetId="7" hidden="1">1</definedName>
    <definedName name="solver_drv" localSheetId="8" hidden="1">1</definedName>
    <definedName name="solver_drv" localSheetId="9" hidden="1">1</definedName>
    <definedName name="solver_drv" localSheetId="10" hidden="1">1</definedName>
    <definedName name="solver_drv" localSheetId="13" hidden="1">1</definedName>
    <definedName name="solver_drv" localSheetId="1" hidden="1">1</definedName>
    <definedName name="solver_drv" localSheetId="0" hidden="1">1</definedName>
    <definedName name="solver_eng" localSheetId="2" hidden="1">2</definedName>
    <definedName name="solver_eng" localSheetId="11" hidden="1">2</definedName>
    <definedName name="solver_eng" localSheetId="3" hidden="1">2</definedName>
    <definedName name="solver_eng" localSheetId="4" hidden="1">2</definedName>
    <definedName name="solver_eng" localSheetId="5" hidden="1">2</definedName>
    <definedName name="solver_eng" localSheetId="6" hidden="1">2</definedName>
    <definedName name="solver_eng" localSheetId="7" hidden="1">2</definedName>
    <definedName name="solver_eng" localSheetId="8" hidden="1">2</definedName>
    <definedName name="solver_eng" localSheetId="9" hidden="1">2</definedName>
    <definedName name="solver_eng" localSheetId="10" hidden="1">2</definedName>
    <definedName name="solver_eng" localSheetId="13" hidden="1">2</definedName>
    <definedName name="solver_eng" localSheetId="1" hidden="1">2</definedName>
    <definedName name="solver_eng" localSheetId="0" hidden="1">2</definedName>
    <definedName name="solver_est" localSheetId="2" hidden="1">1</definedName>
    <definedName name="solver_est" localSheetId="11" hidden="1">1</definedName>
    <definedName name="solver_est" localSheetId="3" hidden="1">1</definedName>
    <definedName name="solver_est" localSheetId="4" hidden="1">1</definedName>
    <definedName name="solver_est" localSheetId="5" hidden="1">1</definedName>
    <definedName name="solver_est" localSheetId="6" hidden="1">1</definedName>
    <definedName name="solver_est" localSheetId="7" hidden="1">1</definedName>
    <definedName name="solver_est" localSheetId="8" hidden="1">1</definedName>
    <definedName name="solver_est" localSheetId="9" hidden="1">1</definedName>
    <definedName name="solver_est" localSheetId="10" hidden="1">1</definedName>
    <definedName name="solver_est" localSheetId="13" hidden="1">1</definedName>
    <definedName name="solver_est" localSheetId="1" hidden="1">1</definedName>
    <definedName name="solver_est" localSheetId="0" hidden="1">1</definedName>
    <definedName name="solver_itr" localSheetId="2" hidden="1">2147483647</definedName>
    <definedName name="solver_itr" localSheetId="11" hidden="1">2147483647</definedName>
    <definedName name="solver_itr" localSheetId="3" hidden="1">2147483647</definedName>
    <definedName name="solver_itr" localSheetId="4" hidden="1">2147483647</definedName>
    <definedName name="solver_itr" localSheetId="5" hidden="1">2147483647</definedName>
    <definedName name="solver_itr" localSheetId="6" hidden="1">2147483647</definedName>
    <definedName name="solver_itr" localSheetId="7" hidden="1">2147483647</definedName>
    <definedName name="solver_itr" localSheetId="8" hidden="1">2147483647</definedName>
    <definedName name="solver_itr" localSheetId="9" hidden="1">2147483647</definedName>
    <definedName name="solver_itr" localSheetId="10" hidden="1">2147483647</definedName>
    <definedName name="solver_itr" localSheetId="13" hidden="1">2147483647</definedName>
    <definedName name="solver_itr" localSheetId="1" hidden="1">2147483647</definedName>
    <definedName name="solver_itr" localSheetId="0" hidden="1">2147483647</definedName>
    <definedName name="solver_lhs1" localSheetId="2" hidden="1">'1'!$C$24:$K$24</definedName>
    <definedName name="solver_lhs1" localSheetId="11" hidden="1">'10'!$C$24:$K$24</definedName>
    <definedName name="solver_lhs1" localSheetId="3" hidden="1">'2'!$C$24:$K$24</definedName>
    <definedName name="solver_lhs1" localSheetId="4" hidden="1">'3'!$C$24:$K$24</definedName>
    <definedName name="solver_lhs1" localSheetId="5" hidden="1">'4'!$C$24:$K$24</definedName>
    <definedName name="solver_lhs1" localSheetId="6" hidden="1">'5'!$C$24:$K$24</definedName>
    <definedName name="solver_lhs1" localSheetId="7" hidden="1">'6'!$C$24:$K$24</definedName>
    <definedName name="solver_lhs1" localSheetId="8" hidden="1">'7'!$C$24:$K$24</definedName>
    <definedName name="solver_lhs1" localSheetId="9" hidden="1">'8'!$C$24:$K$24</definedName>
    <definedName name="solver_lhs1" localSheetId="10" hidden="1">'9'!$C$24:$K$24</definedName>
    <definedName name="solver_lhs1" localSheetId="13" hidden="1">'backup sheet'!$C$24:$K$24</definedName>
    <definedName name="solver_lhs1" localSheetId="1" hidden="1">Demonstration!$C$24:$K$24</definedName>
    <definedName name="solver_lhs1" localSheetId="0" hidden="1">Instruction!$B$36:$F$37</definedName>
    <definedName name="solver_lhs2" localSheetId="2" hidden="1">'1'!$C$30</definedName>
    <definedName name="solver_lhs2" localSheetId="11" hidden="1">'10'!$C$30</definedName>
    <definedName name="solver_lhs2" localSheetId="3" hidden="1">'2'!$C$30</definedName>
    <definedName name="solver_lhs2" localSheetId="4" hidden="1">'3'!$C$30</definedName>
    <definedName name="solver_lhs2" localSheetId="5" hidden="1">'4'!$C$30</definedName>
    <definedName name="solver_lhs2" localSheetId="6" hidden="1">'5'!$C$30</definedName>
    <definedName name="solver_lhs2" localSheetId="7" hidden="1">'6'!$C$30</definedName>
    <definedName name="solver_lhs2" localSheetId="8" hidden="1">'7'!$C$30</definedName>
    <definedName name="solver_lhs2" localSheetId="9" hidden="1">'8'!$C$30</definedName>
    <definedName name="solver_lhs2" localSheetId="10" hidden="1">'9'!$C$30</definedName>
    <definedName name="solver_lhs2" localSheetId="13" hidden="1">'backup sheet'!$C$30</definedName>
    <definedName name="solver_lhs2" localSheetId="1" hidden="1">Demonstration!$C$30</definedName>
    <definedName name="solver_lhs2" localSheetId="0" hidden="1">Instruction!$B$36:$F$37</definedName>
    <definedName name="solver_lhs3" localSheetId="2" hidden="1">'1'!$C$32:$K$33</definedName>
    <definedName name="solver_lhs3" localSheetId="11" hidden="1">'10'!$C$32:$K$33</definedName>
    <definedName name="solver_lhs3" localSheetId="3" hidden="1">'2'!$C$32:$K$33</definedName>
    <definedName name="solver_lhs3" localSheetId="4" hidden="1">'3'!$C$32:$K$33</definedName>
    <definedName name="solver_lhs3" localSheetId="5" hidden="1">'4'!$C$32:$K$33</definedName>
    <definedName name="solver_lhs3" localSheetId="6" hidden="1">'5'!$C$32:$K$33</definedName>
    <definedName name="solver_lhs3" localSheetId="7" hidden="1">'6'!$C$32:$K$33</definedName>
    <definedName name="solver_lhs3" localSheetId="8" hidden="1">'7'!$C$32:$K$33</definedName>
    <definedName name="solver_lhs3" localSheetId="9" hidden="1">'8'!$C$32:$K$33</definedName>
    <definedName name="solver_lhs3" localSheetId="10" hidden="1">'9'!$C$32:$K$33</definedName>
    <definedName name="solver_lhs3" localSheetId="13" hidden="1">'backup sheet'!$C$32:$K$33</definedName>
    <definedName name="solver_lhs3" localSheetId="1" hidden="1">Demonstration!$C$32:$K$33</definedName>
    <definedName name="solver_lhs3" localSheetId="0" hidden="1">Instruction!$B$36:$F$37</definedName>
    <definedName name="solver_lhs4" localSheetId="2" hidden="1">'1'!$C$35:$K$36</definedName>
    <definedName name="solver_lhs4" localSheetId="11" hidden="1">'10'!$C$35:$K$36</definedName>
    <definedName name="solver_lhs4" localSheetId="3" hidden="1">'2'!$C$35:$K$36</definedName>
    <definedName name="solver_lhs4" localSheetId="4" hidden="1">'3'!$C$35:$K$36</definedName>
    <definedName name="solver_lhs4" localSheetId="5" hidden="1">'4'!$C$35:$K$36</definedName>
    <definedName name="solver_lhs4" localSheetId="6" hidden="1">'5'!$C$35:$K$36</definedName>
    <definedName name="solver_lhs4" localSheetId="7" hidden="1">'6'!$C$35:$K$36</definedName>
    <definedName name="solver_lhs4" localSheetId="8" hidden="1">'7'!$C$35:$K$36</definedName>
    <definedName name="solver_lhs4" localSheetId="9" hidden="1">'8'!$C$35:$K$36</definedName>
    <definedName name="solver_lhs4" localSheetId="10" hidden="1">'9'!$C$35:$K$36</definedName>
    <definedName name="solver_lhs4" localSheetId="13" hidden="1">'backup sheet'!$C$35:$K$36</definedName>
    <definedName name="solver_lhs4" localSheetId="1" hidden="1">Demonstration!$C$35:$K$36</definedName>
    <definedName name="solver_lhs4" localSheetId="0" hidden="1">Instruction!$B$36:$F$37</definedName>
    <definedName name="solver_mip" localSheetId="2" hidden="1">2147483647</definedName>
    <definedName name="solver_mip" localSheetId="11" hidden="1">2147483647</definedName>
    <definedName name="solver_mip" localSheetId="3" hidden="1">2147483647</definedName>
    <definedName name="solver_mip" localSheetId="4" hidden="1">2147483647</definedName>
    <definedName name="solver_mip" localSheetId="5" hidden="1">2147483647</definedName>
    <definedName name="solver_mip" localSheetId="6" hidden="1">2147483647</definedName>
    <definedName name="solver_mip" localSheetId="7" hidden="1">2147483647</definedName>
    <definedName name="solver_mip" localSheetId="8" hidden="1">2147483647</definedName>
    <definedName name="solver_mip" localSheetId="9" hidden="1">2147483647</definedName>
    <definedName name="solver_mip" localSheetId="10" hidden="1">2147483647</definedName>
    <definedName name="solver_mip" localSheetId="13" hidden="1">2147483647</definedName>
    <definedName name="solver_mip" localSheetId="1" hidden="1">2147483647</definedName>
    <definedName name="solver_mip" localSheetId="0" hidden="1">2147483647</definedName>
    <definedName name="solver_mni" localSheetId="2" hidden="1">30</definedName>
    <definedName name="solver_mni" localSheetId="11" hidden="1">30</definedName>
    <definedName name="solver_mni" localSheetId="3" hidden="1">30</definedName>
    <definedName name="solver_mni" localSheetId="4" hidden="1">30</definedName>
    <definedName name="solver_mni" localSheetId="5" hidden="1">30</definedName>
    <definedName name="solver_mni" localSheetId="6" hidden="1">30</definedName>
    <definedName name="solver_mni" localSheetId="7" hidden="1">30</definedName>
    <definedName name="solver_mni" localSheetId="8" hidden="1">30</definedName>
    <definedName name="solver_mni" localSheetId="9" hidden="1">30</definedName>
    <definedName name="solver_mni" localSheetId="10" hidden="1">30</definedName>
    <definedName name="solver_mni" localSheetId="13" hidden="1">30</definedName>
    <definedName name="solver_mni" localSheetId="1" hidden="1">30</definedName>
    <definedName name="solver_mni" localSheetId="0" hidden="1">30</definedName>
    <definedName name="solver_mrt" localSheetId="2" hidden="1">0.075</definedName>
    <definedName name="solver_mrt" localSheetId="11" hidden="1">0.075</definedName>
    <definedName name="solver_mrt" localSheetId="3" hidden="1">0.075</definedName>
    <definedName name="solver_mrt" localSheetId="4" hidden="1">0.075</definedName>
    <definedName name="solver_mrt" localSheetId="5" hidden="1">0.075</definedName>
    <definedName name="solver_mrt" localSheetId="6" hidden="1">0.075</definedName>
    <definedName name="solver_mrt" localSheetId="7" hidden="1">0.075</definedName>
    <definedName name="solver_mrt" localSheetId="8" hidden="1">0.075</definedName>
    <definedName name="solver_mrt" localSheetId="9" hidden="1">0.075</definedName>
    <definedName name="solver_mrt" localSheetId="10" hidden="1">0.075</definedName>
    <definedName name="solver_mrt" localSheetId="13" hidden="1">0.075</definedName>
    <definedName name="solver_mrt" localSheetId="1" hidden="1">0.075</definedName>
    <definedName name="solver_mrt" localSheetId="0" hidden="1">0.075</definedName>
    <definedName name="solver_msl" localSheetId="2" hidden="1">2</definedName>
    <definedName name="solver_msl" localSheetId="11" hidden="1">2</definedName>
    <definedName name="solver_msl" localSheetId="3" hidden="1">2</definedName>
    <definedName name="solver_msl" localSheetId="4" hidden="1">2</definedName>
    <definedName name="solver_msl" localSheetId="5" hidden="1">2</definedName>
    <definedName name="solver_msl" localSheetId="6" hidden="1">2</definedName>
    <definedName name="solver_msl" localSheetId="7" hidden="1">2</definedName>
    <definedName name="solver_msl" localSheetId="8" hidden="1">2</definedName>
    <definedName name="solver_msl" localSheetId="9" hidden="1">2</definedName>
    <definedName name="solver_msl" localSheetId="10" hidden="1">2</definedName>
    <definedName name="solver_msl" localSheetId="13" hidden="1">2</definedName>
    <definedName name="solver_msl" localSheetId="1" hidden="1">2</definedName>
    <definedName name="solver_msl" localSheetId="0" hidden="1">2</definedName>
    <definedName name="solver_neg" localSheetId="2" hidden="1">1</definedName>
    <definedName name="solver_neg" localSheetId="11" hidden="1">1</definedName>
    <definedName name="solver_neg" localSheetId="3" hidden="1">1</definedName>
    <definedName name="solver_neg" localSheetId="4" hidden="1">1</definedName>
    <definedName name="solver_neg" localSheetId="5" hidden="1">1</definedName>
    <definedName name="solver_neg" localSheetId="6" hidden="1">1</definedName>
    <definedName name="solver_neg" localSheetId="7" hidden="1">1</definedName>
    <definedName name="solver_neg" localSheetId="8" hidden="1">1</definedName>
    <definedName name="solver_neg" localSheetId="9" hidden="1">1</definedName>
    <definedName name="solver_neg" localSheetId="10" hidden="1">1</definedName>
    <definedName name="solver_neg" localSheetId="13" hidden="1">1</definedName>
    <definedName name="solver_neg" localSheetId="1" hidden="1">1</definedName>
    <definedName name="solver_neg" localSheetId="0" hidden="1">1</definedName>
    <definedName name="solver_nod" localSheetId="2" hidden="1">2147483647</definedName>
    <definedName name="solver_nod" localSheetId="11" hidden="1">2147483647</definedName>
    <definedName name="solver_nod" localSheetId="3" hidden="1">2147483647</definedName>
    <definedName name="solver_nod" localSheetId="4" hidden="1">2147483647</definedName>
    <definedName name="solver_nod" localSheetId="5" hidden="1">2147483647</definedName>
    <definedName name="solver_nod" localSheetId="6" hidden="1">2147483647</definedName>
    <definedName name="solver_nod" localSheetId="7" hidden="1">2147483647</definedName>
    <definedName name="solver_nod" localSheetId="8" hidden="1">2147483647</definedName>
    <definedName name="solver_nod" localSheetId="9" hidden="1">2147483647</definedName>
    <definedName name="solver_nod" localSheetId="10" hidden="1">2147483647</definedName>
    <definedName name="solver_nod" localSheetId="13" hidden="1">2147483647</definedName>
    <definedName name="solver_nod" localSheetId="1" hidden="1">2147483647</definedName>
    <definedName name="solver_nod" localSheetId="0" hidden="1">2147483647</definedName>
    <definedName name="solver_num" localSheetId="2" hidden="1">4</definedName>
    <definedName name="solver_num" localSheetId="11" hidden="1">4</definedName>
    <definedName name="solver_num" localSheetId="3" hidden="1">4</definedName>
    <definedName name="solver_num" localSheetId="4" hidden="1">4</definedName>
    <definedName name="solver_num" localSheetId="5" hidden="1">4</definedName>
    <definedName name="solver_num" localSheetId="6" hidden="1">4</definedName>
    <definedName name="solver_num" localSheetId="7" hidden="1">4</definedName>
    <definedName name="solver_num" localSheetId="8" hidden="1">4</definedName>
    <definedName name="solver_num" localSheetId="9" hidden="1">4</definedName>
    <definedName name="solver_num" localSheetId="10" hidden="1">4</definedName>
    <definedName name="solver_num" localSheetId="13" hidden="1">4</definedName>
    <definedName name="solver_num" localSheetId="1" hidden="1">4</definedName>
    <definedName name="solver_num" localSheetId="0" hidden="1">0</definedName>
    <definedName name="solver_nwt" localSheetId="2" hidden="1">1</definedName>
    <definedName name="solver_nwt" localSheetId="11" hidden="1">1</definedName>
    <definedName name="solver_nwt" localSheetId="3" hidden="1">1</definedName>
    <definedName name="solver_nwt" localSheetId="4" hidden="1">1</definedName>
    <definedName name="solver_nwt" localSheetId="5" hidden="1">1</definedName>
    <definedName name="solver_nwt" localSheetId="6" hidden="1">1</definedName>
    <definedName name="solver_nwt" localSheetId="7" hidden="1">1</definedName>
    <definedName name="solver_nwt" localSheetId="8" hidden="1">1</definedName>
    <definedName name="solver_nwt" localSheetId="9" hidden="1">1</definedName>
    <definedName name="solver_nwt" localSheetId="10" hidden="1">1</definedName>
    <definedName name="solver_nwt" localSheetId="13" hidden="1">1</definedName>
    <definedName name="solver_nwt" localSheetId="1" hidden="1">1</definedName>
    <definedName name="solver_nwt" localSheetId="0" hidden="1">1</definedName>
    <definedName name="solver_opt" localSheetId="2" hidden="1">'1'!$C$26</definedName>
    <definedName name="solver_opt" localSheetId="11" hidden="1">'10'!$C$26</definedName>
    <definedName name="solver_opt" localSheetId="3" hidden="1">'2'!$C$26</definedName>
    <definedName name="solver_opt" localSheetId="4" hidden="1">'3'!$C$26</definedName>
    <definedName name="solver_opt" localSheetId="5" hidden="1">'4'!$C$26</definedName>
    <definedName name="solver_opt" localSheetId="6" hidden="1">'5'!$C$26</definedName>
    <definedName name="solver_opt" localSheetId="7" hidden="1">'6'!$C$26</definedName>
    <definedName name="solver_opt" localSheetId="8" hidden="1">'7'!$C$26</definedName>
    <definedName name="solver_opt" localSheetId="9" hidden="1">'8'!$C$26</definedName>
    <definedName name="solver_opt" localSheetId="10" hidden="1">'9'!$C$26</definedName>
    <definedName name="solver_opt" localSheetId="13" hidden="1">'backup sheet'!$C$26</definedName>
    <definedName name="solver_opt" localSheetId="1" hidden="1">Demonstration!$C$26</definedName>
    <definedName name="solver_pre" localSheetId="2" hidden="1">0.000001</definedName>
    <definedName name="solver_pre" localSheetId="11" hidden="1">0.000001</definedName>
    <definedName name="solver_pre" localSheetId="3" hidden="1">0.000001</definedName>
    <definedName name="solver_pre" localSheetId="4" hidden="1">0.000001</definedName>
    <definedName name="solver_pre" localSheetId="5" hidden="1">0.000001</definedName>
    <definedName name="solver_pre" localSheetId="6" hidden="1">0.000001</definedName>
    <definedName name="solver_pre" localSheetId="7" hidden="1">0.000001</definedName>
    <definedName name="solver_pre" localSheetId="8" hidden="1">0.000001</definedName>
    <definedName name="solver_pre" localSheetId="9" hidden="1">0.000001</definedName>
    <definedName name="solver_pre" localSheetId="10" hidden="1">0.000001</definedName>
    <definedName name="solver_pre" localSheetId="13" hidden="1">0.000001</definedName>
    <definedName name="solver_pre" localSheetId="1" hidden="1">0.000001</definedName>
    <definedName name="solver_pre" localSheetId="0" hidden="1">0.000001</definedName>
    <definedName name="solver_rbv" localSheetId="2" hidden="1">2</definedName>
    <definedName name="solver_rbv" localSheetId="11" hidden="1">2</definedName>
    <definedName name="solver_rbv" localSheetId="3" hidden="1">2</definedName>
    <definedName name="solver_rbv" localSheetId="4" hidden="1">2</definedName>
    <definedName name="solver_rbv" localSheetId="5" hidden="1">2</definedName>
    <definedName name="solver_rbv" localSheetId="6" hidden="1">2</definedName>
    <definedName name="solver_rbv" localSheetId="7" hidden="1">2</definedName>
    <definedName name="solver_rbv" localSheetId="8" hidden="1">2</definedName>
    <definedName name="solver_rbv" localSheetId="9" hidden="1">2</definedName>
    <definedName name="solver_rbv" localSheetId="10" hidden="1">2</definedName>
    <definedName name="solver_rbv" localSheetId="13" hidden="1">2</definedName>
    <definedName name="solver_rbv" localSheetId="1" hidden="1">2</definedName>
    <definedName name="solver_rbv" localSheetId="0" hidden="1">2</definedName>
    <definedName name="solver_rel1" localSheetId="2" hidden="1">3</definedName>
    <definedName name="solver_rel1" localSheetId="11" hidden="1">3</definedName>
    <definedName name="solver_rel1" localSheetId="3" hidden="1">3</definedName>
    <definedName name="solver_rel1" localSheetId="4" hidden="1">3</definedName>
    <definedName name="solver_rel1" localSheetId="5" hidden="1">3</definedName>
    <definedName name="solver_rel1" localSheetId="6" hidden="1">3</definedName>
    <definedName name="solver_rel1" localSheetId="7" hidden="1">3</definedName>
    <definedName name="solver_rel1" localSheetId="8" hidden="1">3</definedName>
    <definedName name="solver_rel1" localSheetId="9" hidden="1">3</definedName>
    <definedName name="solver_rel1" localSheetId="10" hidden="1">3</definedName>
    <definedName name="solver_rel1" localSheetId="13" hidden="1">3</definedName>
    <definedName name="solver_rel1" localSheetId="1" hidden="1">3</definedName>
    <definedName name="solver_rel1" localSheetId="0" hidden="1">1</definedName>
    <definedName name="solver_rel2" localSheetId="2" hidden="1">2</definedName>
    <definedName name="solver_rel2" localSheetId="11" hidden="1">2</definedName>
    <definedName name="solver_rel2" localSheetId="3" hidden="1">2</definedName>
    <definedName name="solver_rel2" localSheetId="4" hidden="1">2</definedName>
    <definedName name="solver_rel2" localSheetId="5" hidden="1">2</definedName>
    <definedName name="solver_rel2" localSheetId="6" hidden="1">2</definedName>
    <definedName name="solver_rel2" localSheetId="7" hidden="1">2</definedName>
    <definedName name="solver_rel2" localSheetId="8" hidden="1">2</definedName>
    <definedName name="solver_rel2" localSheetId="9" hidden="1">2</definedName>
    <definedName name="solver_rel2" localSheetId="10" hidden="1">2</definedName>
    <definedName name="solver_rel2" localSheetId="13" hidden="1">2</definedName>
    <definedName name="solver_rel2" localSheetId="1" hidden="1">2</definedName>
    <definedName name="solver_rel2" localSheetId="0" hidden="1">1</definedName>
    <definedName name="solver_rel3" localSheetId="2" hidden="1">1</definedName>
    <definedName name="solver_rel3" localSheetId="11" hidden="1">1</definedName>
    <definedName name="solver_rel3" localSheetId="3" hidden="1">1</definedName>
    <definedName name="solver_rel3" localSheetId="4" hidden="1">1</definedName>
    <definedName name="solver_rel3" localSheetId="5" hidden="1">1</definedName>
    <definedName name="solver_rel3" localSheetId="6" hidden="1">1</definedName>
    <definedName name="solver_rel3" localSheetId="7" hidden="1">1</definedName>
    <definedName name="solver_rel3" localSheetId="8" hidden="1">1</definedName>
    <definedName name="solver_rel3" localSheetId="9" hidden="1">1</definedName>
    <definedName name="solver_rel3" localSheetId="10" hidden="1">1</definedName>
    <definedName name="solver_rel3" localSheetId="13" hidden="1">1</definedName>
    <definedName name="solver_rel3" localSheetId="1" hidden="1">1</definedName>
    <definedName name="solver_rel3" localSheetId="0" hidden="1">1</definedName>
    <definedName name="solver_rel4" localSheetId="2" hidden="1">1</definedName>
    <definedName name="solver_rel4" localSheetId="11" hidden="1">1</definedName>
    <definedName name="solver_rel4" localSheetId="3" hidden="1">1</definedName>
    <definedName name="solver_rel4" localSheetId="4" hidden="1">1</definedName>
    <definedName name="solver_rel4" localSheetId="5" hidden="1">1</definedName>
    <definedName name="solver_rel4" localSheetId="6" hidden="1">1</definedName>
    <definedName name="solver_rel4" localSheetId="7" hidden="1">1</definedName>
    <definedName name="solver_rel4" localSheetId="8" hidden="1">1</definedName>
    <definedName name="solver_rel4" localSheetId="9" hidden="1">1</definedName>
    <definedName name="solver_rel4" localSheetId="10" hidden="1">1</definedName>
    <definedName name="solver_rel4" localSheetId="13" hidden="1">1</definedName>
    <definedName name="solver_rel4" localSheetId="1" hidden="1">1</definedName>
    <definedName name="solver_rel4" localSheetId="0" hidden="1">1</definedName>
    <definedName name="solver_rhs1" localSheetId="2" hidden="1">0</definedName>
    <definedName name="solver_rhs1" localSheetId="11" hidden="1">0</definedName>
    <definedName name="solver_rhs1" localSheetId="3" hidden="1">0</definedName>
    <definedName name="solver_rhs1" localSheetId="4" hidden="1">0</definedName>
    <definedName name="solver_rhs1" localSheetId="5" hidden="1">0</definedName>
    <definedName name="solver_rhs1" localSheetId="6" hidden="1">0</definedName>
    <definedName name="solver_rhs1" localSheetId="7" hidden="1">0</definedName>
    <definedName name="solver_rhs1" localSheetId="8" hidden="1">0</definedName>
    <definedName name="solver_rhs1" localSheetId="9" hidden="1">0</definedName>
    <definedName name="solver_rhs1" localSheetId="10" hidden="1">0</definedName>
    <definedName name="solver_rhs1" localSheetId="13" hidden="1">0</definedName>
    <definedName name="solver_rhs1" localSheetId="1" hidden="1">0</definedName>
    <definedName name="solver_rhs1" localSheetId="0" hidden="1">Instruction!#REF!</definedName>
    <definedName name="solver_rhs2" localSheetId="2" hidden="1">1</definedName>
    <definedName name="solver_rhs2" localSheetId="11" hidden="1">1</definedName>
    <definedName name="solver_rhs2" localSheetId="3" hidden="1">1</definedName>
    <definedName name="solver_rhs2" localSheetId="4" hidden="1">1</definedName>
    <definedName name="solver_rhs2" localSheetId="5" hidden="1">1</definedName>
    <definedName name="solver_rhs2" localSheetId="6" hidden="1">1</definedName>
    <definedName name="solver_rhs2" localSheetId="7" hidden="1">1</definedName>
    <definedName name="solver_rhs2" localSheetId="8" hidden="1">1</definedName>
    <definedName name="solver_rhs2" localSheetId="9" hidden="1">1</definedName>
    <definedName name="solver_rhs2" localSheetId="10" hidden="1">1</definedName>
    <definedName name="solver_rhs2" localSheetId="13" hidden="1">1</definedName>
    <definedName name="solver_rhs2" localSheetId="1" hidden="1">1</definedName>
    <definedName name="solver_rhs2" localSheetId="0" hidden="1">Instruction!#REF!</definedName>
    <definedName name="solver_rhs3" localSheetId="2" hidden="1">'1'!$C$26</definedName>
    <definedName name="solver_rhs3" localSheetId="11" hidden="1">'10'!$C$26</definedName>
    <definedName name="solver_rhs3" localSheetId="3" hidden="1">'2'!$C$26</definedName>
    <definedName name="solver_rhs3" localSheetId="4" hidden="1">'3'!$C$26</definedName>
    <definedName name="solver_rhs3" localSheetId="5" hidden="1">'4'!$C$26</definedName>
    <definedName name="solver_rhs3" localSheetId="6" hidden="1">'5'!$C$26</definedName>
    <definedName name="solver_rhs3" localSheetId="7" hidden="1">'6'!$C$26</definedName>
    <definedName name="solver_rhs3" localSheetId="8" hidden="1">'7'!$C$26</definedName>
    <definedName name="solver_rhs3" localSheetId="9" hidden="1">'8'!$C$26</definedName>
    <definedName name="solver_rhs3" localSheetId="10" hidden="1">'9'!$C$26</definedName>
    <definedName name="solver_rhs3" localSheetId="13" hidden="1">'backup sheet'!$C$26</definedName>
    <definedName name="solver_rhs3" localSheetId="1" hidden="1">Demonstration!$C$26</definedName>
    <definedName name="solver_rhs3" localSheetId="0" hidden="1">Instruction!#REF!</definedName>
    <definedName name="solver_rhs4" localSheetId="2" hidden="1">'1'!$C$26</definedName>
    <definedName name="solver_rhs4" localSheetId="11" hidden="1">'10'!$C$26</definedName>
    <definedName name="solver_rhs4" localSheetId="3" hidden="1">'2'!$C$26</definedName>
    <definedName name="solver_rhs4" localSheetId="4" hidden="1">'3'!$C$26</definedName>
    <definedName name="solver_rhs4" localSheetId="5" hidden="1">'4'!$C$26</definedName>
    <definedName name="solver_rhs4" localSheetId="6" hidden="1">'5'!$C$26</definedName>
    <definedName name="solver_rhs4" localSheetId="7" hidden="1">'6'!$C$26</definedName>
    <definedName name="solver_rhs4" localSheetId="8" hidden="1">'7'!$C$26</definedName>
    <definedName name="solver_rhs4" localSheetId="9" hidden="1">'8'!$C$26</definedName>
    <definedName name="solver_rhs4" localSheetId="10" hidden="1">'9'!$C$26</definedName>
    <definedName name="solver_rhs4" localSheetId="13" hidden="1">'backup sheet'!$C$26</definedName>
    <definedName name="solver_rhs4" localSheetId="1" hidden="1">Demonstration!$C$26</definedName>
    <definedName name="solver_rhs4" localSheetId="0" hidden="1">Instruction!#REF!</definedName>
    <definedName name="solver_rlx" localSheetId="2" hidden="1">2</definedName>
    <definedName name="solver_rlx" localSheetId="11" hidden="1">2</definedName>
    <definedName name="solver_rlx" localSheetId="3" hidden="1">2</definedName>
    <definedName name="solver_rlx" localSheetId="4" hidden="1">2</definedName>
    <definedName name="solver_rlx" localSheetId="5" hidden="1">2</definedName>
    <definedName name="solver_rlx" localSheetId="6" hidden="1">2</definedName>
    <definedName name="solver_rlx" localSheetId="7" hidden="1">2</definedName>
    <definedName name="solver_rlx" localSheetId="8" hidden="1">2</definedName>
    <definedName name="solver_rlx" localSheetId="9" hidden="1">2</definedName>
    <definedName name="solver_rlx" localSheetId="10" hidden="1">2</definedName>
    <definedName name="solver_rlx" localSheetId="13" hidden="1">2</definedName>
    <definedName name="solver_rlx" localSheetId="1" hidden="1">2</definedName>
    <definedName name="solver_rlx" localSheetId="0" hidden="1">2</definedName>
    <definedName name="solver_rsd" localSheetId="2" hidden="1">0</definedName>
    <definedName name="solver_rsd" localSheetId="11" hidden="1">0</definedName>
    <definedName name="solver_rsd" localSheetId="3" hidden="1">0</definedName>
    <definedName name="solver_rsd" localSheetId="4" hidden="1">0</definedName>
    <definedName name="solver_rsd" localSheetId="5" hidden="1">0</definedName>
    <definedName name="solver_rsd" localSheetId="6" hidden="1">0</definedName>
    <definedName name="solver_rsd" localSheetId="7" hidden="1">0</definedName>
    <definedName name="solver_rsd" localSheetId="8" hidden="1">0</definedName>
    <definedName name="solver_rsd" localSheetId="9" hidden="1">0</definedName>
    <definedName name="solver_rsd" localSheetId="10" hidden="1">0</definedName>
    <definedName name="solver_rsd" localSheetId="13" hidden="1">0</definedName>
    <definedName name="solver_rsd" localSheetId="1" hidden="1">0</definedName>
    <definedName name="solver_rsd" localSheetId="0" hidden="1">0</definedName>
    <definedName name="solver_scl" localSheetId="2" hidden="1">2</definedName>
    <definedName name="solver_scl" localSheetId="11" hidden="1">2</definedName>
    <definedName name="solver_scl" localSheetId="3" hidden="1">2</definedName>
    <definedName name="solver_scl" localSheetId="4" hidden="1">2</definedName>
    <definedName name="solver_scl" localSheetId="5" hidden="1">2</definedName>
    <definedName name="solver_scl" localSheetId="6" hidden="1">2</definedName>
    <definedName name="solver_scl" localSheetId="7" hidden="1">2</definedName>
    <definedName name="solver_scl" localSheetId="8" hidden="1">2</definedName>
    <definedName name="solver_scl" localSheetId="9" hidden="1">2</definedName>
    <definedName name="solver_scl" localSheetId="10" hidden="1">2</definedName>
    <definedName name="solver_scl" localSheetId="13" hidden="1">2</definedName>
    <definedName name="solver_scl" localSheetId="1" hidden="1">2</definedName>
    <definedName name="solver_scl" localSheetId="0" hidden="1">2</definedName>
    <definedName name="solver_sho" localSheetId="2" hidden="1">2</definedName>
    <definedName name="solver_sho" localSheetId="11" hidden="1">2</definedName>
    <definedName name="solver_sho" localSheetId="3" hidden="1">2</definedName>
    <definedName name="solver_sho" localSheetId="4" hidden="1">2</definedName>
    <definedName name="solver_sho" localSheetId="5" hidden="1">2</definedName>
    <definedName name="solver_sho" localSheetId="6" hidden="1">2</definedName>
    <definedName name="solver_sho" localSheetId="7" hidden="1">2</definedName>
    <definedName name="solver_sho" localSheetId="8" hidden="1">2</definedName>
    <definedName name="solver_sho" localSheetId="9" hidden="1">2</definedName>
    <definedName name="solver_sho" localSheetId="10" hidden="1">2</definedName>
    <definedName name="solver_sho" localSheetId="13" hidden="1">2</definedName>
    <definedName name="solver_sho" localSheetId="1" hidden="1">2</definedName>
    <definedName name="solver_sho" localSheetId="0" hidden="1">2</definedName>
    <definedName name="solver_ssz" localSheetId="2" hidden="1">0</definedName>
    <definedName name="solver_ssz" localSheetId="11" hidden="1">0</definedName>
    <definedName name="solver_ssz" localSheetId="3" hidden="1">0</definedName>
    <definedName name="solver_ssz" localSheetId="4" hidden="1">0</definedName>
    <definedName name="solver_ssz" localSheetId="5" hidden="1">0</definedName>
    <definedName name="solver_ssz" localSheetId="6" hidden="1">0</definedName>
    <definedName name="solver_ssz" localSheetId="7" hidden="1">0</definedName>
    <definedName name="solver_ssz" localSheetId="8" hidden="1">0</definedName>
    <definedName name="solver_ssz" localSheetId="9" hidden="1">0</definedName>
    <definedName name="solver_ssz" localSheetId="10" hidden="1">0</definedName>
    <definedName name="solver_ssz" localSheetId="13" hidden="1">0</definedName>
    <definedName name="solver_ssz" localSheetId="1" hidden="1">0</definedName>
    <definedName name="solver_ssz" localSheetId="0" hidden="1">0</definedName>
    <definedName name="solver_tim" localSheetId="2" hidden="1">2147483647</definedName>
    <definedName name="solver_tim" localSheetId="11" hidden="1">2147483647</definedName>
    <definedName name="solver_tim" localSheetId="3" hidden="1">2147483647</definedName>
    <definedName name="solver_tim" localSheetId="4" hidden="1">2147483647</definedName>
    <definedName name="solver_tim" localSheetId="5" hidden="1">2147483647</definedName>
    <definedName name="solver_tim" localSheetId="6" hidden="1">2147483647</definedName>
    <definedName name="solver_tim" localSheetId="7" hidden="1">2147483647</definedName>
    <definedName name="solver_tim" localSheetId="8" hidden="1">2147483647</definedName>
    <definedName name="solver_tim" localSheetId="9" hidden="1">2147483647</definedName>
    <definedName name="solver_tim" localSheetId="10" hidden="1">2147483647</definedName>
    <definedName name="solver_tim" localSheetId="13" hidden="1">2147483647</definedName>
    <definedName name="solver_tim" localSheetId="1" hidden="1">2147483647</definedName>
    <definedName name="solver_tim" localSheetId="0" hidden="1">2147483647</definedName>
    <definedName name="solver_tol" localSheetId="2" hidden="1">0.01</definedName>
    <definedName name="solver_tol" localSheetId="11" hidden="1">0.01</definedName>
    <definedName name="solver_tol" localSheetId="3" hidden="1">0.01</definedName>
    <definedName name="solver_tol" localSheetId="4" hidden="1">0.01</definedName>
    <definedName name="solver_tol" localSheetId="5" hidden="1">0.01</definedName>
    <definedName name="solver_tol" localSheetId="6" hidden="1">0.01</definedName>
    <definedName name="solver_tol" localSheetId="7" hidden="1">0.01</definedName>
    <definedName name="solver_tol" localSheetId="8" hidden="1">0.01</definedName>
    <definedName name="solver_tol" localSheetId="9" hidden="1">0.01</definedName>
    <definedName name="solver_tol" localSheetId="10" hidden="1">0.01</definedName>
    <definedName name="solver_tol" localSheetId="13" hidden="1">0.01</definedName>
    <definedName name="solver_tol" localSheetId="1" hidden="1">0.01</definedName>
    <definedName name="solver_tol" localSheetId="0" hidden="1">0.01</definedName>
    <definedName name="solver_typ" localSheetId="2" hidden="1">2</definedName>
    <definedName name="solver_typ" localSheetId="11" hidden="1">2</definedName>
    <definedName name="solver_typ" localSheetId="3" hidden="1">2</definedName>
    <definedName name="solver_typ" localSheetId="4" hidden="1">2</definedName>
    <definedName name="solver_typ" localSheetId="5" hidden="1">2</definedName>
    <definedName name="solver_typ" localSheetId="6" hidden="1">2</definedName>
    <definedName name="solver_typ" localSheetId="7" hidden="1">2</definedName>
    <definedName name="solver_typ" localSheetId="8" hidden="1">2</definedName>
    <definedName name="solver_typ" localSheetId="9" hidden="1">2</definedName>
    <definedName name="solver_typ" localSheetId="10" hidden="1">2</definedName>
    <definedName name="solver_typ" localSheetId="13" hidden="1">2</definedName>
    <definedName name="solver_typ" localSheetId="1" hidden="1">2</definedName>
    <definedName name="solver_typ" localSheetId="0" hidden="1">2</definedName>
    <definedName name="solver_val" localSheetId="2" hidden="1">0</definedName>
    <definedName name="solver_val" localSheetId="11" hidden="1">0</definedName>
    <definedName name="solver_val" localSheetId="3" hidden="1">0</definedName>
    <definedName name="solver_val" localSheetId="4" hidden="1">0</definedName>
    <definedName name="solver_val" localSheetId="5" hidden="1">0</definedName>
    <definedName name="solver_val" localSheetId="6" hidden="1">0</definedName>
    <definedName name="solver_val" localSheetId="7" hidden="1">0</definedName>
    <definedName name="solver_val" localSheetId="8" hidden="1">0</definedName>
    <definedName name="solver_val" localSheetId="9" hidden="1">0</definedName>
    <definedName name="solver_val" localSheetId="10" hidden="1">0</definedName>
    <definedName name="solver_val" localSheetId="13" hidden="1">0</definedName>
    <definedName name="solver_val" localSheetId="1" hidden="1">0</definedName>
    <definedName name="solver_val" localSheetId="0" hidden="1">0</definedName>
    <definedName name="solver_ver" localSheetId="2" hidden="1">3</definedName>
    <definedName name="solver_ver" localSheetId="11" hidden="1">3</definedName>
    <definedName name="solver_ver" localSheetId="3" hidden="1">3</definedName>
    <definedName name="solver_ver" localSheetId="4" hidden="1">3</definedName>
    <definedName name="solver_ver" localSheetId="5" hidden="1">3</definedName>
    <definedName name="solver_ver" localSheetId="6" hidden="1">3</definedName>
    <definedName name="solver_ver" localSheetId="7" hidden="1">3</definedName>
    <definedName name="solver_ver" localSheetId="8" hidden="1">3</definedName>
    <definedName name="solver_ver" localSheetId="9" hidden="1">3</definedName>
    <definedName name="solver_ver" localSheetId="10" hidden="1">3</definedName>
    <definedName name="solver_ver" localSheetId="13" hidden="1">3</definedName>
    <definedName name="solver_ver" localSheetId="1" hidden="1">3</definedName>
    <definedName name="solver_ver" localSheetId="0"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40" l="1"/>
  <c r="K3" i="29"/>
  <c r="C3" i="29"/>
  <c r="D3" i="29"/>
  <c r="E3" i="29"/>
  <c r="F3" i="29"/>
  <c r="G3" i="29"/>
  <c r="H3" i="29"/>
  <c r="I3" i="29"/>
  <c r="J3" i="29"/>
  <c r="O2" i="29"/>
  <c r="B3" i="29"/>
  <c r="G106" i="50"/>
  <c r="G107" i="50" s="1"/>
  <c r="C28" i="50" s="1"/>
  <c r="L92" i="50"/>
  <c r="K92" i="50"/>
  <c r="J92" i="50"/>
  <c r="I92" i="50"/>
  <c r="H92" i="50"/>
  <c r="G92" i="50"/>
  <c r="F92" i="50"/>
  <c r="E92" i="50"/>
  <c r="F36" i="50"/>
  <c r="K35" i="50"/>
  <c r="K36" i="50" s="1"/>
  <c r="J35" i="50"/>
  <c r="J36" i="50" s="1"/>
  <c r="I35" i="50"/>
  <c r="I36" i="50" s="1"/>
  <c r="H35" i="50"/>
  <c r="H36" i="50" s="1"/>
  <c r="G35" i="50"/>
  <c r="G36" i="50" s="1"/>
  <c r="F35" i="50"/>
  <c r="E35" i="50"/>
  <c r="E36" i="50" s="1"/>
  <c r="D35" i="50"/>
  <c r="D36" i="50" s="1"/>
  <c r="C35" i="50"/>
  <c r="C36" i="50" s="1"/>
  <c r="H33" i="50"/>
  <c r="K32" i="50"/>
  <c r="K33" i="50" s="1"/>
  <c r="J32" i="50"/>
  <c r="J33" i="50" s="1"/>
  <c r="I32" i="50"/>
  <c r="I33" i="50" s="1"/>
  <c r="H32" i="50"/>
  <c r="G32" i="50"/>
  <c r="G33" i="50" s="1"/>
  <c r="F32" i="50"/>
  <c r="F33" i="50" s="1"/>
  <c r="E32" i="50"/>
  <c r="E33" i="50" s="1"/>
  <c r="D32" i="50"/>
  <c r="D33" i="50" s="1"/>
  <c r="C32" i="50"/>
  <c r="C33" i="50" s="1"/>
  <c r="C30" i="50"/>
  <c r="J23" i="50"/>
  <c r="I23" i="50"/>
  <c r="H23" i="50"/>
  <c r="G23" i="50"/>
  <c r="F23" i="50"/>
  <c r="B21" i="50"/>
  <c r="B20" i="50"/>
  <c r="B19" i="50"/>
  <c r="B18" i="50"/>
  <c r="B17" i="50"/>
  <c r="B16" i="50"/>
  <c r="B15" i="50"/>
  <c r="B14" i="50"/>
  <c r="B13" i="50"/>
  <c r="C12" i="50"/>
  <c r="U10" i="50"/>
  <c r="C27" i="50" s="1"/>
  <c r="D27" i="50" s="1"/>
  <c r="B10" i="50"/>
  <c r="K9" i="50"/>
  <c r="K23" i="50" s="1"/>
  <c r="J9" i="50"/>
  <c r="I9" i="50"/>
  <c r="H9" i="50"/>
  <c r="G9" i="50"/>
  <c r="F9" i="50"/>
  <c r="E9" i="50"/>
  <c r="E23" i="50" s="1"/>
  <c r="D9" i="50"/>
  <c r="D23" i="50" s="1"/>
  <c r="C9" i="50"/>
  <c r="C23" i="50" s="1"/>
  <c r="G106" i="49"/>
  <c r="G107" i="49" s="1"/>
  <c r="C28" i="49" s="1"/>
  <c r="L92" i="49"/>
  <c r="K92" i="49"/>
  <c r="J92" i="49"/>
  <c r="I92" i="49"/>
  <c r="H92" i="49"/>
  <c r="G92" i="49"/>
  <c r="F92" i="49"/>
  <c r="E92" i="49"/>
  <c r="K35" i="49"/>
  <c r="K36" i="49" s="1"/>
  <c r="J35" i="49"/>
  <c r="J36" i="49" s="1"/>
  <c r="I35" i="49"/>
  <c r="I36" i="49" s="1"/>
  <c r="H35" i="49"/>
  <c r="H36" i="49" s="1"/>
  <c r="G35" i="49"/>
  <c r="G36" i="49" s="1"/>
  <c r="F35" i="49"/>
  <c r="F36" i="49" s="1"/>
  <c r="E35" i="49"/>
  <c r="E36" i="49" s="1"/>
  <c r="D35" i="49"/>
  <c r="D36" i="49" s="1"/>
  <c r="C35" i="49"/>
  <c r="C36" i="49" s="1"/>
  <c r="K32" i="49"/>
  <c r="K33" i="49" s="1"/>
  <c r="J32" i="49"/>
  <c r="J33" i="49" s="1"/>
  <c r="I32" i="49"/>
  <c r="I33" i="49" s="1"/>
  <c r="H32" i="49"/>
  <c r="H33" i="49" s="1"/>
  <c r="G32" i="49"/>
  <c r="G33" i="49" s="1"/>
  <c r="F32" i="49"/>
  <c r="F33" i="49" s="1"/>
  <c r="E32" i="49"/>
  <c r="E33" i="49" s="1"/>
  <c r="D32" i="49"/>
  <c r="D33" i="49" s="1"/>
  <c r="C32" i="49"/>
  <c r="C33" i="49" s="1"/>
  <c r="C30" i="49"/>
  <c r="I23" i="49"/>
  <c r="H23" i="49"/>
  <c r="G23" i="49"/>
  <c r="F23" i="49"/>
  <c r="E23" i="49"/>
  <c r="B21" i="49"/>
  <c r="B20" i="49"/>
  <c r="B19" i="49"/>
  <c r="B18" i="49"/>
  <c r="B17" i="49"/>
  <c r="B16" i="49"/>
  <c r="B15" i="49"/>
  <c r="B14" i="49"/>
  <c r="B13" i="49"/>
  <c r="C12" i="49"/>
  <c r="U10" i="49"/>
  <c r="C27" i="49" s="1"/>
  <c r="B10" i="49"/>
  <c r="K9" i="49"/>
  <c r="K23" i="49" s="1"/>
  <c r="J9" i="49"/>
  <c r="J23" i="49" s="1"/>
  <c r="I9" i="49"/>
  <c r="H9" i="49"/>
  <c r="G9" i="49"/>
  <c r="F9" i="49"/>
  <c r="E9" i="49"/>
  <c r="D9" i="49"/>
  <c r="D23" i="49" s="1"/>
  <c r="C9" i="49"/>
  <c r="C23" i="49" s="1"/>
  <c r="G106" i="48"/>
  <c r="G107" i="48" s="1"/>
  <c r="C28" i="48" s="1"/>
  <c r="L92" i="48"/>
  <c r="K92" i="48"/>
  <c r="J92" i="48"/>
  <c r="I92" i="48"/>
  <c r="H92" i="48"/>
  <c r="G92" i="48"/>
  <c r="F92" i="48"/>
  <c r="E92" i="48"/>
  <c r="K35" i="48"/>
  <c r="K36" i="48" s="1"/>
  <c r="J35" i="48"/>
  <c r="J36" i="48" s="1"/>
  <c r="I35" i="48"/>
  <c r="I36" i="48" s="1"/>
  <c r="H35" i="48"/>
  <c r="H36" i="48" s="1"/>
  <c r="G35" i="48"/>
  <c r="G36" i="48" s="1"/>
  <c r="F35" i="48"/>
  <c r="F36" i="48" s="1"/>
  <c r="E35" i="48"/>
  <c r="E36" i="48" s="1"/>
  <c r="D35" i="48"/>
  <c r="D36" i="48" s="1"/>
  <c r="C35" i="48"/>
  <c r="C36" i="48" s="1"/>
  <c r="K32" i="48"/>
  <c r="K33" i="48" s="1"/>
  <c r="J32" i="48"/>
  <c r="J33" i="48" s="1"/>
  <c r="I32" i="48"/>
  <c r="I33" i="48" s="1"/>
  <c r="H32" i="48"/>
  <c r="H33" i="48" s="1"/>
  <c r="G32" i="48"/>
  <c r="G33" i="48" s="1"/>
  <c r="F32" i="48"/>
  <c r="F33" i="48" s="1"/>
  <c r="E32" i="48"/>
  <c r="E33" i="48" s="1"/>
  <c r="D32" i="48"/>
  <c r="D33" i="48" s="1"/>
  <c r="C32" i="48"/>
  <c r="C33" i="48" s="1"/>
  <c r="C30" i="48"/>
  <c r="I23" i="48"/>
  <c r="H23" i="48"/>
  <c r="F23" i="48"/>
  <c r="B21" i="48"/>
  <c r="B20" i="48"/>
  <c r="B19" i="48"/>
  <c r="B18" i="48"/>
  <c r="B17" i="48"/>
  <c r="B16" i="48"/>
  <c r="B15" i="48"/>
  <c r="B14" i="48"/>
  <c r="B13" i="48"/>
  <c r="C12" i="48"/>
  <c r="U10" i="48"/>
  <c r="C27" i="48" s="1"/>
  <c r="B10" i="48"/>
  <c r="K9" i="48"/>
  <c r="K23" i="48" s="1"/>
  <c r="J9" i="48"/>
  <c r="J23" i="48" s="1"/>
  <c r="I9" i="48"/>
  <c r="H9" i="48"/>
  <c r="G9" i="48"/>
  <c r="G23" i="48" s="1"/>
  <c r="F9" i="48"/>
  <c r="E9" i="48"/>
  <c r="E23" i="48" s="1"/>
  <c r="D9" i="48"/>
  <c r="D23" i="48" s="1"/>
  <c r="C9" i="48"/>
  <c r="C23" i="48" s="1"/>
  <c r="G106" i="47"/>
  <c r="G107" i="47" s="1"/>
  <c r="C28" i="47" s="1"/>
  <c r="L92" i="47"/>
  <c r="K92" i="47"/>
  <c r="J92" i="47"/>
  <c r="I92" i="47"/>
  <c r="H92" i="47"/>
  <c r="G92" i="47"/>
  <c r="F92" i="47"/>
  <c r="E92" i="47"/>
  <c r="K35" i="47"/>
  <c r="K36" i="47" s="1"/>
  <c r="J35" i="47"/>
  <c r="J36" i="47" s="1"/>
  <c r="I35" i="47"/>
  <c r="I36" i="47" s="1"/>
  <c r="H35" i="47"/>
  <c r="H36" i="47" s="1"/>
  <c r="G35" i="47"/>
  <c r="G36" i="47" s="1"/>
  <c r="F35" i="47"/>
  <c r="F36" i="47" s="1"/>
  <c r="E35" i="47"/>
  <c r="E36" i="47" s="1"/>
  <c r="D35" i="47"/>
  <c r="D36" i="47" s="1"/>
  <c r="C35" i="47"/>
  <c r="C36" i="47" s="1"/>
  <c r="K32" i="47"/>
  <c r="K33" i="47" s="1"/>
  <c r="J32" i="47"/>
  <c r="J33" i="47" s="1"/>
  <c r="I32" i="47"/>
  <c r="I33" i="47" s="1"/>
  <c r="H32" i="47"/>
  <c r="H33" i="47" s="1"/>
  <c r="G32" i="47"/>
  <c r="G33" i="47" s="1"/>
  <c r="F32" i="47"/>
  <c r="F33" i="47" s="1"/>
  <c r="E32" i="47"/>
  <c r="E33" i="47" s="1"/>
  <c r="D32" i="47"/>
  <c r="D33" i="47" s="1"/>
  <c r="C32" i="47"/>
  <c r="C33" i="47" s="1"/>
  <c r="C30" i="47"/>
  <c r="K23" i="47"/>
  <c r="J23" i="47"/>
  <c r="I23" i="47"/>
  <c r="H23" i="47"/>
  <c r="G23" i="47"/>
  <c r="F23" i="47"/>
  <c r="E23" i="47"/>
  <c r="D23" i="47"/>
  <c r="C23" i="47"/>
  <c r="B21" i="47"/>
  <c r="B20" i="47"/>
  <c r="B19" i="47"/>
  <c r="B18" i="47"/>
  <c r="B17" i="47"/>
  <c r="B16" i="47"/>
  <c r="B15" i="47"/>
  <c r="B14" i="47"/>
  <c r="B13" i="47"/>
  <c r="C12" i="47"/>
  <c r="U10" i="47"/>
  <c r="C27" i="47" s="1"/>
  <c r="B10" i="47"/>
  <c r="K9" i="47"/>
  <c r="J9" i="47"/>
  <c r="I9" i="47"/>
  <c r="H9" i="47"/>
  <c r="G9" i="47"/>
  <c r="F9" i="47"/>
  <c r="E9" i="47"/>
  <c r="D9" i="47"/>
  <c r="C9" i="47"/>
  <c r="G106" i="46"/>
  <c r="G107" i="46" s="1"/>
  <c r="C28" i="46" s="1"/>
  <c r="L92" i="46"/>
  <c r="K92" i="46"/>
  <c r="J92" i="46"/>
  <c r="I92" i="46"/>
  <c r="H92" i="46"/>
  <c r="G92" i="46"/>
  <c r="F92" i="46"/>
  <c r="E92" i="46"/>
  <c r="H36" i="46"/>
  <c r="F36" i="46"/>
  <c r="K35" i="46"/>
  <c r="K36" i="46" s="1"/>
  <c r="J35" i="46"/>
  <c r="J36" i="46" s="1"/>
  <c r="I35" i="46"/>
  <c r="I36" i="46" s="1"/>
  <c r="H35" i="46"/>
  <c r="G35" i="46"/>
  <c r="G36" i="46" s="1"/>
  <c r="F35" i="46"/>
  <c r="E35" i="46"/>
  <c r="E36" i="46" s="1"/>
  <c r="D35" i="46"/>
  <c r="D36" i="46" s="1"/>
  <c r="C35" i="46"/>
  <c r="C36" i="46" s="1"/>
  <c r="J33" i="46"/>
  <c r="H33" i="46"/>
  <c r="K32" i="46"/>
  <c r="K33" i="46" s="1"/>
  <c r="J32" i="46"/>
  <c r="I32" i="46"/>
  <c r="I33" i="46" s="1"/>
  <c r="H32" i="46"/>
  <c r="G32" i="46"/>
  <c r="G33" i="46" s="1"/>
  <c r="F32" i="46"/>
  <c r="F33" i="46" s="1"/>
  <c r="E32" i="46"/>
  <c r="E33" i="46" s="1"/>
  <c r="D32" i="46"/>
  <c r="D33" i="46" s="1"/>
  <c r="C32" i="46"/>
  <c r="C33" i="46" s="1"/>
  <c r="C30" i="46"/>
  <c r="I23" i="46"/>
  <c r="H23" i="46"/>
  <c r="F23" i="46"/>
  <c r="B21" i="46"/>
  <c r="B20" i="46"/>
  <c r="B19" i="46"/>
  <c r="B18" i="46"/>
  <c r="B17" i="46"/>
  <c r="B16" i="46"/>
  <c r="B15" i="46"/>
  <c r="B14" i="46"/>
  <c r="B13" i="46"/>
  <c r="C12" i="46"/>
  <c r="U10" i="46"/>
  <c r="C27" i="46" s="1"/>
  <c r="D27" i="46" s="1"/>
  <c r="B10" i="46"/>
  <c r="K9" i="46"/>
  <c r="K23" i="46" s="1"/>
  <c r="J9" i="46"/>
  <c r="J23" i="46" s="1"/>
  <c r="I9" i="46"/>
  <c r="H9" i="46"/>
  <c r="G9" i="46"/>
  <c r="G23" i="46" s="1"/>
  <c r="F9" i="46"/>
  <c r="E9" i="46"/>
  <c r="E23" i="46" s="1"/>
  <c r="D9" i="46"/>
  <c r="D23" i="46" s="1"/>
  <c r="C9" i="46"/>
  <c r="C23" i="46" s="1"/>
  <c r="G106" i="45"/>
  <c r="G107" i="45" s="1"/>
  <c r="C28" i="45" s="1"/>
  <c r="L92" i="45"/>
  <c r="K92" i="45"/>
  <c r="J92" i="45"/>
  <c r="I92" i="45"/>
  <c r="H92" i="45"/>
  <c r="G92" i="45"/>
  <c r="F92" i="45"/>
  <c r="E92" i="45"/>
  <c r="K35" i="45"/>
  <c r="K36" i="45" s="1"/>
  <c r="J35" i="45"/>
  <c r="J36" i="45" s="1"/>
  <c r="I35" i="45"/>
  <c r="I36" i="45" s="1"/>
  <c r="H35" i="45"/>
  <c r="H36" i="45" s="1"/>
  <c r="G35" i="45"/>
  <c r="G36" i="45" s="1"/>
  <c r="F35" i="45"/>
  <c r="F36" i="45" s="1"/>
  <c r="E35" i="45"/>
  <c r="E36" i="45" s="1"/>
  <c r="D35" i="45"/>
  <c r="D36" i="45" s="1"/>
  <c r="C35" i="45"/>
  <c r="C36" i="45" s="1"/>
  <c r="K32" i="45"/>
  <c r="K33" i="45" s="1"/>
  <c r="J32" i="45"/>
  <c r="J33" i="45" s="1"/>
  <c r="I32" i="45"/>
  <c r="I33" i="45" s="1"/>
  <c r="H32" i="45"/>
  <c r="H33" i="45" s="1"/>
  <c r="G32" i="45"/>
  <c r="G33" i="45" s="1"/>
  <c r="F32" i="45"/>
  <c r="F33" i="45" s="1"/>
  <c r="E32" i="45"/>
  <c r="E33" i="45" s="1"/>
  <c r="D32" i="45"/>
  <c r="D33" i="45" s="1"/>
  <c r="C32" i="45"/>
  <c r="C33" i="45" s="1"/>
  <c r="C30" i="45"/>
  <c r="H23" i="45"/>
  <c r="F23" i="45"/>
  <c r="D23" i="45"/>
  <c r="B21" i="45"/>
  <c r="B20" i="45"/>
  <c r="B19" i="45"/>
  <c r="B18" i="45"/>
  <c r="B17" i="45"/>
  <c r="B16" i="45"/>
  <c r="B15" i="45"/>
  <c r="B14" i="45"/>
  <c r="B13" i="45"/>
  <c r="C12" i="45"/>
  <c r="U10" i="45"/>
  <c r="C27" i="45" s="1"/>
  <c r="B10" i="45"/>
  <c r="K9" i="45"/>
  <c r="K23" i="45" s="1"/>
  <c r="J9" i="45"/>
  <c r="J23" i="45" s="1"/>
  <c r="I9" i="45"/>
  <c r="I23" i="45" s="1"/>
  <c r="H9" i="45"/>
  <c r="G9" i="45"/>
  <c r="G23" i="45" s="1"/>
  <c r="F9" i="45"/>
  <c r="E9" i="45"/>
  <c r="E23" i="45" s="1"/>
  <c r="D9" i="45"/>
  <c r="C9" i="45"/>
  <c r="C23" i="45" s="1"/>
  <c r="G106" i="44"/>
  <c r="G107" i="44" s="1"/>
  <c r="C28" i="44" s="1"/>
  <c r="L92" i="44"/>
  <c r="K92" i="44"/>
  <c r="J92" i="44"/>
  <c r="I92" i="44"/>
  <c r="H92" i="44"/>
  <c r="G92" i="44"/>
  <c r="F92" i="44"/>
  <c r="E92" i="44"/>
  <c r="K35" i="44"/>
  <c r="K36" i="44" s="1"/>
  <c r="J35" i="44"/>
  <c r="J36" i="44" s="1"/>
  <c r="I35" i="44"/>
  <c r="I36" i="44" s="1"/>
  <c r="H35" i="44"/>
  <c r="H36" i="44" s="1"/>
  <c r="G35" i="44"/>
  <c r="G36" i="44" s="1"/>
  <c r="F35" i="44"/>
  <c r="F36" i="44" s="1"/>
  <c r="E35" i="44"/>
  <c r="E36" i="44" s="1"/>
  <c r="D35" i="44"/>
  <c r="D36" i="44" s="1"/>
  <c r="C35" i="44"/>
  <c r="C36" i="44" s="1"/>
  <c r="K32" i="44"/>
  <c r="K33" i="44" s="1"/>
  <c r="J32" i="44"/>
  <c r="J33" i="44" s="1"/>
  <c r="I32" i="44"/>
  <c r="I33" i="44" s="1"/>
  <c r="H32" i="44"/>
  <c r="H33" i="44" s="1"/>
  <c r="G32" i="44"/>
  <c r="G33" i="44" s="1"/>
  <c r="F32" i="44"/>
  <c r="F33" i="44" s="1"/>
  <c r="E32" i="44"/>
  <c r="E33" i="44" s="1"/>
  <c r="D32" i="44"/>
  <c r="D33" i="44" s="1"/>
  <c r="C32" i="44"/>
  <c r="C33" i="44" s="1"/>
  <c r="C30" i="44"/>
  <c r="I23" i="44"/>
  <c r="H23" i="44"/>
  <c r="G23" i="44"/>
  <c r="F23" i="44"/>
  <c r="B21" i="44"/>
  <c r="B20" i="44"/>
  <c r="B19" i="44"/>
  <c r="B18" i="44"/>
  <c r="B17" i="44"/>
  <c r="B16" i="44"/>
  <c r="B15" i="44"/>
  <c r="B14" i="44"/>
  <c r="B13" i="44"/>
  <c r="C12" i="44"/>
  <c r="U10" i="44"/>
  <c r="C27" i="44" s="1"/>
  <c r="B10" i="44"/>
  <c r="K9" i="44"/>
  <c r="K23" i="44" s="1"/>
  <c r="J9" i="44"/>
  <c r="J23" i="44" s="1"/>
  <c r="I9" i="44"/>
  <c r="H9" i="44"/>
  <c r="G9" i="44"/>
  <c r="F9" i="44"/>
  <c r="E9" i="44"/>
  <c r="E23" i="44" s="1"/>
  <c r="D9" i="44"/>
  <c r="D23" i="44" s="1"/>
  <c r="C9" i="44"/>
  <c r="C23" i="44" s="1"/>
  <c r="G106" i="43"/>
  <c r="G107" i="43" s="1"/>
  <c r="C28" i="43" s="1"/>
  <c r="L92" i="43"/>
  <c r="K92" i="43"/>
  <c r="J92" i="43"/>
  <c r="I92" i="43"/>
  <c r="H92" i="43"/>
  <c r="G92" i="43"/>
  <c r="F92" i="43"/>
  <c r="E92" i="43"/>
  <c r="K35" i="43"/>
  <c r="K36" i="43" s="1"/>
  <c r="J35" i="43"/>
  <c r="J36" i="43" s="1"/>
  <c r="I35" i="43"/>
  <c r="I36" i="43" s="1"/>
  <c r="H35" i="43"/>
  <c r="H36" i="43" s="1"/>
  <c r="G35" i="43"/>
  <c r="G36" i="43" s="1"/>
  <c r="F35" i="43"/>
  <c r="F36" i="43" s="1"/>
  <c r="E35" i="43"/>
  <c r="E36" i="43" s="1"/>
  <c r="D35" i="43"/>
  <c r="D36" i="43" s="1"/>
  <c r="C35" i="43"/>
  <c r="C36" i="43" s="1"/>
  <c r="K32" i="43"/>
  <c r="K33" i="43" s="1"/>
  <c r="J32" i="43"/>
  <c r="J33" i="43" s="1"/>
  <c r="I32" i="43"/>
  <c r="I33" i="43" s="1"/>
  <c r="H32" i="43"/>
  <c r="H33" i="43" s="1"/>
  <c r="G32" i="43"/>
  <c r="G33" i="43" s="1"/>
  <c r="F32" i="43"/>
  <c r="F33" i="43" s="1"/>
  <c r="E32" i="43"/>
  <c r="E33" i="43" s="1"/>
  <c r="D32" i="43"/>
  <c r="D33" i="43" s="1"/>
  <c r="C32" i="43"/>
  <c r="C33" i="43" s="1"/>
  <c r="C30" i="43"/>
  <c r="G23" i="43"/>
  <c r="F23" i="43"/>
  <c r="E23" i="43"/>
  <c r="B21" i="43"/>
  <c r="B20" i="43"/>
  <c r="B19" i="43"/>
  <c r="B18" i="43"/>
  <c r="B17" i="43"/>
  <c r="B16" i="43"/>
  <c r="B15" i="43"/>
  <c r="B14" i="43"/>
  <c r="B13" i="43"/>
  <c r="C12" i="43"/>
  <c r="U10" i="43"/>
  <c r="C27" i="43" s="1"/>
  <c r="B10" i="43"/>
  <c r="K9" i="43"/>
  <c r="K23" i="43" s="1"/>
  <c r="J9" i="43"/>
  <c r="J23" i="43" s="1"/>
  <c r="I9" i="43"/>
  <c r="I23" i="43" s="1"/>
  <c r="H9" i="43"/>
  <c r="H23" i="43" s="1"/>
  <c r="G9" i="43"/>
  <c r="F9" i="43"/>
  <c r="E9" i="43"/>
  <c r="D9" i="43"/>
  <c r="D23" i="43" s="1"/>
  <c r="C9" i="43"/>
  <c r="C23" i="43" s="1"/>
  <c r="G106" i="42"/>
  <c r="G107" i="42" s="1"/>
  <c r="C28" i="42" s="1"/>
  <c r="L92" i="42"/>
  <c r="K92" i="42"/>
  <c r="J92" i="42"/>
  <c r="I92" i="42"/>
  <c r="H92" i="42"/>
  <c r="G92" i="42"/>
  <c r="F92" i="42"/>
  <c r="E92" i="42"/>
  <c r="K35" i="42"/>
  <c r="K36" i="42" s="1"/>
  <c r="J35" i="42"/>
  <c r="J36" i="42" s="1"/>
  <c r="I35" i="42"/>
  <c r="I36" i="42" s="1"/>
  <c r="H35" i="42"/>
  <c r="H36" i="42" s="1"/>
  <c r="G35" i="42"/>
  <c r="G36" i="42" s="1"/>
  <c r="F35" i="42"/>
  <c r="F36" i="42" s="1"/>
  <c r="E35" i="42"/>
  <c r="E36" i="42" s="1"/>
  <c r="D35" i="42"/>
  <c r="D36" i="42" s="1"/>
  <c r="C35" i="42"/>
  <c r="C36" i="42" s="1"/>
  <c r="K32" i="42"/>
  <c r="K33" i="42" s="1"/>
  <c r="J32" i="42"/>
  <c r="J33" i="42" s="1"/>
  <c r="I32" i="42"/>
  <c r="I33" i="42" s="1"/>
  <c r="H32" i="42"/>
  <c r="H33" i="42" s="1"/>
  <c r="G32" i="42"/>
  <c r="G33" i="42" s="1"/>
  <c r="F32" i="42"/>
  <c r="F33" i="42" s="1"/>
  <c r="E32" i="42"/>
  <c r="E33" i="42" s="1"/>
  <c r="D32" i="42"/>
  <c r="D33" i="42" s="1"/>
  <c r="C32" i="42"/>
  <c r="C33" i="42" s="1"/>
  <c r="C30" i="42"/>
  <c r="H23" i="42"/>
  <c r="F23" i="42"/>
  <c r="B21" i="42"/>
  <c r="B20" i="42"/>
  <c r="B19" i="42"/>
  <c r="B18" i="42"/>
  <c r="B17" i="42"/>
  <c r="B16" i="42"/>
  <c r="B15" i="42"/>
  <c r="B14" i="42"/>
  <c r="B13" i="42"/>
  <c r="C12" i="42"/>
  <c r="U10" i="42"/>
  <c r="C27" i="42" s="1"/>
  <c r="B10" i="42"/>
  <c r="K9" i="42"/>
  <c r="K23" i="42" s="1"/>
  <c r="J9" i="42"/>
  <c r="J23" i="42" s="1"/>
  <c r="I9" i="42"/>
  <c r="I23" i="42" s="1"/>
  <c r="H9" i="42"/>
  <c r="G9" i="42"/>
  <c r="G23" i="42" s="1"/>
  <c r="F9" i="42"/>
  <c r="E9" i="42"/>
  <c r="E23" i="42" s="1"/>
  <c r="D9" i="42"/>
  <c r="D23" i="42" s="1"/>
  <c r="C9" i="42"/>
  <c r="C23" i="42" s="1"/>
  <c r="D27" i="49" l="1"/>
  <c r="D27" i="47"/>
  <c r="D27" i="44"/>
  <c r="D27" i="42"/>
  <c r="D27" i="48"/>
  <c r="D27" i="45"/>
  <c r="D27" i="43"/>
  <c r="G106" i="41" l="1"/>
  <c r="G107" i="41" s="1"/>
  <c r="C28" i="41" s="1"/>
  <c r="L92" i="41"/>
  <c r="K92" i="41"/>
  <c r="J92" i="41"/>
  <c r="I92" i="41"/>
  <c r="H92" i="41"/>
  <c r="G92" i="41"/>
  <c r="F92" i="41"/>
  <c r="E92" i="41"/>
  <c r="K35" i="41"/>
  <c r="K36" i="41" s="1"/>
  <c r="J35" i="41"/>
  <c r="J36" i="41" s="1"/>
  <c r="I35" i="41"/>
  <c r="I36" i="41" s="1"/>
  <c r="H35" i="41"/>
  <c r="H36" i="41" s="1"/>
  <c r="G35" i="41"/>
  <c r="G36" i="41" s="1"/>
  <c r="F35" i="41"/>
  <c r="F36" i="41" s="1"/>
  <c r="E35" i="41"/>
  <c r="E36" i="41" s="1"/>
  <c r="D35" i="41"/>
  <c r="D36" i="41" s="1"/>
  <c r="C35" i="41"/>
  <c r="C36" i="41" s="1"/>
  <c r="K32" i="41"/>
  <c r="K33" i="41" s="1"/>
  <c r="J32" i="41"/>
  <c r="J33" i="41" s="1"/>
  <c r="I32" i="41"/>
  <c r="I33" i="41" s="1"/>
  <c r="H32" i="41"/>
  <c r="H33" i="41" s="1"/>
  <c r="G32" i="41"/>
  <c r="G33" i="41" s="1"/>
  <c r="F32" i="41"/>
  <c r="F33" i="41" s="1"/>
  <c r="E32" i="41"/>
  <c r="E33" i="41" s="1"/>
  <c r="D32" i="41"/>
  <c r="D33" i="41" s="1"/>
  <c r="C32" i="41"/>
  <c r="C33" i="41" s="1"/>
  <c r="C30" i="41"/>
  <c r="I23" i="41"/>
  <c r="H23" i="41"/>
  <c r="F23" i="41"/>
  <c r="B21" i="41"/>
  <c r="B20" i="41"/>
  <c r="B19" i="41"/>
  <c r="B18" i="41"/>
  <c r="B17" i="41"/>
  <c r="B16" i="41"/>
  <c r="B15" i="41"/>
  <c r="B14" i="41"/>
  <c r="B13" i="41"/>
  <c r="C12" i="41"/>
  <c r="U10" i="41"/>
  <c r="C27" i="41" s="1"/>
  <c r="B10" i="41"/>
  <c r="K9" i="41"/>
  <c r="K23" i="41" s="1"/>
  <c r="J9" i="41"/>
  <c r="J23" i="41" s="1"/>
  <c r="I9" i="41"/>
  <c r="H9" i="41"/>
  <c r="G9" i="41"/>
  <c r="G23" i="41" s="1"/>
  <c r="F9" i="41"/>
  <c r="E9" i="41"/>
  <c r="E23" i="41" s="1"/>
  <c r="D9" i="41"/>
  <c r="D23" i="41" s="1"/>
  <c r="C9" i="41"/>
  <c r="C23" i="41" s="1"/>
  <c r="G106" i="40"/>
  <c r="G107" i="40" s="1"/>
  <c r="C28" i="40" s="1"/>
  <c r="L92" i="40"/>
  <c r="K92" i="40"/>
  <c r="J92" i="40"/>
  <c r="I92" i="40"/>
  <c r="H92" i="40"/>
  <c r="G92" i="40"/>
  <c r="F92" i="40"/>
  <c r="E92" i="40"/>
  <c r="K35" i="40"/>
  <c r="K36" i="40" s="1"/>
  <c r="J35" i="40"/>
  <c r="J36" i="40" s="1"/>
  <c r="I35" i="40"/>
  <c r="I36" i="40" s="1"/>
  <c r="H35" i="40"/>
  <c r="H36" i="40" s="1"/>
  <c r="G35" i="40"/>
  <c r="G36" i="40" s="1"/>
  <c r="F35" i="40"/>
  <c r="F36" i="40" s="1"/>
  <c r="E35" i="40"/>
  <c r="E36" i="40" s="1"/>
  <c r="D35" i="40"/>
  <c r="D36" i="40" s="1"/>
  <c r="C35" i="40"/>
  <c r="C36" i="40" s="1"/>
  <c r="K32" i="40"/>
  <c r="K33" i="40" s="1"/>
  <c r="J32" i="40"/>
  <c r="J33" i="40" s="1"/>
  <c r="I32" i="40"/>
  <c r="I33" i="40" s="1"/>
  <c r="H32" i="40"/>
  <c r="H33" i="40" s="1"/>
  <c r="G32" i="40"/>
  <c r="G33" i="40" s="1"/>
  <c r="F32" i="40"/>
  <c r="F33" i="40" s="1"/>
  <c r="E32" i="40"/>
  <c r="E33" i="40" s="1"/>
  <c r="D32" i="40"/>
  <c r="D33" i="40" s="1"/>
  <c r="C32" i="40"/>
  <c r="C33" i="40" s="1"/>
  <c r="C30" i="40"/>
  <c r="G23" i="40"/>
  <c r="F23" i="40"/>
  <c r="E23" i="40"/>
  <c r="B21" i="40"/>
  <c r="B20" i="40"/>
  <c r="B19" i="40"/>
  <c r="B18" i="40"/>
  <c r="B17" i="40"/>
  <c r="B16" i="40"/>
  <c r="B15" i="40"/>
  <c r="B14" i="40"/>
  <c r="B13" i="40"/>
  <c r="C12" i="40"/>
  <c r="U10" i="40"/>
  <c r="C27" i="40" s="1"/>
  <c r="B10" i="40"/>
  <c r="K9" i="40"/>
  <c r="K23" i="40" s="1"/>
  <c r="J9" i="40"/>
  <c r="J23" i="40" s="1"/>
  <c r="I9" i="40"/>
  <c r="I23" i="40" s="1"/>
  <c r="H9" i="40"/>
  <c r="H23" i="40" s="1"/>
  <c r="G9" i="40"/>
  <c r="F9" i="40"/>
  <c r="E9" i="40"/>
  <c r="D9" i="40"/>
  <c r="D23" i="40" s="1"/>
  <c r="C9" i="40"/>
  <c r="C23" i="40" s="1"/>
  <c r="G106" i="30"/>
  <c r="G107" i="30" s="1"/>
  <c r="C28" i="30" s="1"/>
  <c r="L92" i="30"/>
  <c r="K92" i="30"/>
  <c r="J92" i="30"/>
  <c r="I92" i="30"/>
  <c r="H92" i="30"/>
  <c r="G92" i="30"/>
  <c r="F92" i="30"/>
  <c r="E92" i="30"/>
  <c r="K35" i="30"/>
  <c r="K36" i="30" s="1"/>
  <c r="J35" i="30"/>
  <c r="J36" i="30" s="1"/>
  <c r="I35" i="30"/>
  <c r="I36" i="30" s="1"/>
  <c r="H35" i="30"/>
  <c r="H36" i="30" s="1"/>
  <c r="G35" i="30"/>
  <c r="G36" i="30" s="1"/>
  <c r="F35" i="30"/>
  <c r="F36" i="30" s="1"/>
  <c r="E35" i="30"/>
  <c r="E36" i="30" s="1"/>
  <c r="D35" i="30"/>
  <c r="D36" i="30" s="1"/>
  <c r="C35" i="30"/>
  <c r="C36" i="30" s="1"/>
  <c r="K32" i="30"/>
  <c r="K33" i="30" s="1"/>
  <c r="J32" i="30"/>
  <c r="J33" i="30" s="1"/>
  <c r="I32" i="30"/>
  <c r="I33" i="30" s="1"/>
  <c r="H32" i="30"/>
  <c r="H33" i="30" s="1"/>
  <c r="G32" i="30"/>
  <c r="G33" i="30" s="1"/>
  <c r="F32" i="30"/>
  <c r="F33" i="30" s="1"/>
  <c r="E32" i="30"/>
  <c r="E33" i="30" s="1"/>
  <c r="D32" i="30"/>
  <c r="D33" i="30" s="1"/>
  <c r="C32" i="30"/>
  <c r="C33" i="30" s="1"/>
  <c r="C30" i="30"/>
  <c r="B21" i="30"/>
  <c r="B20" i="30"/>
  <c r="B19" i="30"/>
  <c r="B18" i="30"/>
  <c r="B17" i="30"/>
  <c r="B16" i="30"/>
  <c r="B15" i="30"/>
  <c r="B14" i="30"/>
  <c r="B13" i="30"/>
  <c r="C12" i="30"/>
  <c r="U10" i="30"/>
  <c r="C27" i="30" s="1"/>
  <c r="B10" i="30"/>
  <c r="K9" i="30"/>
  <c r="K23" i="30" s="1"/>
  <c r="J9" i="30"/>
  <c r="J23" i="30" s="1"/>
  <c r="I9" i="30"/>
  <c r="I23" i="30" s="1"/>
  <c r="H9" i="30"/>
  <c r="H23" i="30" s="1"/>
  <c r="G9" i="30"/>
  <c r="G23" i="30" s="1"/>
  <c r="F9" i="30"/>
  <c r="F23" i="30" s="1"/>
  <c r="E9" i="30"/>
  <c r="E23" i="30" s="1"/>
  <c r="D9" i="30"/>
  <c r="D23" i="30" s="1"/>
  <c r="C9" i="30"/>
  <c r="C23" i="30" s="1"/>
  <c r="D27" i="40" l="1"/>
  <c r="D27" i="30"/>
  <c r="D27" i="41"/>
</calcChain>
</file>

<file path=xl/sharedStrings.xml><?xml version="1.0" encoding="utf-8"?>
<sst xmlns="http://schemas.openxmlformats.org/spreadsheetml/2006/main" count="526" uniqueCount="120">
  <si>
    <t>Antal faktorer = 9</t>
  </si>
  <si>
    <t>Faktor 1</t>
  </si>
  <si>
    <t>Faktor 2</t>
  </si>
  <si>
    <t>Faktor 3</t>
  </si>
  <si>
    <t>Faktor 4</t>
  </si>
  <si>
    <t>Faktor 5</t>
  </si>
  <si>
    <t>Faktor 6</t>
  </si>
  <si>
    <t>Faktor 7</t>
  </si>
  <si>
    <t>Faktor 8</t>
  </si>
  <si>
    <t>Faktor 9</t>
  </si>
  <si>
    <t>Namn på faktorer</t>
  </si>
  <si>
    <t>Ekonomiska resurser</t>
  </si>
  <si>
    <t>Samhällsdynamik</t>
  </si>
  <si>
    <t>Markanvändning</t>
  </si>
  <si>
    <t>Externa samarbeten</t>
  </si>
  <si>
    <t>Teknologisk innovation &amp; anpassning</t>
  </si>
  <si>
    <t>Multifunktionalitet</t>
  </si>
  <si>
    <t>Policy, regler, lagstiftning</t>
  </si>
  <si>
    <t>Organisatorisk kapacitet</t>
  </si>
  <si>
    <t>Långsiktig integration</t>
  </si>
  <si>
    <t>Välj det mest avgörande</t>
  </si>
  <si>
    <t>Välj det minst avgörande</t>
  </si>
  <si>
    <t>Rangordning från mest till mindre avgörande</t>
  </si>
  <si>
    <t>Rangordning från minst till mer avgörande</t>
  </si>
  <si>
    <t>Vikter</t>
  </si>
  <si>
    <t>Ksi*</t>
  </si>
  <si>
    <t>Inmatningsbaserad CR</t>
  </si>
  <si>
    <t>Associerad tröskel</t>
  </si>
  <si>
    <t>Sum of weights</t>
  </si>
  <si>
    <t>Constraint 1</t>
  </si>
  <si>
    <t>Constraint 2</t>
  </si>
  <si>
    <t>Criteria</t>
  </si>
  <si>
    <t>Scales</t>
  </si>
  <si>
    <t>average CR</t>
  </si>
  <si>
    <t xml:space="preserve">Economic Resources </t>
  </si>
  <si>
    <t xml:space="preserve">Scoial Dynamic </t>
  </si>
  <si>
    <t>Land-use</t>
  </si>
  <si>
    <t xml:space="preserve">External Collaboration </t>
  </si>
  <si>
    <t xml:space="preserve">Technological innovation and adaptation </t>
  </si>
  <si>
    <t xml:space="preserve">Multifunctionality </t>
  </si>
  <si>
    <t xml:space="preserve">Policy, rules, legislation </t>
  </si>
  <si>
    <t xml:space="preserve">Organizaional Capacity </t>
  </si>
  <si>
    <t xml:space="preserve">Long-term integration </t>
  </si>
  <si>
    <r>
      <t>Mean</t>
    </r>
    <r>
      <rPr>
        <sz val="11"/>
        <color theme="1"/>
        <rFont val="Calibri"/>
        <family val="2"/>
        <scheme val="minor"/>
      </rPr>
      <t>: 0.082</t>
    </r>
  </si>
  <si>
    <r>
      <t>Min</t>
    </r>
    <r>
      <rPr>
        <sz val="11"/>
        <color theme="1"/>
        <rFont val="Calibri"/>
        <family val="2"/>
        <scheme val="minor"/>
      </rPr>
      <t>: 0.050</t>
    </r>
  </si>
  <si>
    <r>
      <t>Max</t>
    </r>
    <r>
      <rPr>
        <sz val="11"/>
        <color theme="1"/>
        <rFont val="Calibri"/>
        <family val="2"/>
        <scheme val="minor"/>
      </rPr>
      <t>: 0.100</t>
    </r>
  </si>
  <si>
    <r>
      <t>Standard Deviation</t>
    </r>
    <r>
      <rPr>
        <sz val="11"/>
        <color theme="1"/>
        <rFont val="Calibri"/>
        <family val="2"/>
        <scheme val="minor"/>
      </rPr>
      <t>: 0.022</t>
    </r>
  </si>
  <si>
    <t>Social Dynamic</t>
  </si>
  <si>
    <r>
      <t>Mean</t>
    </r>
    <r>
      <rPr>
        <sz val="11"/>
        <color theme="1"/>
        <rFont val="Calibri"/>
        <family val="2"/>
        <scheme val="minor"/>
      </rPr>
      <t>: 0.059</t>
    </r>
  </si>
  <si>
    <r>
      <t>Min</t>
    </r>
    <r>
      <rPr>
        <sz val="11"/>
        <color theme="1"/>
        <rFont val="Calibri"/>
        <family val="2"/>
        <scheme val="minor"/>
      </rPr>
      <t>: 0.048</t>
    </r>
  </si>
  <si>
    <r>
      <t>Max</t>
    </r>
    <r>
      <rPr>
        <sz val="11"/>
        <color theme="1"/>
        <rFont val="Calibri"/>
        <family val="2"/>
        <scheme val="minor"/>
      </rPr>
      <t>: 0.079</t>
    </r>
  </si>
  <si>
    <r>
      <t>Standard Deviation</t>
    </r>
    <r>
      <rPr>
        <sz val="11"/>
        <color theme="1"/>
        <rFont val="Calibri"/>
        <family val="2"/>
        <scheme val="minor"/>
      </rPr>
      <t>: 0.013</t>
    </r>
  </si>
  <si>
    <r>
      <t>Mean</t>
    </r>
    <r>
      <rPr>
        <sz val="11"/>
        <color theme="1"/>
        <rFont val="Calibri"/>
        <family val="2"/>
        <scheme val="minor"/>
      </rPr>
      <t>: 0.123</t>
    </r>
  </si>
  <si>
    <r>
      <t>Min</t>
    </r>
    <r>
      <rPr>
        <sz val="11"/>
        <color theme="1"/>
        <rFont val="Calibri"/>
        <family val="2"/>
        <scheme val="minor"/>
      </rPr>
      <t>: 0.055</t>
    </r>
  </si>
  <si>
    <r>
      <t>Max</t>
    </r>
    <r>
      <rPr>
        <sz val="11"/>
        <color theme="1"/>
        <rFont val="Calibri"/>
        <family val="2"/>
        <scheme val="minor"/>
      </rPr>
      <t>: 0.197</t>
    </r>
  </si>
  <si>
    <r>
      <t>Standard Deviation</t>
    </r>
    <r>
      <rPr>
        <sz val="11"/>
        <color theme="1"/>
        <rFont val="Calibri"/>
        <family val="2"/>
        <scheme val="minor"/>
      </rPr>
      <t>: 0.049</t>
    </r>
  </si>
  <si>
    <t>External Collaboration</t>
  </si>
  <si>
    <r>
      <t>Mean</t>
    </r>
    <r>
      <rPr>
        <sz val="11"/>
        <color theme="1"/>
        <rFont val="Calibri"/>
        <family val="2"/>
        <scheme val="minor"/>
      </rPr>
      <t>: 0.312</t>
    </r>
  </si>
  <si>
    <r>
      <t>Min</t>
    </r>
    <r>
      <rPr>
        <sz val="11"/>
        <color theme="1"/>
        <rFont val="Calibri"/>
        <family val="2"/>
        <scheme val="minor"/>
      </rPr>
      <t>: 0.300</t>
    </r>
  </si>
  <si>
    <r>
      <t>Max</t>
    </r>
    <r>
      <rPr>
        <sz val="11"/>
        <color theme="1"/>
        <rFont val="Calibri"/>
        <family val="2"/>
        <scheme val="minor"/>
      </rPr>
      <t>: 0.315</t>
    </r>
  </si>
  <si>
    <r>
      <t>Standard Deviation</t>
    </r>
    <r>
      <rPr>
        <sz val="11"/>
        <color theme="1"/>
        <rFont val="Calibri"/>
        <family val="2"/>
        <scheme val="minor"/>
      </rPr>
      <t>: 0.005</t>
    </r>
  </si>
  <si>
    <t>Technological Innovation and Adaptation</t>
  </si>
  <si>
    <r>
      <t>Mean</t>
    </r>
    <r>
      <rPr>
        <sz val="11"/>
        <color theme="1"/>
        <rFont val="Calibri"/>
        <family val="2"/>
        <scheme val="minor"/>
      </rPr>
      <t>: 0.027</t>
    </r>
  </si>
  <si>
    <r>
      <t>Min</t>
    </r>
    <r>
      <rPr>
        <sz val="11"/>
        <color theme="1"/>
        <rFont val="Calibri"/>
        <family val="2"/>
        <scheme val="minor"/>
      </rPr>
      <t>: 0.023</t>
    </r>
  </si>
  <si>
    <r>
      <t>Max</t>
    </r>
    <r>
      <rPr>
        <sz val="11"/>
        <color theme="1"/>
        <rFont val="Calibri"/>
        <family val="2"/>
        <scheme val="minor"/>
      </rPr>
      <t>: 0.027</t>
    </r>
  </si>
  <si>
    <r>
      <t>Standard Deviation</t>
    </r>
    <r>
      <rPr>
        <sz val="11"/>
        <color theme="1"/>
        <rFont val="Calibri"/>
        <family val="2"/>
        <scheme val="minor"/>
      </rPr>
      <t>: 0.001</t>
    </r>
  </si>
  <si>
    <t>Multifunctionality</t>
  </si>
  <si>
    <r>
      <t>Mean</t>
    </r>
    <r>
      <rPr>
        <sz val="11"/>
        <color theme="1"/>
        <rFont val="Calibri"/>
        <family val="2"/>
        <scheme val="minor"/>
      </rPr>
      <t>: 0.064</t>
    </r>
  </si>
  <si>
    <r>
      <t>Max</t>
    </r>
    <r>
      <rPr>
        <sz val="11"/>
        <color theme="1"/>
        <rFont val="Calibri"/>
        <family val="2"/>
        <scheme val="minor"/>
      </rPr>
      <t>: 0.096</t>
    </r>
  </si>
  <si>
    <r>
      <t>Standard Deviation</t>
    </r>
    <r>
      <rPr>
        <sz val="11"/>
        <color theme="1"/>
        <rFont val="Calibri"/>
        <family val="2"/>
        <scheme val="minor"/>
      </rPr>
      <t>: 0.015</t>
    </r>
  </si>
  <si>
    <t>Policy, Rules, Legislation</t>
  </si>
  <si>
    <r>
      <t>Mean</t>
    </r>
    <r>
      <rPr>
        <sz val="11"/>
        <color theme="1"/>
        <rFont val="Calibri"/>
        <family val="2"/>
        <scheme val="minor"/>
      </rPr>
      <t>: 0.140</t>
    </r>
  </si>
  <si>
    <r>
      <t>Min</t>
    </r>
    <r>
      <rPr>
        <sz val="11"/>
        <color theme="1"/>
        <rFont val="Calibri"/>
        <family val="2"/>
        <scheme val="minor"/>
      </rPr>
      <t>: 0.077</t>
    </r>
  </si>
  <si>
    <r>
      <t>Max</t>
    </r>
    <r>
      <rPr>
        <sz val="11"/>
        <color theme="1"/>
        <rFont val="Calibri"/>
        <family val="2"/>
        <scheme val="minor"/>
      </rPr>
      <t>: 0.193</t>
    </r>
  </si>
  <si>
    <r>
      <t>Standard Deviation</t>
    </r>
    <r>
      <rPr>
        <sz val="11"/>
        <color theme="1"/>
        <rFont val="Calibri"/>
        <family val="2"/>
        <scheme val="minor"/>
      </rPr>
      <t>: 0.051</t>
    </r>
  </si>
  <si>
    <t>Organizational Capacity</t>
  </si>
  <si>
    <r>
      <t>Mean</t>
    </r>
    <r>
      <rPr>
        <sz val="11"/>
        <color theme="1"/>
        <rFont val="Calibri"/>
        <family val="2"/>
        <scheme val="minor"/>
      </rPr>
      <t>: 0.122</t>
    </r>
  </si>
  <si>
    <r>
      <t>Max</t>
    </r>
    <r>
      <rPr>
        <sz val="11"/>
        <color theme="1"/>
        <rFont val="Calibri"/>
        <family val="2"/>
        <scheme val="minor"/>
      </rPr>
      <t>: 0.192</t>
    </r>
  </si>
  <si>
    <r>
      <t>Standard Deviation</t>
    </r>
    <r>
      <rPr>
        <sz val="11"/>
        <color theme="1"/>
        <rFont val="Calibri"/>
        <family val="2"/>
        <scheme val="minor"/>
      </rPr>
      <t>: 0.050</t>
    </r>
  </si>
  <si>
    <t>Long-term Integration</t>
  </si>
  <si>
    <r>
      <t>Mean</t>
    </r>
    <r>
      <rPr>
        <sz val="11"/>
        <color theme="1"/>
        <rFont val="Calibri"/>
        <family val="2"/>
        <scheme val="minor"/>
      </rPr>
      <t>: 0.074</t>
    </r>
  </si>
  <si>
    <r>
      <t>Standard Deviation</t>
    </r>
    <r>
      <rPr>
        <sz val="11"/>
        <color theme="1"/>
        <rFont val="Calibri"/>
        <family val="2"/>
        <scheme val="minor"/>
      </rPr>
      <t>: 0.046</t>
    </r>
  </si>
  <si>
    <t>Finiancial  Resources</t>
  </si>
  <si>
    <t>detailed vikter</t>
  </si>
  <si>
    <t xml:space="preserve">As this was a facilitated group exercise requiring step-by-step input, the participant was unable to complete the prioritization due to technical limitations. This particioant found it challenging to follow the process remotely via phone assistance and was therefore unable to submit scores. The corresponding cells have been left blank, however, this participant joined and contributed to the group dicsussion afterwards. </t>
  </si>
  <si>
    <t>The meaning of the numbers 1-9:</t>
  </si>
  <si>
    <t xml:space="preserve">BWM (Best Worst Method) </t>
  </si>
  <si>
    <t>Instruction:</t>
  </si>
  <si>
    <t xml:space="preserve">In this excel file you will learn how to construct and solve a multi-criteria decision-making problem using BWM. There are two popular versions of BWM (non-linear BWM (Rezaei, 2015), and linear BWM (Rezaei, 2016)). This excel file is based on the linear BWM. The consistency check is based on Liang, Brunelli, Rezaei (2020).
Here, there is an explanation of the five steps need to be taken in order to construct and solve the problem. In the next sheet, an example (including five decision criteria) is presented. There are different sheets (C=3, C=4, ...) for problems with different number of criteria. </t>
  </si>
  <si>
    <t xml:space="preserve">Step 1. </t>
  </si>
  <si>
    <t>Determine the number of decision criteria. This, of course, depends on your problem. For instance if you want to buy a car and you consider five criteria uality, price, comfort, safety, and style you should go to the Sheet C=5.</t>
  </si>
  <si>
    <t xml:space="preserve">Requirement: </t>
  </si>
  <si>
    <t>If you don't have Solver in the toolbar of your Excel, you need to install it first  (follow the steps below): 
Go to "File", then "Options", then "Add-Ins". At the button (Excel Add-Ins, click on Go..."), Select "Solver Add-in" and press "OK". You should now be able to see Solver in your "Data" tab. 
You may also watch this video to know more about solving linear programming problem using Excel Solver https://www.youtube.com/watch?v=wfy8fxnZEWk</t>
  </si>
  <si>
    <t>You should then enter the names of the criteria in the right place (see below, as example).</t>
  </si>
  <si>
    <t>Determine the best (e.g. the most desirable, the most important) and the worst (e.g. the least desirable, the least important) criteria based on the opinion of the decision-maker. You can choose the Best and the Worst from the drop-box next to "Select the best", and "Select the worst" respectively.</t>
  </si>
  <si>
    <t>References:</t>
  </si>
  <si>
    <t xml:space="preserve">Step 2. </t>
  </si>
  <si>
    <t>Rezaei, J. (2015).Best-worst multi-criteria decision-making method. Omega, 53, 49-57.</t>
  </si>
  <si>
    <t>Rezaei, J. (2016). Best-worst multi-criteria decision-making method: Some properties and a linear model. Omega, 64, 126-130.</t>
  </si>
  <si>
    <t>Liang, F., Brunelli, M., Rezaei, J. (2020). Consistency issues in the Best Worst Method: Measurements and thresholds, Omega, 96, pp. 102175.</t>
  </si>
  <si>
    <t>BWM Solver v2.0, Release date: 02-02-2022 Copyright ©Jafar Rezaei</t>
  </si>
  <si>
    <t xml:space="preserve">To see more information visit www.bestworstmethod.com </t>
  </si>
  <si>
    <t>Steps 3 &amp; 4.</t>
  </si>
  <si>
    <t>Express the preference of the decision-maker on "the Best criterion over all the other criteria", and the preference of "all the other criteria over the Worst" by selecting a number between 1 and 9 from the drop-box.</t>
  </si>
  <si>
    <t>If you have any questions you may contact info@bestworstmethod.com</t>
  </si>
  <si>
    <t>Step 5.</t>
  </si>
  <si>
    <t>Use Solver to solve the problem. Go to "Data" tab. Click on "Solver"</t>
  </si>
  <si>
    <t>A window like the one below opens. Press "Solve", and then "OK".</t>
  </si>
  <si>
    <t xml:space="preserve">After pressing the "OK" button, you get the weights and the input-based consistency ratio (CR) (reliability score) in the yellow cells. </t>
  </si>
  <si>
    <t>Note:</t>
  </si>
  <si>
    <t>You just need to fill in the green boxes and leave the other boxes alone. After you operating the Solver, the weights of criteria will be automatically obtained.</t>
  </si>
  <si>
    <r>
      <t xml:space="preserve">9: </t>
    </r>
    <r>
      <rPr>
        <b/>
        <sz val="11"/>
        <color theme="1"/>
        <rFont val="Calibri"/>
        <family val="2"/>
        <scheme val="minor"/>
      </rPr>
      <t>Absulutly</t>
    </r>
    <r>
      <rPr>
        <sz val="11"/>
        <color theme="1"/>
        <rFont val="Calibri"/>
        <family val="2"/>
        <scheme val="minor"/>
      </rPr>
      <t xml:space="preserve"> more important than</t>
    </r>
  </si>
  <si>
    <r>
      <t xml:space="preserve">8: </t>
    </r>
    <r>
      <rPr>
        <sz val="10"/>
        <color theme="1"/>
        <rFont val="Calibri"/>
        <family val="2"/>
        <scheme val="minor"/>
      </rPr>
      <t>Somewhat between Very strong and Absolute</t>
    </r>
  </si>
  <si>
    <r>
      <t xml:space="preserve">7: </t>
    </r>
    <r>
      <rPr>
        <b/>
        <sz val="11"/>
        <color theme="1"/>
        <rFont val="Calibri"/>
        <family val="2"/>
        <scheme val="minor"/>
      </rPr>
      <t xml:space="preserve">Very strongly </t>
    </r>
    <r>
      <rPr>
        <sz val="11"/>
        <color theme="1"/>
        <rFont val="Calibri"/>
        <family val="2"/>
        <scheme val="minor"/>
      </rPr>
      <t>important than</t>
    </r>
  </si>
  <si>
    <r>
      <t xml:space="preserve">6: </t>
    </r>
    <r>
      <rPr>
        <sz val="10"/>
        <color theme="1"/>
        <rFont val="Calibri"/>
        <family val="2"/>
        <scheme val="minor"/>
      </rPr>
      <t>Somewhat between Strong and Very strong</t>
    </r>
  </si>
  <si>
    <r>
      <t xml:space="preserve">5: </t>
    </r>
    <r>
      <rPr>
        <b/>
        <sz val="11"/>
        <color theme="1"/>
        <rFont val="Calibri"/>
        <family val="2"/>
        <scheme val="minor"/>
      </rPr>
      <t>Strongly</t>
    </r>
    <r>
      <rPr>
        <sz val="11"/>
        <color theme="1"/>
        <rFont val="Calibri"/>
        <family val="2"/>
        <scheme val="minor"/>
      </rPr>
      <t xml:space="preserve"> more important than</t>
    </r>
  </si>
  <si>
    <r>
      <t xml:space="preserve">4: </t>
    </r>
    <r>
      <rPr>
        <sz val="10"/>
        <color theme="1"/>
        <rFont val="Calibri"/>
        <family val="2"/>
        <scheme val="minor"/>
      </rPr>
      <t>Somewhat between Moderate and Strong</t>
    </r>
  </si>
  <si>
    <r>
      <t xml:space="preserve">3: </t>
    </r>
    <r>
      <rPr>
        <b/>
        <sz val="11"/>
        <color theme="1"/>
        <rFont val="Calibri"/>
        <family val="2"/>
        <scheme val="minor"/>
      </rPr>
      <t>Moderately</t>
    </r>
    <r>
      <rPr>
        <sz val="11"/>
        <color theme="1"/>
        <rFont val="Calibri"/>
        <family val="2"/>
        <scheme val="minor"/>
      </rPr>
      <t xml:space="preserve"> more important than</t>
    </r>
  </si>
  <si>
    <r>
      <t xml:space="preserve">2: </t>
    </r>
    <r>
      <rPr>
        <sz val="10"/>
        <color theme="1"/>
        <rFont val="Calibri"/>
        <family val="2"/>
        <scheme val="minor"/>
      </rPr>
      <t>Somewhat between Equal and Moderate</t>
    </r>
  </si>
  <si>
    <r>
      <t xml:space="preserve">1: </t>
    </r>
    <r>
      <rPr>
        <b/>
        <sz val="11"/>
        <color theme="1"/>
        <rFont val="Calibri"/>
        <family val="2"/>
        <scheme val="minor"/>
      </rPr>
      <t>Equal</t>
    </r>
    <r>
      <rPr>
        <sz val="11"/>
        <color theme="1"/>
        <rFont val="Calibri"/>
        <family val="2"/>
        <scheme val="minor"/>
      </rPr>
      <t xml:space="preserve"> importance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</si>
</sst>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00"/>
    <numFmt numFmtId="165" formatCode="0.000"/>
  </numFmts>
  <fonts count="17" x14ac:knownFonts="1">
    <font>
      <sz val="11"/>
      <color theme="1"/>
      <name val="Calibri"/>
      <family val="2"/>
      <scheme val="minor"/>
    </font>
    <font>
      <sz val="1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0"/>
      <color theme="0"/>
      <name val="Calibri"/>
      <family val="2"/>
      <scheme val="minor"/>
    </font>
    <font>
      <sz val="8"/>
      <name val="Calibri"/>
      <family val="2"/>
      <scheme val="minor"/>
    </font>
    <font>
      <b/>
      <sz val="11"/>
      <name val="Calibri"/>
      <family val="2"/>
      <scheme val="minor"/>
    </font>
    <font>
      <b/>
      <sz val="13.5"/>
      <color theme="1"/>
      <name val="Calibri"/>
      <family val="2"/>
      <scheme val="minor"/>
    </font>
    <font>
      <b/>
      <sz val="11"/>
      <color rgb="FFFF0000"/>
      <name val="Calibri"/>
      <family val="2"/>
      <scheme val="minor"/>
    </font>
    <font>
      <sz val="11"/>
      <color rgb="FFFF0000"/>
      <name val="Calibri"/>
      <family val="2"/>
      <scheme val="minor"/>
    </font>
    <font>
      <u/>
      <sz val="11"/>
      <color theme="10"/>
      <name val="Calibri"/>
      <family val="2"/>
      <scheme val="minor"/>
    </font>
    <font>
      <sz val="10"/>
      <color rgb="FF222222"/>
      <name val="Arial"/>
      <family val="2"/>
    </font>
    <font>
      <sz val="10"/>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9" fontId="2" fillId="0" borderId="0" applyFont="0" applyFill="0" applyBorder="0" applyAlignment="0" applyProtection="0"/>
    <xf numFmtId="0" fontId="11" fillId="0" borderId="0" applyNumberFormat="0" applyFill="0" applyBorder="0" applyAlignment="0" applyProtection="0"/>
  </cellStyleXfs>
  <cellXfs count="82">
    <xf numFmtId="0" fontId="0" fillId="0" borderId="0" xfId="0"/>
    <xf numFmtId="0" fontId="0" fillId="2" borderId="1" xfId="0" applyFill="1" applyBorder="1" applyAlignment="1" applyProtection="1">
      <alignment horizontal="center" wrapText="1"/>
      <protection locked="0"/>
    </xf>
    <xf numFmtId="0" fontId="0" fillId="4" borderId="0" xfId="0" applyFill="1" applyAlignment="1">
      <alignment horizontal="center" wrapText="1"/>
    </xf>
    <xf numFmtId="0" fontId="0" fillId="4" borderId="1" xfId="0" applyFill="1" applyBorder="1" applyAlignment="1">
      <alignment horizontal="center" wrapText="1"/>
    </xf>
    <xf numFmtId="0" fontId="0" fillId="4" borderId="1" xfId="0" applyFill="1" applyBorder="1" applyAlignment="1">
      <alignment horizontal="center"/>
    </xf>
    <xf numFmtId="0" fontId="1" fillId="4" borderId="1" xfId="0" applyFont="1" applyFill="1" applyBorder="1" applyAlignment="1">
      <alignment horizontal="center"/>
    </xf>
    <xf numFmtId="0" fontId="1" fillId="4" borderId="1" xfId="0" applyFont="1" applyFill="1" applyBorder="1" applyAlignment="1">
      <alignment horizontal="center" wrapText="1"/>
    </xf>
    <xf numFmtId="0" fontId="3" fillId="4" borderId="0" xfId="0" applyFont="1" applyFill="1" applyAlignment="1">
      <alignment horizontal="center" wrapText="1"/>
    </xf>
    <xf numFmtId="0" fontId="1" fillId="4" borderId="0" xfId="0" applyFont="1" applyFill="1" applyAlignment="1">
      <alignment horizontal="center" wrapText="1"/>
    </xf>
    <xf numFmtId="0" fontId="3" fillId="4" borderId="0" xfId="0" applyFont="1" applyFill="1" applyAlignment="1" applyProtection="1">
      <alignment horizontal="center" wrapText="1"/>
      <protection hidden="1"/>
    </xf>
    <xf numFmtId="0" fontId="1" fillId="3" borderId="1" xfId="0" applyFont="1" applyFill="1" applyBorder="1" applyAlignment="1">
      <alignment horizontal="center" wrapText="1"/>
    </xf>
    <xf numFmtId="0" fontId="5" fillId="4" borderId="0" xfId="0" applyFont="1" applyFill="1" applyAlignment="1">
      <alignment horizontal="right" vertical="center" wrapText="1"/>
    </xf>
    <xf numFmtId="0" fontId="5" fillId="4" borderId="0" xfId="0" applyFont="1" applyFill="1" applyAlignment="1">
      <alignment horizontal="left" vertical="center" wrapText="1"/>
    </xf>
    <xf numFmtId="0" fontId="5" fillId="4" borderId="0" xfId="0" applyFont="1" applyFill="1" applyAlignment="1">
      <alignment horizontal="center" vertical="center" wrapText="1"/>
    </xf>
    <xf numFmtId="10" fontId="1" fillId="4" borderId="0" xfId="1" applyNumberFormat="1" applyFont="1" applyFill="1" applyBorder="1" applyAlignment="1">
      <alignment horizontal="center" wrapText="1"/>
    </xf>
    <xf numFmtId="0" fontId="7" fillId="4" borderId="1" xfId="0" applyFont="1" applyFill="1" applyBorder="1" applyAlignment="1">
      <alignment horizontal="center" wrapText="1"/>
    </xf>
    <xf numFmtId="0" fontId="4" fillId="4" borderId="1" xfId="0" applyFont="1" applyFill="1" applyBorder="1" applyAlignment="1">
      <alignment horizontal="center" wrapText="1"/>
    </xf>
    <xf numFmtId="0" fontId="0" fillId="5" borderId="1" xfId="0" applyFill="1" applyBorder="1" applyAlignment="1" applyProtection="1">
      <alignment horizontal="left" vertical="top" wrapText="1"/>
      <protection locked="0"/>
    </xf>
    <xf numFmtId="0" fontId="0" fillId="6" borderId="1" xfId="0" applyFill="1" applyBorder="1" applyAlignment="1" applyProtection="1">
      <alignment horizontal="center" wrapText="1"/>
      <protection locked="0"/>
    </xf>
    <xf numFmtId="0" fontId="1" fillId="4" borderId="1" xfId="0" applyFont="1" applyFill="1" applyBorder="1" applyAlignment="1">
      <alignment horizontal="center" vertical="top" wrapText="1"/>
    </xf>
    <xf numFmtId="0" fontId="0" fillId="0" borderId="0" xfId="0" applyAlignment="1">
      <alignment vertical="top"/>
    </xf>
    <xf numFmtId="0" fontId="0" fillId="4" borderId="0" xfId="0" applyFill="1" applyAlignment="1">
      <alignment horizontal="center" vertical="top" wrapText="1"/>
    </xf>
    <xf numFmtId="0" fontId="7" fillId="4" borderId="1" xfId="0" applyFont="1" applyFill="1" applyBorder="1" applyAlignment="1">
      <alignment horizontal="center" vertical="center"/>
    </xf>
    <xf numFmtId="0" fontId="1" fillId="7" borderId="1" xfId="0" applyFont="1" applyFill="1" applyBorder="1" applyAlignment="1">
      <alignment horizontal="center" wrapText="1"/>
    </xf>
    <xf numFmtId="2" fontId="1" fillId="3" borderId="1" xfId="0" applyNumberFormat="1" applyFont="1" applyFill="1" applyBorder="1" applyAlignment="1">
      <alignment horizontal="center" wrapText="1"/>
    </xf>
    <xf numFmtId="0" fontId="1" fillId="4" borderId="1" xfId="0" applyFont="1" applyFill="1" applyBorder="1" applyAlignment="1">
      <alignment horizontal="left" wrapText="1"/>
    </xf>
    <xf numFmtId="0" fontId="1" fillId="4" borderId="2" xfId="0" applyFont="1" applyFill="1" applyBorder="1" applyAlignment="1">
      <alignment horizontal="left" wrapText="1"/>
    </xf>
    <xf numFmtId="0" fontId="7" fillId="4" borderId="1" xfId="0" applyFont="1" applyFill="1" applyBorder="1" applyAlignment="1">
      <alignment horizontal="center" vertical="top" wrapText="1"/>
    </xf>
    <xf numFmtId="0" fontId="1" fillId="4" borderId="3" xfId="0" applyFont="1" applyFill="1" applyBorder="1" applyAlignment="1">
      <alignment horizontal="center" vertical="center" wrapText="1"/>
    </xf>
    <xf numFmtId="0" fontId="8" fillId="0" borderId="0" xfId="0" applyFont="1" applyAlignment="1">
      <alignment vertical="center"/>
    </xf>
    <xf numFmtId="0" fontId="0" fillId="0" borderId="0" xfId="0" applyAlignment="1">
      <alignment horizontal="left" vertical="center" indent="1"/>
    </xf>
    <xf numFmtId="0" fontId="4" fillId="0" borderId="0" xfId="0" applyFont="1" applyAlignment="1">
      <alignment horizontal="left" vertical="center" indent="1"/>
    </xf>
    <xf numFmtId="0" fontId="0" fillId="9" borderId="0" xfId="0" applyFill="1" applyAlignment="1">
      <alignment vertical="top"/>
    </xf>
    <xf numFmtId="164" fontId="0" fillId="0" borderId="0" xfId="0" applyNumberFormat="1" applyAlignment="1">
      <alignment vertical="top"/>
    </xf>
    <xf numFmtId="2" fontId="0" fillId="4" borderId="0" xfId="0" applyNumberFormat="1" applyFill="1" applyAlignment="1">
      <alignment horizontal="center" wrapText="1"/>
    </xf>
    <xf numFmtId="165" fontId="0" fillId="5" borderId="1" xfId="0" applyNumberFormat="1" applyFill="1" applyBorder="1" applyAlignment="1" applyProtection="1">
      <alignment horizontal="left" vertical="top" wrapText="1"/>
      <protection locked="0"/>
    </xf>
    <xf numFmtId="165" fontId="0" fillId="3" borderId="0" xfId="0" applyNumberFormat="1" applyFill="1" applyAlignment="1">
      <alignment vertical="top"/>
    </xf>
    <xf numFmtId="0" fontId="0" fillId="4" borderId="0" xfId="0" applyFill="1"/>
    <xf numFmtId="0" fontId="11" fillId="4" borderId="0" xfId="2" applyFill="1" applyBorder="1" applyProtection="1"/>
    <xf numFmtId="0" fontId="0" fillId="4" borderId="0" xfId="0" applyFill="1" applyAlignment="1">
      <alignment horizontal="left" wrapText="1"/>
    </xf>
    <xf numFmtId="0" fontId="0" fillId="4" borderId="0" xfId="0" applyFill="1" applyAlignment="1">
      <alignment horizontal="left" vertical="center" wrapText="1"/>
    </xf>
    <xf numFmtId="0" fontId="0" fillId="10" borderId="0" xfId="0" applyFill="1" applyAlignment="1">
      <alignment horizontal="center" wrapText="1"/>
    </xf>
    <xf numFmtId="0" fontId="4" fillId="10" borderId="0" xfId="0" applyFont="1" applyFill="1" applyAlignment="1">
      <alignment horizontal="center"/>
    </xf>
    <xf numFmtId="0" fontId="0" fillId="10" borderId="0" xfId="0" applyFill="1"/>
    <xf numFmtId="0" fontId="12" fillId="4" borderId="0" xfId="0" applyFont="1" applyFill="1" applyAlignment="1">
      <alignment horizontal="left" wrapText="1"/>
    </xf>
    <xf numFmtId="0" fontId="12" fillId="4" borderId="0" xfId="0" applyFont="1" applyFill="1" applyAlignment="1">
      <alignment horizontal="left" vertical="center"/>
    </xf>
    <xf numFmtId="0" fontId="10" fillId="10" borderId="0" xfId="0" applyFont="1" applyFill="1" applyAlignment="1">
      <alignment horizontal="center" wrapText="1"/>
    </xf>
    <xf numFmtId="0" fontId="0" fillId="10" borderId="0" xfId="0" applyFill="1" applyAlignment="1" applyProtection="1">
      <alignment horizontal="center" wrapText="1"/>
      <protection hidden="1"/>
    </xf>
    <xf numFmtId="0" fontId="4" fillId="10" borderId="0" xfId="0" applyFont="1" applyFill="1"/>
    <xf numFmtId="0" fontId="0" fillId="11" borderId="0" xfId="0" applyFill="1" applyAlignment="1">
      <alignment horizontal="center" wrapText="1"/>
    </xf>
    <xf numFmtId="0" fontId="0" fillId="11" borderId="0" xfId="0" applyFill="1" applyAlignment="1">
      <alignment horizontal="left"/>
    </xf>
    <xf numFmtId="0" fontId="0" fillId="11" borderId="0" xfId="0" applyFill="1"/>
    <xf numFmtId="0" fontId="4" fillId="11" borderId="0" xfId="0" applyFont="1" applyFill="1" applyAlignment="1">
      <alignment horizontal="center" wrapText="1"/>
    </xf>
    <xf numFmtId="0" fontId="0" fillId="12" borderId="0" xfId="0" applyFill="1" applyAlignment="1">
      <alignment horizontal="center" wrapText="1"/>
    </xf>
    <xf numFmtId="0" fontId="4" fillId="12" borderId="0" xfId="0" applyFont="1" applyFill="1" applyAlignment="1">
      <alignment horizontal="center" wrapText="1"/>
    </xf>
    <xf numFmtId="0" fontId="12" fillId="3" borderId="0" xfId="0" applyFont="1" applyFill="1" applyAlignment="1">
      <alignment wrapText="1"/>
    </xf>
    <xf numFmtId="0" fontId="0" fillId="3" borderId="0" xfId="0" applyFill="1" applyAlignment="1">
      <alignment horizontal="center" wrapText="1"/>
    </xf>
    <xf numFmtId="0" fontId="4" fillId="3" borderId="0" xfId="0" applyFont="1" applyFill="1" applyAlignment="1">
      <alignment horizontal="left" wrapText="1"/>
    </xf>
    <xf numFmtId="0" fontId="14" fillId="3" borderId="0" xfId="0" applyFont="1" applyFill="1" applyAlignment="1">
      <alignment horizontal="left" vertical="top" wrapText="1"/>
    </xf>
    <xf numFmtId="0" fontId="0" fillId="13" borderId="0" xfId="0" applyFill="1" applyAlignment="1">
      <alignment horizontal="center" wrapText="1"/>
    </xf>
    <xf numFmtId="0" fontId="0" fillId="13" borderId="0" xfId="0" applyFill="1" applyAlignment="1">
      <alignment horizontal="left"/>
    </xf>
    <xf numFmtId="0" fontId="4" fillId="13" borderId="0" xfId="0" applyFont="1" applyFill="1" applyAlignment="1">
      <alignment horizontal="center" wrapText="1"/>
    </xf>
    <xf numFmtId="0" fontId="15" fillId="3" borderId="0" xfId="0" applyFont="1" applyFill="1" applyAlignment="1">
      <alignment horizontal="left" vertical="top" wrapText="1"/>
    </xf>
    <xf numFmtId="0" fontId="0" fillId="14" borderId="0" xfId="0" applyFill="1" applyAlignment="1">
      <alignment horizontal="center" wrapText="1"/>
    </xf>
    <xf numFmtId="0" fontId="16" fillId="14" borderId="0" xfId="0" applyFont="1" applyFill="1" applyAlignment="1">
      <alignment horizontal="center" vertical="center" wrapText="1"/>
    </xf>
    <xf numFmtId="0" fontId="0" fillId="11" borderId="0" xfId="0" applyFill="1" applyAlignment="1">
      <alignment horizontal="left"/>
    </xf>
    <xf numFmtId="0" fontId="11" fillId="3" borderId="0" xfId="2" applyFill="1" applyBorder="1" applyAlignment="1" applyProtection="1">
      <alignment horizontal="left" wrapText="1"/>
    </xf>
    <xf numFmtId="0" fontId="13" fillId="4" borderId="0" xfId="0" applyFont="1" applyFill="1" applyAlignment="1">
      <alignment horizontal="left" wrapText="1"/>
    </xf>
    <xf numFmtId="0" fontId="14" fillId="3" borderId="0" xfId="0" applyFont="1" applyFill="1" applyAlignment="1">
      <alignment horizontal="left" vertical="top" wrapText="1"/>
    </xf>
    <xf numFmtId="0" fontId="0" fillId="10" borderId="0" xfId="0" applyFill="1" applyAlignment="1">
      <alignment horizontal="left" vertical="center" wrapText="1"/>
    </xf>
    <xf numFmtId="0" fontId="16" fillId="14" borderId="0" xfId="0" applyFont="1" applyFill="1" applyAlignment="1">
      <alignment horizontal="center" vertical="center" wrapText="1"/>
    </xf>
    <xf numFmtId="0" fontId="0" fillId="11" borderId="0" xfId="0" applyFill="1" applyAlignment="1">
      <alignment horizontal="left" vertical="center" wrapText="1"/>
    </xf>
    <xf numFmtId="0" fontId="0" fillId="13" borderId="0" xfId="0" applyFill="1" applyAlignment="1">
      <alignment horizontal="left" wrapText="1"/>
    </xf>
    <xf numFmtId="0" fontId="0" fillId="12" borderId="0" xfId="0" applyFill="1" applyAlignment="1">
      <alignment horizontal="left"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left"/>
    </xf>
    <xf numFmtId="0" fontId="5" fillId="4" borderId="0" xfId="0" applyFont="1" applyFill="1" applyAlignment="1">
      <alignment horizontal="center" vertical="center" wrapText="1"/>
    </xf>
    <xf numFmtId="0" fontId="9" fillId="3" borderId="0" xfId="0" applyFont="1" applyFill="1" applyAlignment="1">
      <alignment horizontal="left" wrapText="1"/>
    </xf>
    <xf numFmtId="0" fontId="1" fillId="8" borderId="4" xfId="0" applyFont="1" applyFill="1" applyBorder="1" applyAlignment="1">
      <alignment horizontal="center" vertical="center" wrapText="1"/>
    </xf>
    <xf numFmtId="0" fontId="1" fillId="8" borderId="0" xfId="0" applyFont="1" applyFill="1" applyAlignment="1">
      <alignment horizontal="center" vertical="center" wrapText="1"/>
    </xf>
  </cellXfs>
  <cellStyles count="3">
    <cellStyle name="Hyperlink" xfId="2" builtinId="8"/>
    <cellStyle name="Normal" xfId="0" builtinId="0"/>
    <cellStyle name="Percent" xfId="1" builtinId="5"/>
  </cellStyles>
  <dxfs count="24">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s>
  <tableStyles count="1" defaultTableStyle="TableStyleMedium2" defaultPivotStyle="PivotStyleLight16">
    <tableStyle name="Invisible" pivot="0" table="0" count="0" xr9:uid="{3C1ECAE1-EED0-472D-94A6-163A1C34611C}"/>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Demonstration!$B$23</c:f>
              <c:strCache>
                <c:ptCount val="1"/>
                <c:pt idx="0">
                  <c:v>Vikter</c:v>
                </c:pt>
              </c:strCache>
            </c:strRef>
          </c:tx>
          <c:invertIfNegative val="0"/>
          <c:cat>
            <c:strRef>
              <c:f>Demonstration!$C$23:$K$23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Demonstration!$C$24:$K$24</c:f>
              <c:numCache>
                <c:formatCode>0.00</c:formatCode>
                <c:ptCount val="9"/>
              </c:numCache>
            </c:numRef>
          </c:val>
          <c:extLst>
            <c:ext xmlns:c16="http://schemas.microsoft.com/office/drawing/2014/chart" uri="{C3380CC4-5D6E-409C-BE32-E72D297353CC}">
              <c16:uniqueId val="{00000000-72A1-4191-8221-D773DA9F9EAF}"/>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'9'!$B$23</c:f>
              <c:strCache>
                <c:ptCount val="1"/>
                <c:pt idx="0">
                  <c:v>Vikter</c:v>
                </c:pt>
              </c:strCache>
            </c:strRef>
          </c:tx>
          <c:invertIfNegative val="0"/>
          <c:cat>
            <c:strRef>
              <c:f>'9'!$C$23:$K$23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'9'!$C$24:$K$24</c:f>
              <c:numCache>
                <c:formatCode>General</c:formatCode>
                <c:ptCount val="9"/>
                <c:pt idx="0" formatCode="0.00">
                  <c:v>9.6729617687701622E-2</c:v>
                </c:pt>
                <c:pt idx="1">
                  <c:v>4.8364808843850832E-2</c:v>
                </c:pt>
                <c:pt idx="2">
                  <c:v>0.12897282358360246</c:v>
                </c:pt>
                <c:pt idx="3">
                  <c:v>0.30953477660064532</c:v>
                </c:pt>
                <c:pt idx="4">
                  <c:v>2.5794564716720442E-2</c:v>
                </c:pt>
                <c:pt idx="5">
                  <c:v>7.7383694150161386E-2</c:v>
                </c:pt>
                <c:pt idx="6">
                  <c:v>0.19345923537540377</c:v>
                </c:pt>
                <c:pt idx="7">
                  <c:v>6.4486411791801174E-2</c:v>
                </c:pt>
                <c:pt idx="8">
                  <c:v>5.5274067250115327E-2</c:v>
                </c:pt>
              </c:numCache>
            </c:numRef>
          </c:val>
          <c:extLst>
            <c:ext xmlns:c16="http://schemas.microsoft.com/office/drawing/2014/chart" uri="{C3380CC4-5D6E-409C-BE32-E72D297353CC}">
              <c16:uniqueId val="{00000000-A0E0-4A43-AA4C-EAE08F04A001}"/>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'10'!$B$23</c:f>
              <c:strCache>
                <c:ptCount val="1"/>
                <c:pt idx="0">
                  <c:v>Vikter</c:v>
                </c:pt>
              </c:strCache>
            </c:strRef>
          </c:tx>
          <c:invertIfNegative val="0"/>
          <c:cat>
            <c:strRef>
              <c:f>'10'!$C$23:$K$23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'10'!$C$24:$K$24</c:f>
              <c:numCache>
                <c:formatCode>General</c:formatCode>
                <c:ptCount val="9"/>
                <c:pt idx="0" formatCode="0.00">
                  <c:v>9.5759233926128604E-2</c:v>
                </c:pt>
                <c:pt idx="1">
                  <c:v>6.3839489284085782E-2</c:v>
                </c:pt>
                <c:pt idx="2">
                  <c:v>0.12767897856817148</c:v>
                </c:pt>
                <c:pt idx="3">
                  <c:v>0.31463748290013688</c:v>
                </c:pt>
                <c:pt idx="4">
                  <c:v>2.7359781121751039E-2</c:v>
                </c:pt>
                <c:pt idx="5">
                  <c:v>4.7879616963064288E-2</c:v>
                </c:pt>
                <c:pt idx="6">
                  <c:v>0.19151846785225712</c:v>
                </c:pt>
                <c:pt idx="7">
                  <c:v>7.6607387140902844E-2</c:v>
                </c:pt>
                <c:pt idx="8">
                  <c:v>5.4719562243502023E-2</c:v>
                </c:pt>
              </c:numCache>
            </c:numRef>
          </c:val>
          <c:extLst>
            <c:ext xmlns:c16="http://schemas.microsoft.com/office/drawing/2014/chart" uri="{C3380CC4-5D6E-409C-BE32-E72D297353CC}">
              <c16:uniqueId val="{00000000-AC88-4FF6-8EAD-D7D6D3FAFD3E}"/>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67289881716321E-2"/>
          <c:y val="6.7632808435728359E-2"/>
          <c:w val="0.92103271011828369"/>
          <c:h val="0.46410917905686183"/>
        </c:manualLayout>
      </c:layout>
      <c:barChart>
        <c:barDir val="col"/>
        <c:grouping val="clustered"/>
        <c:varyColors val="0"/>
        <c:ser>
          <c:idx val="0"/>
          <c:order val="0"/>
          <c:spPr>
            <a:solidFill>
              <a:schemeClr val="accent1"/>
            </a:solidFill>
            <a:ln>
              <a:noFill/>
            </a:ln>
            <a:effectLst/>
          </c:spPr>
          <c:invertIfNegative val="0"/>
          <c:cat>
            <c:strRef>
              <c:f>Results!$B$2:$J$2</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Results!$B$3:$J$3</c:f>
              <c:numCache>
                <c:formatCode>0.000</c:formatCode>
                <c:ptCount val="9"/>
                <c:pt idx="0">
                  <c:v>8.0179866713051606E-2</c:v>
                </c:pt>
                <c:pt idx="1">
                  <c:v>5.8923166440427166E-2</c:v>
                </c:pt>
                <c:pt idx="2">
                  <c:v>0.1233057871792972</c:v>
                </c:pt>
                <c:pt idx="3">
                  <c:v>0.31199371883789789</c:v>
                </c:pt>
                <c:pt idx="4">
                  <c:v>2.654882657364031E-2</c:v>
                </c:pt>
                <c:pt idx="5">
                  <c:v>6.35360104709322E-2</c:v>
                </c:pt>
                <c:pt idx="6">
                  <c:v>0.14037066568765585</c:v>
                </c:pt>
                <c:pt idx="7">
                  <c:v>0.12158682382436514</c:v>
                </c:pt>
                <c:pt idx="8">
                  <c:v>7.3555134272732012E-2</c:v>
                </c:pt>
              </c:numCache>
            </c:numRef>
          </c:val>
          <c:extLst>
            <c:ext xmlns:c16="http://schemas.microsoft.com/office/drawing/2014/chart" uri="{C3380CC4-5D6E-409C-BE32-E72D297353CC}">
              <c16:uniqueId val="{00000000-CE39-4E00-A8E5-4A4805636BE6}"/>
            </c:ext>
          </c:extLst>
        </c:ser>
        <c:dLbls>
          <c:showLegendKey val="0"/>
          <c:showVal val="0"/>
          <c:showCatName val="0"/>
          <c:showSerName val="0"/>
          <c:showPercent val="0"/>
          <c:showBubbleSize val="0"/>
        </c:dLbls>
        <c:gapWidth val="219"/>
        <c:axId val="471643744"/>
        <c:axId val="471644704"/>
      </c:barChart>
      <c:catAx>
        <c:axId val="47164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644704"/>
        <c:crosses val="autoZero"/>
        <c:auto val="1"/>
        <c:lblAlgn val="ctr"/>
        <c:lblOffset val="100"/>
        <c:noMultiLvlLbl val="0"/>
      </c:catAx>
      <c:valAx>
        <c:axId val="471644704"/>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6437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'backup sheet'!$B$23</c:f>
              <c:strCache>
                <c:ptCount val="1"/>
                <c:pt idx="0">
                  <c:v>Vikter</c:v>
                </c:pt>
              </c:strCache>
            </c:strRef>
          </c:tx>
          <c:invertIfNegative val="0"/>
          <c:cat>
            <c:strRef>
              <c:f>'backup sheet'!$C$23:$K$23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'backup sheet'!$C$24:$K$24</c:f>
              <c:numCache>
                <c:formatCode>General</c:formatCode>
                <c:ptCount val="9"/>
              </c:numCache>
            </c:numRef>
          </c:val>
          <c:extLst>
            <c:ext xmlns:c16="http://schemas.microsoft.com/office/drawing/2014/chart" uri="{C3380CC4-5D6E-409C-BE32-E72D297353CC}">
              <c16:uniqueId val="{00000000-487D-4383-B70A-A030D7559153}"/>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'1'!$B$23</c:f>
              <c:strCache>
                <c:ptCount val="1"/>
                <c:pt idx="0">
                  <c:v>Vikter</c:v>
                </c:pt>
              </c:strCache>
            </c:strRef>
          </c:tx>
          <c:invertIfNegative val="0"/>
          <c:cat>
            <c:strRef>
              <c:f>'1'!$C$23:$K$23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'1'!$C$24:$K$24</c:f>
              <c:numCache>
                <c:formatCode>General</c:formatCode>
                <c:ptCount val="9"/>
                <c:pt idx="0" formatCode="0.00">
                  <c:v>6.5702217959966613E-2</c:v>
                </c:pt>
                <c:pt idx="1">
                  <c:v>7.8842661551959875E-2</c:v>
                </c:pt>
                <c:pt idx="2">
                  <c:v>0.1971066538798997</c:v>
                </c:pt>
                <c:pt idx="3">
                  <c:v>0.29994490807810847</c:v>
                </c:pt>
                <c:pt idx="4">
                  <c:v>2.2852945377379676E-2</c:v>
                </c:pt>
                <c:pt idx="5">
                  <c:v>4.9276663469974918E-2</c:v>
                </c:pt>
                <c:pt idx="6">
                  <c:v>9.8553326939949809E-2</c:v>
                </c:pt>
                <c:pt idx="7">
                  <c:v>0.13140443591993295</c:v>
                </c:pt>
                <c:pt idx="8">
                  <c:v>5.6316186822828462E-2</c:v>
                </c:pt>
              </c:numCache>
            </c:numRef>
          </c:val>
          <c:extLst>
            <c:ext xmlns:c16="http://schemas.microsoft.com/office/drawing/2014/chart" uri="{C3380CC4-5D6E-409C-BE32-E72D297353CC}">
              <c16:uniqueId val="{00000000-01FA-4CA5-8B1C-595EF657A89E}"/>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'2'!$B$23</c:f>
              <c:strCache>
                <c:ptCount val="1"/>
                <c:pt idx="0">
                  <c:v>Vikter</c:v>
                </c:pt>
              </c:strCache>
            </c:strRef>
          </c:tx>
          <c:invertIfNegative val="0"/>
          <c:cat>
            <c:strRef>
              <c:f>'2'!$C$23:$K$23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'2'!$C$24:$K$24</c:f>
              <c:numCache>
                <c:formatCode>General</c:formatCode>
                <c:ptCount val="9"/>
                <c:pt idx="0" formatCode="0.00">
                  <c:v>4.7879616963064225E-2</c:v>
                </c:pt>
                <c:pt idx="1">
                  <c:v>6.3839489284085477E-2</c:v>
                </c:pt>
                <c:pt idx="2">
                  <c:v>7.6607387140902608E-2</c:v>
                </c:pt>
                <c:pt idx="3">
                  <c:v>0.3146374829001331</c:v>
                </c:pt>
                <c:pt idx="4">
                  <c:v>2.7359781121750842E-2</c:v>
                </c:pt>
                <c:pt idx="5">
                  <c:v>5.4719562243501642E-2</c:v>
                </c:pt>
                <c:pt idx="6">
                  <c:v>9.5759233926127299E-2</c:v>
                </c:pt>
                <c:pt idx="7">
                  <c:v>0.12767897856817081</c:v>
                </c:pt>
                <c:pt idx="8">
                  <c:v>0.19151846785225624</c:v>
                </c:pt>
              </c:numCache>
            </c:numRef>
          </c:val>
          <c:extLst>
            <c:ext xmlns:c16="http://schemas.microsoft.com/office/drawing/2014/chart" uri="{C3380CC4-5D6E-409C-BE32-E72D297353CC}">
              <c16:uniqueId val="{00000000-E5AC-44A5-99EF-FB1D03C028EC}"/>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'3'!$B$23</c:f>
              <c:strCache>
                <c:ptCount val="1"/>
                <c:pt idx="0">
                  <c:v>Vikter</c:v>
                </c:pt>
              </c:strCache>
            </c:strRef>
          </c:tx>
          <c:invertIfNegative val="0"/>
          <c:cat>
            <c:strRef>
              <c:f>'3'!$C$23:$K$23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'3'!$C$24:$K$24</c:f>
              <c:numCache>
                <c:formatCode>General</c:formatCode>
                <c:ptCount val="9"/>
                <c:pt idx="0" formatCode="0.00">
                  <c:v>9.5759233926128159E-2</c:v>
                </c:pt>
                <c:pt idx="1">
                  <c:v>5.4719562243501919E-2</c:v>
                </c:pt>
                <c:pt idx="2">
                  <c:v>7.6607387140903149E-2</c:v>
                </c:pt>
                <c:pt idx="3">
                  <c:v>0.3146374829001356</c:v>
                </c:pt>
                <c:pt idx="4">
                  <c:v>2.7359781121750849E-2</c:v>
                </c:pt>
                <c:pt idx="5">
                  <c:v>6.3839489284085338E-2</c:v>
                </c:pt>
                <c:pt idx="6">
                  <c:v>0.19151846785225735</c:v>
                </c:pt>
                <c:pt idx="7">
                  <c:v>0.12767897856817131</c:v>
                </c:pt>
                <c:pt idx="8">
                  <c:v>4.7879616963064253E-2</c:v>
                </c:pt>
              </c:numCache>
            </c:numRef>
          </c:val>
          <c:extLst>
            <c:ext xmlns:c16="http://schemas.microsoft.com/office/drawing/2014/chart" uri="{C3380CC4-5D6E-409C-BE32-E72D297353CC}">
              <c16:uniqueId val="{00000000-5E02-4C7E-AFBC-80BB89B33AF2}"/>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'4'!$B$23</c:f>
              <c:strCache>
                <c:ptCount val="1"/>
                <c:pt idx="0">
                  <c:v>Vikter</c:v>
                </c:pt>
              </c:strCache>
            </c:strRef>
          </c:tx>
          <c:invertIfNegative val="0"/>
          <c:cat>
            <c:strRef>
              <c:f>'4'!$C$23:$K$23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'4'!$C$24:$K$24</c:f>
              <c:numCache>
                <c:formatCode>General</c:formatCode>
                <c:ptCount val="9"/>
                <c:pt idx="0" formatCode="0.00">
                  <c:v>9.5759233926128576E-2</c:v>
                </c:pt>
                <c:pt idx="1">
                  <c:v>4.787961696306433E-2</c:v>
                </c:pt>
                <c:pt idx="2">
                  <c:v>5.4719562243502058E-2</c:v>
                </c:pt>
                <c:pt idx="3">
                  <c:v>0.31463748290013699</c:v>
                </c:pt>
                <c:pt idx="4">
                  <c:v>2.7359781121751029E-2</c:v>
                </c:pt>
                <c:pt idx="5">
                  <c:v>6.3839489284085754E-2</c:v>
                </c:pt>
                <c:pt idx="6">
                  <c:v>0.12767897856817145</c:v>
                </c:pt>
                <c:pt idx="7">
                  <c:v>0.19151846785225729</c:v>
                </c:pt>
                <c:pt idx="8">
                  <c:v>7.6607387140902913E-2</c:v>
                </c:pt>
              </c:numCache>
            </c:numRef>
          </c:val>
          <c:extLst>
            <c:ext xmlns:c16="http://schemas.microsoft.com/office/drawing/2014/chart" uri="{C3380CC4-5D6E-409C-BE32-E72D297353CC}">
              <c16:uniqueId val="{00000000-B2D8-492C-A4E4-6977CF919A31}"/>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'5'!$B$23</c:f>
              <c:strCache>
                <c:ptCount val="1"/>
                <c:pt idx="0">
                  <c:v>Vikter</c:v>
                </c:pt>
              </c:strCache>
            </c:strRef>
          </c:tx>
          <c:invertIfNegative val="0"/>
          <c:cat>
            <c:strRef>
              <c:f>'5'!$C$23:$K$23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'5'!$C$24:$K$24</c:f>
              <c:numCache>
                <c:formatCode>General</c:formatCode>
                <c:ptCount val="9"/>
                <c:pt idx="0" formatCode="0.00">
                  <c:v>6.4008470293813305E-2</c:v>
                </c:pt>
                <c:pt idx="1">
                  <c:v>7.6810164352576052E-2</c:v>
                </c:pt>
                <c:pt idx="2">
                  <c:v>0.19202541088143993</c:v>
                </c:pt>
                <c:pt idx="3">
                  <c:v>0.31330461775392859</c:v>
                </c:pt>
                <c:pt idx="4">
                  <c:v>2.6950934860553E-2</c:v>
                </c:pt>
                <c:pt idx="5">
                  <c:v>5.4864403108982905E-2</c:v>
                </c:pt>
                <c:pt idx="6">
                  <c:v>9.601270544071995E-2</c:v>
                </c:pt>
                <c:pt idx="7">
                  <c:v>0.12801694058762658</c:v>
                </c:pt>
                <c:pt idx="8">
                  <c:v>4.8006352720359982E-2</c:v>
                </c:pt>
              </c:numCache>
            </c:numRef>
          </c:val>
          <c:extLst>
            <c:ext xmlns:c16="http://schemas.microsoft.com/office/drawing/2014/chart" uri="{C3380CC4-5D6E-409C-BE32-E72D297353CC}">
              <c16:uniqueId val="{00000000-579C-40F5-8AAC-68311B7694E9}"/>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'6'!$B$23</c:f>
              <c:strCache>
                <c:ptCount val="1"/>
                <c:pt idx="0">
                  <c:v>Vikter</c:v>
                </c:pt>
              </c:strCache>
            </c:strRef>
          </c:tx>
          <c:invertIfNegative val="0"/>
          <c:cat>
            <c:strRef>
              <c:f>'6'!$C$23:$K$23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'6'!$C$24:$K$24</c:f>
              <c:numCache>
                <c:formatCode>General</c:formatCode>
                <c:ptCount val="9"/>
                <c:pt idx="0" formatCode="0.00">
                  <c:v>6.4008470293813416E-2</c:v>
                </c:pt>
                <c:pt idx="1">
                  <c:v>4.8006352720360239E-2</c:v>
                </c:pt>
                <c:pt idx="2">
                  <c:v>0.12801694058762672</c:v>
                </c:pt>
                <c:pt idx="3">
                  <c:v>0.31330461775392804</c:v>
                </c:pt>
                <c:pt idx="4">
                  <c:v>2.6950934860552955E-2</c:v>
                </c:pt>
                <c:pt idx="5">
                  <c:v>9.6012705440720242E-2</c:v>
                </c:pt>
                <c:pt idx="6">
                  <c:v>7.6810164352575705E-2</c:v>
                </c:pt>
                <c:pt idx="7">
                  <c:v>0.19202541088144059</c:v>
                </c:pt>
                <c:pt idx="8">
                  <c:v>5.4864403108982877E-2</c:v>
                </c:pt>
              </c:numCache>
            </c:numRef>
          </c:val>
          <c:extLst>
            <c:ext xmlns:c16="http://schemas.microsoft.com/office/drawing/2014/chart" uri="{C3380CC4-5D6E-409C-BE32-E72D297353CC}">
              <c16:uniqueId val="{00000000-9359-4605-B9F2-BD6EA23BA189}"/>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'7'!$B$23</c:f>
              <c:strCache>
                <c:ptCount val="1"/>
                <c:pt idx="0">
                  <c:v>Vikter</c:v>
                </c:pt>
              </c:strCache>
            </c:strRef>
          </c:tx>
          <c:invertIfNegative val="0"/>
          <c:cat>
            <c:strRef>
              <c:f>'7'!$C$23:$K$23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'7'!$C$24:$K$24</c:f>
              <c:numCache>
                <c:formatCode>General</c:formatCode>
                <c:ptCount val="9"/>
              </c:numCache>
            </c:numRef>
          </c:val>
          <c:extLst>
            <c:ext xmlns:c16="http://schemas.microsoft.com/office/drawing/2014/chart" uri="{C3380CC4-5D6E-409C-BE32-E72D297353CC}">
              <c16:uniqueId val="{00000000-B194-40C0-A468-E45134833C67}"/>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'8'!$B$23</c:f>
              <c:strCache>
                <c:ptCount val="1"/>
                <c:pt idx="0">
                  <c:v>Vikter</c:v>
                </c:pt>
              </c:strCache>
            </c:strRef>
          </c:tx>
          <c:invertIfNegative val="0"/>
          <c:cat>
            <c:strRef>
              <c:f>'8'!$C$23:$K$23</c:f>
              <c:strCache>
                <c:ptCount val="9"/>
                <c:pt idx="0">
                  <c:v>Ekonomiska resurser</c:v>
                </c:pt>
                <c:pt idx="1">
                  <c:v>Samhällsdynamik</c:v>
                </c:pt>
                <c:pt idx="2">
                  <c:v>Markanvändning</c:v>
                </c:pt>
                <c:pt idx="3">
                  <c:v>Externa samarbeten</c:v>
                </c:pt>
                <c:pt idx="4">
                  <c:v>Teknologisk innovation &amp; anpassning</c:v>
                </c:pt>
                <c:pt idx="5">
                  <c:v>Multifunktionalitet</c:v>
                </c:pt>
                <c:pt idx="6">
                  <c:v>Policy, regler, lagstiftning</c:v>
                </c:pt>
                <c:pt idx="7">
                  <c:v>Organisatorisk kapacitet</c:v>
                </c:pt>
                <c:pt idx="8">
                  <c:v>Långsiktig integration</c:v>
                </c:pt>
              </c:strCache>
            </c:strRef>
          </c:cat>
          <c:val>
            <c:numRef>
              <c:f>'8'!$C$24:$K$24</c:f>
              <c:numCache>
                <c:formatCode>General</c:formatCode>
                <c:ptCount val="9"/>
                <c:pt idx="0" formatCode="0.00">
                  <c:v>9.6012705440719923E-2</c:v>
                </c:pt>
                <c:pt idx="1">
                  <c:v>4.8006352720359954E-2</c:v>
                </c:pt>
                <c:pt idx="2">
                  <c:v>0.12801694058762653</c:v>
                </c:pt>
                <c:pt idx="3">
                  <c:v>0.31330461775392809</c:v>
                </c:pt>
                <c:pt idx="4">
                  <c:v>2.6950934860552951E-2</c:v>
                </c:pt>
                <c:pt idx="5">
                  <c:v>6.4008470293813249E-2</c:v>
                </c:pt>
                <c:pt idx="6">
                  <c:v>0.19202541088143987</c:v>
                </c:pt>
                <c:pt idx="7">
                  <c:v>5.4864403108982787E-2</c:v>
                </c:pt>
                <c:pt idx="8">
                  <c:v>7.6810164352575941E-2</c:v>
                </c:pt>
              </c:numCache>
            </c:numRef>
          </c:val>
          <c:extLst>
            <c:ext xmlns:c16="http://schemas.microsoft.com/office/drawing/2014/chart" uri="{C3380CC4-5D6E-409C-BE32-E72D297353CC}">
              <c16:uniqueId val="{00000000-282E-4823-963F-9E3E755C440E}"/>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0.00"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8</xdr:col>
      <xdr:colOff>38101</xdr:colOff>
      <xdr:row>37</xdr:row>
      <xdr:rowOff>127001</xdr:rowOff>
    </xdr:from>
    <xdr:ext cx="5373967" cy="585258"/>
    <xdr:pic>
      <xdr:nvPicPr>
        <xdr:cNvPr id="2" name="Picture 1">
          <a:extLst>
            <a:ext uri="{FF2B5EF4-FFF2-40B4-BE49-F238E27FC236}">
              <a16:creationId xmlns:a16="http://schemas.microsoft.com/office/drawing/2014/main" id="{0BE8789A-2A6F-494C-9F58-36C91FD130B0}"/>
            </a:ext>
          </a:extLst>
        </xdr:cNvPr>
        <xdr:cNvPicPr>
          <a:picLocks noChangeAspect="1"/>
        </xdr:cNvPicPr>
      </xdr:nvPicPr>
      <xdr:blipFill>
        <a:blip xmlns:r="http://schemas.openxmlformats.org/officeDocument/2006/relationships" r:embed="rId1"/>
        <a:stretch>
          <a:fillRect/>
        </a:stretch>
      </xdr:blipFill>
      <xdr:spPr>
        <a:xfrm>
          <a:off x="4965701" y="6940551"/>
          <a:ext cx="5373967" cy="585258"/>
        </a:xfrm>
        <a:prstGeom prst="rect">
          <a:avLst/>
        </a:prstGeom>
      </xdr:spPr>
    </xdr:pic>
    <xdr:clientData/>
  </xdr:oneCellAnchor>
  <xdr:oneCellAnchor>
    <xdr:from>
      <xdr:col>8</xdr:col>
      <xdr:colOff>692150</xdr:colOff>
      <xdr:row>42</xdr:row>
      <xdr:rowOff>8950</xdr:rowOff>
    </xdr:from>
    <xdr:ext cx="3378496" cy="3193422"/>
    <xdr:pic>
      <xdr:nvPicPr>
        <xdr:cNvPr id="3" name="Picture 2">
          <a:extLst>
            <a:ext uri="{FF2B5EF4-FFF2-40B4-BE49-F238E27FC236}">
              <a16:creationId xmlns:a16="http://schemas.microsoft.com/office/drawing/2014/main" id="{F66C1AC9-DD49-454C-9A2A-E5CFC8CC78C5}"/>
            </a:ext>
          </a:extLst>
        </xdr:cNvPr>
        <xdr:cNvPicPr>
          <a:picLocks noChangeAspect="1"/>
        </xdr:cNvPicPr>
      </xdr:nvPicPr>
      <xdr:blipFill>
        <a:blip xmlns:r="http://schemas.openxmlformats.org/officeDocument/2006/relationships" r:embed="rId2"/>
        <a:stretch>
          <a:fillRect/>
        </a:stretch>
      </xdr:blipFill>
      <xdr:spPr>
        <a:xfrm>
          <a:off x="5543550" y="7743250"/>
          <a:ext cx="3378496" cy="3193422"/>
        </a:xfrm>
        <a:prstGeom prst="rect">
          <a:avLst/>
        </a:prstGeom>
      </xdr:spPr>
    </xdr:pic>
    <xdr:clientData/>
  </xdr:oneCellAnchor>
  <xdr:oneCellAnchor>
    <xdr:from>
      <xdr:col>8</xdr:col>
      <xdr:colOff>711200</xdr:colOff>
      <xdr:row>59</xdr:row>
      <xdr:rowOff>101600</xdr:rowOff>
    </xdr:from>
    <xdr:ext cx="3371849" cy="2902858"/>
    <xdr:pic>
      <xdr:nvPicPr>
        <xdr:cNvPr id="4" name="Picture 3">
          <a:extLst>
            <a:ext uri="{FF2B5EF4-FFF2-40B4-BE49-F238E27FC236}">
              <a16:creationId xmlns:a16="http://schemas.microsoft.com/office/drawing/2014/main" id="{78201CBE-E9F5-493E-8B71-533D96E2E7BD}"/>
            </a:ext>
          </a:extLst>
        </xdr:cNvPr>
        <xdr:cNvPicPr>
          <a:picLocks noChangeAspect="1"/>
        </xdr:cNvPicPr>
      </xdr:nvPicPr>
      <xdr:blipFill rotWithShape="1">
        <a:blip xmlns:r="http://schemas.openxmlformats.org/officeDocument/2006/relationships" r:embed="rId3"/>
        <a:srcRect l="-753" t="-5328" r="753" b="-5666"/>
        <a:stretch/>
      </xdr:blipFill>
      <xdr:spPr>
        <a:xfrm>
          <a:off x="5543550" y="10966450"/>
          <a:ext cx="3371849" cy="2902858"/>
        </a:xfrm>
        <a:prstGeom prst="rect">
          <a:avLst/>
        </a:prstGeom>
      </xdr:spPr>
    </xdr:pic>
    <xdr:clientData/>
  </xdr:oneCellAnchor>
  <xdr:twoCellAnchor>
    <xdr:from>
      <xdr:col>7</xdr:col>
      <xdr:colOff>590550</xdr:colOff>
      <xdr:row>5</xdr:row>
      <xdr:rowOff>38100</xdr:rowOff>
    </xdr:from>
    <xdr:to>
      <xdr:col>8</xdr:col>
      <xdr:colOff>4665980</xdr:colOff>
      <xdr:row>11</xdr:row>
      <xdr:rowOff>95250</xdr:rowOff>
    </xdr:to>
    <xdr:grpSp>
      <xdr:nvGrpSpPr>
        <xdr:cNvPr id="5" name="Group 4">
          <a:extLst>
            <a:ext uri="{FF2B5EF4-FFF2-40B4-BE49-F238E27FC236}">
              <a16:creationId xmlns:a16="http://schemas.microsoft.com/office/drawing/2014/main" id="{9E68F523-63B9-43F9-93EF-B426B6FA7F63}"/>
            </a:ext>
          </a:extLst>
        </xdr:cNvPr>
        <xdr:cNvGrpSpPr/>
      </xdr:nvGrpSpPr>
      <xdr:grpSpPr>
        <a:xfrm>
          <a:off x="6883774" y="1248335"/>
          <a:ext cx="4918112" cy="1222562"/>
          <a:chOff x="6276975" y="1247775"/>
          <a:chExt cx="4894580" cy="1238250"/>
        </a:xfrm>
      </xdr:grpSpPr>
      <xdr:pic>
        <xdr:nvPicPr>
          <xdr:cNvPr id="6" name="Picture 5">
            <a:extLst>
              <a:ext uri="{FF2B5EF4-FFF2-40B4-BE49-F238E27FC236}">
                <a16:creationId xmlns:a16="http://schemas.microsoft.com/office/drawing/2014/main" id="{1B7FAE50-FFF9-942A-2C1E-2864D4CCFC65}"/>
              </a:ext>
            </a:extLst>
          </xdr:cNvPr>
          <xdr:cNvPicPr/>
        </xdr:nvPicPr>
        <xdr:blipFill rotWithShape="1">
          <a:blip xmlns:r="http://schemas.openxmlformats.org/officeDocument/2006/relationships" r:embed="rId4"/>
          <a:srcRect t="81176" r="58143"/>
          <a:stretch/>
        </xdr:blipFill>
        <xdr:spPr bwMode="auto">
          <a:xfrm>
            <a:off x="6276975" y="1247775"/>
            <a:ext cx="4894580" cy="1238250"/>
          </a:xfrm>
          <a:prstGeom prst="rect">
            <a:avLst/>
          </a:prstGeom>
          <a:ln>
            <a:noFill/>
          </a:ln>
          <a:extLst>
            <a:ext uri="{53640926-AAD7-44D8-BBD7-CCE9431645EC}">
              <a14:shadowObscured xmlns:a14="http://schemas.microsoft.com/office/drawing/2010/main"/>
            </a:ext>
          </a:extLst>
        </xdr:spPr>
      </xdr:pic>
      <xdr:sp macro="" textlink="">
        <xdr:nvSpPr>
          <xdr:cNvPr id="7" name="Rounded Rectangle 17">
            <a:extLst>
              <a:ext uri="{FF2B5EF4-FFF2-40B4-BE49-F238E27FC236}">
                <a16:creationId xmlns:a16="http://schemas.microsoft.com/office/drawing/2014/main" id="{431FCC32-3079-CC12-D38A-E8EFA650D4F8}"/>
              </a:ext>
            </a:extLst>
          </xdr:cNvPr>
          <xdr:cNvSpPr/>
        </xdr:nvSpPr>
        <xdr:spPr>
          <a:xfrm>
            <a:off x="8105775" y="1905000"/>
            <a:ext cx="257175" cy="2381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xnSp macro="">
        <xdr:nvCxnSpPr>
          <xdr:cNvPr id="8" name="Straight Arrow Connector 7">
            <a:extLst>
              <a:ext uri="{FF2B5EF4-FFF2-40B4-BE49-F238E27FC236}">
                <a16:creationId xmlns:a16="http://schemas.microsoft.com/office/drawing/2014/main" id="{9206BF12-14FC-4E3D-F068-FABB4DF75E44}"/>
              </a:ext>
            </a:extLst>
          </xdr:cNvPr>
          <xdr:cNvCxnSpPr/>
        </xdr:nvCxnSpPr>
        <xdr:spPr>
          <a:xfrm>
            <a:off x="8239125" y="1276350"/>
            <a:ext cx="0" cy="6286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7</xdr:col>
      <xdr:colOff>590551</xdr:colOff>
      <xdr:row>13</xdr:row>
      <xdr:rowOff>47625</xdr:rowOff>
    </xdr:from>
    <xdr:ext cx="4840567" cy="474196"/>
    <xdr:pic>
      <xdr:nvPicPr>
        <xdr:cNvPr id="9" name="Picture 8">
          <a:extLst>
            <a:ext uri="{FF2B5EF4-FFF2-40B4-BE49-F238E27FC236}">
              <a16:creationId xmlns:a16="http://schemas.microsoft.com/office/drawing/2014/main" id="{3CF5CE6D-95C6-4625-8CA1-1420E0775A08}"/>
            </a:ext>
          </a:extLst>
        </xdr:cNvPr>
        <xdr:cNvPicPr>
          <a:picLocks noChangeAspect="1"/>
        </xdr:cNvPicPr>
      </xdr:nvPicPr>
      <xdr:blipFill rotWithShape="1">
        <a:blip xmlns:r="http://schemas.openxmlformats.org/officeDocument/2006/relationships" r:embed="rId5"/>
        <a:srcRect l="1510" t="38153" r="72238" b="57124"/>
        <a:stretch/>
      </xdr:blipFill>
      <xdr:spPr>
        <a:xfrm>
          <a:off x="4902201" y="2441575"/>
          <a:ext cx="4840567" cy="474196"/>
        </a:xfrm>
        <a:prstGeom prst="rect">
          <a:avLst/>
        </a:prstGeom>
      </xdr:spPr>
    </xdr:pic>
    <xdr:clientData/>
  </xdr:oneCellAnchor>
  <xdr:oneCellAnchor>
    <xdr:from>
      <xdr:col>8</xdr:col>
      <xdr:colOff>981074</xdr:colOff>
      <xdr:row>20</xdr:row>
      <xdr:rowOff>85725</xdr:rowOff>
    </xdr:from>
    <xdr:ext cx="1895475" cy="549051"/>
    <xdr:pic>
      <xdr:nvPicPr>
        <xdr:cNvPr id="10" name="Picture 9">
          <a:extLst>
            <a:ext uri="{FF2B5EF4-FFF2-40B4-BE49-F238E27FC236}">
              <a16:creationId xmlns:a16="http://schemas.microsoft.com/office/drawing/2014/main" id="{2CA40E10-B3FF-40E9-94F5-7ACC6A14743E}"/>
            </a:ext>
          </a:extLst>
        </xdr:cNvPr>
        <xdr:cNvPicPr/>
      </xdr:nvPicPr>
      <xdr:blipFill rotWithShape="1">
        <a:blip xmlns:r="http://schemas.openxmlformats.org/officeDocument/2006/relationships" r:embed="rId6"/>
        <a:srcRect t="43320" r="86732" b="47759"/>
        <a:stretch/>
      </xdr:blipFill>
      <xdr:spPr bwMode="auto">
        <a:xfrm>
          <a:off x="5546724" y="3768725"/>
          <a:ext cx="1895475" cy="549051"/>
        </a:xfrm>
        <a:prstGeom prst="rect">
          <a:avLst/>
        </a:prstGeom>
        <a:ln>
          <a:noFill/>
        </a:ln>
        <a:extLst>
          <a:ext uri="{53640926-AAD7-44D8-BBD7-CCE9431645EC}">
            <a14:shadowObscured xmlns:a14="http://schemas.microsoft.com/office/drawing/2010/main"/>
          </a:ext>
        </a:extLst>
      </xdr:spPr>
    </xdr:pic>
    <xdr:clientData/>
  </xdr:oneCellAnchor>
  <xdr:oneCellAnchor>
    <xdr:from>
      <xdr:col>8</xdr:col>
      <xdr:colOff>3314699</xdr:colOff>
      <xdr:row>19</xdr:row>
      <xdr:rowOff>9526</xdr:rowOff>
    </xdr:from>
    <xdr:ext cx="1960469" cy="938867"/>
    <xdr:pic>
      <xdr:nvPicPr>
        <xdr:cNvPr id="11" name="Picture 10">
          <a:extLst>
            <a:ext uri="{FF2B5EF4-FFF2-40B4-BE49-F238E27FC236}">
              <a16:creationId xmlns:a16="http://schemas.microsoft.com/office/drawing/2014/main" id="{69294837-3CFF-43F0-8218-9C16FFDB4C95}"/>
            </a:ext>
          </a:extLst>
        </xdr:cNvPr>
        <xdr:cNvPicPr/>
      </xdr:nvPicPr>
      <xdr:blipFill rotWithShape="1">
        <a:blip xmlns:r="http://schemas.openxmlformats.org/officeDocument/2006/relationships" r:embed="rId7"/>
        <a:srcRect t="42790" r="86562" b="42846"/>
        <a:stretch/>
      </xdr:blipFill>
      <xdr:spPr bwMode="auto">
        <a:xfrm>
          <a:off x="5543549" y="3508376"/>
          <a:ext cx="1960469" cy="938867"/>
        </a:xfrm>
        <a:prstGeom prst="rect">
          <a:avLst/>
        </a:prstGeom>
        <a:ln>
          <a:noFill/>
        </a:ln>
        <a:extLst>
          <a:ext uri="{53640926-AAD7-44D8-BBD7-CCE9431645EC}">
            <a14:shadowObscured xmlns:a14="http://schemas.microsoft.com/office/drawing/2010/main"/>
          </a:ext>
        </a:extLst>
      </xdr:spPr>
    </xdr:pic>
    <xdr:clientData/>
  </xdr:oneCellAnchor>
  <xdr:oneCellAnchor>
    <xdr:from>
      <xdr:col>7</xdr:col>
      <xdr:colOff>19050</xdr:colOff>
      <xdr:row>29</xdr:row>
      <xdr:rowOff>28575</xdr:rowOff>
    </xdr:from>
    <xdr:ext cx="3049867" cy="965574"/>
    <xdr:pic>
      <xdr:nvPicPr>
        <xdr:cNvPr id="12" name="Picture 11">
          <a:extLst>
            <a:ext uri="{FF2B5EF4-FFF2-40B4-BE49-F238E27FC236}">
              <a16:creationId xmlns:a16="http://schemas.microsoft.com/office/drawing/2014/main" id="{57EA0FC0-1CA8-4321-BE96-38EE06716297}"/>
            </a:ext>
          </a:extLst>
        </xdr:cNvPr>
        <xdr:cNvPicPr/>
      </xdr:nvPicPr>
      <xdr:blipFill rotWithShape="1">
        <a:blip xmlns:r="http://schemas.openxmlformats.org/officeDocument/2006/relationships" r:embed="rId8"/>
        <a:srcRect t="51710" r="72103" b="33170"/>
        <a:stretch/>
      </xdr:blipFill>
      <xdr:spPr bwMode="auto">
        <a:xfrm>
          <a:off x="4330700" y="5368925"/>
          <a:ext cx="3049867" cy="965574"/>
        </a:xfrm>
        <a:prstGeom prst="rect">
          <a:avLst/>
        </a:prstGeom>
        <a:ln>
          <a:noFill/>
        </a:ln>
        <a:extLst>
          <a:ext uri="{53640926-AAD7-44D8-BBD7-CCE9431645EC}">
            <a14:shadowObscured xmlns:a14="http://schemas.microsoft.com/office/drawing/2010/main"/>
          </a:ext>
        </a:extLst>
      </xdr:spPr>
    </xdr:pic>
    <xdr:clientData/>
  </xdr:oneCellAnchor>
  <xdr:oneCellAnchor>
    <xdr:from>
      <xdr:col>8</xdr:col>
      <xdr:colOff>2619374</xdr:colOff>
      <xdr:row>28</xdr:row>
      <xdr:rowOff>180975</xdr:rowOff>
    </xdr:from>
    <xdr:ext cx="2181225" cy="1100754"/>
    <xdr:pic>
      <xdr:nvPicPr>
        <xdr:cNvPr id="13" name="Picture 12">
          <a:extLst>
            <a:ext uri="{FF2B5EF4-FFF2-40B4-BE49-F238E27FC236}">
              <a16:creationId xmlns:a16="http://schemas.microsoft.com/office/drawing/2014/main" id="{9DD7AADC-CE1D-413A-ADC8-535FF41E2AD6}"/>
            </a:ext>
          </a:extLst>
        </xdr:cNvPr>
        <xdr:cNvPicPr/>
      </xdr:nvPicPr>
      <xdr:blipFill rotWithShape="1">
        <a:blip xmlns:r="http://schemas.openxmlformats.org/officeDocument/2006/relationships" r:embed="rId9"/>
        <a:srcRect t="57456" r="86817" b="28331"/>
        <a:stretch/>
      </xdr:blipFill>
      <xdr:spPr bwMode="auto">
        <a:xfrm>
          <a:off x="5546724" y="5337175"/>
          <a:ext cx="2181225" cy="1100754"/>
        </a:xfrm>
        <a:prstGeom prst="rect">
          <a:avLst/>
        </a:prstGeom>
        <a:ln>
          <a:noFill/>
        </a:ln>
        <a:extLst>
          <a:ext uri="{53640926-AAD7-44D8-BBD7-CCE9431645EC}">
            <a14:shadowObscured xmlns:a14="http://schemas.microsoft.com/office/drawing/2010/main"/>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0D2E9185-DD84-4D86-9BE0-0FD6FFDDF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D852772D-DDB0-422C-8FC0-565458610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73024</xdr:colOff>
      <xdr:row>27</xdr:row>
      <xdr:rowOff>17929</xdr:rowOff>
    </xdr:from>
    <xdr:to>
      <xdr:col>10</xdr:col>
      <xdr:colOff>780142</xdr:colOff>
      <xdr:row>44</xdr:row>
      <xdr:rowOff>108857</xdr:rowOff>
    </xdr:to>
    <xdr:graphicFrame macro="">
      <xdr:nvGraphicFramePr>
        <xdr:cNvPr id="2" name="Chart 1">
          <a:extLst>
            <a:ext uri="{FF2B5EF4-FFF2-40B4-BE49-F238E27FC236}">
              <a16:creationId xmlns:a16="http://schemas.microsoft.com/office/drawing/2014/main" id="{8830D3CE-8DFD-459D-B4CF-D2FD2013F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548822</xdr:colOff>
      <xdr:row>6</xdr:row>
      <xdr:rowOff>70755</xdr:rowOff>
    </xdr:from>
    <xdr:to>
      <xdr:col>9</xdr:col>
      <xdr:colOff>616858</xdr:colOff>
      <xdr:row>22</xdr:row>
      <xdr:rowOff>172357</xdr:rowOff>
    </xdr:to>
    <xdr:graphicFrame macro="">
      <xdr:nvGraphicFramePr>
        <xdr:cNvPr id="3" name="Chart 2">
          <a:extLst>
            <a:ext uri="{FF2B5EF4-FFF2-40B4-BE49-F238E27FC236}">
              <a16:creationId xmlns:a16="http://schemas.microsoft.com/office/drawing/2014/main" id="{FBF11A23-B0AB-D45C-318A-1A40FD5346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FE75D7C5-7CFC-4D6E-B1D5-E00A2BE68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16F27E40-374F-4A57-A0E1-5DA6F6D71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C2DA6218-737D-4B95-83EB-F57B82D6AE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B89BF777-9BC7-40F1-80F4-C61D227D8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7D7DC64A-AF17-4D18-8744-293C22F0AC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C5C133DB-FE18-4B75-A8C0-742D6AF2A0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142C94BD-F358-41DD-B92B-1C2DFA385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1C3F739E-1F37-4B49-A028-8E951F8F6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73025</xdr:colOff>
      <xdr:row>27</xdr:row>
      <xdr:rowOff>17929</xdr:rowOff>
    </xdr:from>
    <xdr:to>
      <xdr:col>8</xdr:col>
      <xdr:colOff>561975</xdr:colOff>
      <xdr:row>40</xdr:row>
      <xdr:rowOff>19050</xdr:rowOff>
    </xdr:to>
    <xdr:graphicFrame macro="">
      <xdr:nvGraphicFramePr>
        <xdr:cNvPr id="2" name="Chart 1">
          <a:extLst>
            <a:ext uri="{FF2B5EF4-FFF2-40B4-BE49-F238E27FC236}">
              <a16:creationId xmlns:a16="http://schemas.microsoft.com/office/drawing/2014/main" id="{7DE210BC-4FFB-458E-A5BF-6B4CC8F77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velantbruksuniversitet.sharepoint.com/sites/FORMAS733/Delade%20dokument/Study%202-ex%20post%20assessment/Study%202/2024-11-21-WORKSHOP/archive/SLU%20WS%20BWM-exercise.xlsx" TargetMode="External"/><Relationship Id="rId1" Type="http://schemas.openxmlformats.org/officeDocument/2006/relationships/externalLinkPath" Target="https://svelantbruksuniversitet.sharepoint.com/sites/FORMAS733/Delade%20dokument/Study%202-ex%20post%20assessment/Study%202/2024-11-21-WORKSHOP/archive/SLU%20WS%20BWM-exerci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ample"/>
      <sheetName val="example1"/>
      <sheetName val="Pt1"/>
      <sheetName val="Pt2"/>
      <sheetName val="Pt3"/>
      <sheetName val="Pt4"/>
      <sheetName val="Pt5"/>
      <sheetName val="Pt6"/>
      <sheetName val="Pt7"/>
      <sheetName val="Pt8"/>
      <sheetName val="Pt9"/>
      <sheetName val="Pt10"/>
      <sheetName val="Pt11"/>
      <sheetName val="Pt12"/>
      <sheetName val="Pt13"/>
      <sheetName val="Summary"/>
    </sheetNames>
    <sheetDataSet>
      <sheetData sheetId="0">
        <row r="11">
          <cell r="B11" t="str">
            <v>Select the Best</v>
          </cell>
          <cell r="C11" t="str">
            <v>Price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iencedirect.com/science/article/pii/S0305048314001480" TargetMode="External"/><Relationship Id="rId1" Type="http://schemas.openxmlformats.org/officeDocument/2006/relationships/hyperlink" Target="https://www.sciencedirect.com/science/article/pii/S0305048315002479"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96C3-5907-4F83-8BCF-E15FCB4C7AE2}">
  <dimension ref="A1:O84"/>
  <sheetViews>
    <sheetView topLeftCell="A53" zoomScale="85" zoomScaleNormal="85" workbookViewId="0">
      <selection activeCell="G8" sqref="G8"/>
    </sheetView>
  </sheetViews>
  <sheetFormatPr defaultColWidth="8.77734375" defaultRowHeight="14.4" x14ac:dyDescent="0.3"/>
  <cols>
    <col min="1" max="1" width="22.77734375" style="2" customWidth="1"/>
    <col min="2" max="5" width="11.44140625" style="2" customWidth="1"/>
    <col min="6" max="6" width="14.21875" style="2" customWidth="1"/>
    <col min="7" max="7" width="8.77734375" style="2"/>
    <col min="8" max="8" width="12.21875" style="2" customWidth="1"/>
    <col min="9" max="9" width="73.44140625" style="2" customWidth="1"/>
    <col min="10" max="13" width="8.77734375" style="2"/>
    <col min="14" max="14" width="18.77734375" style="2" customWidth="1"/>
    <col min="15" max="16384" width="8.77734375" style="2"/>
  </cols>
  <sheetData>
    <row r="1" spans="1:15" ht="29.1" customHeight="1" x14ac:dyDescent="0.3">
      <c r="A1" s="70" t="s">
        <v>86</v>
      </c>
      <c r="B1" s="70"/>
      <c r="C1" s="70"/>
      <c r="D1" s="70"/>
      <c r="E1" s="70"/>
      <c r="F1" s="70"/>
      <c r="H1" s="63"/>
      <c r="I1" s="64" t="s">
        <v>87</v>
      </c>
      <c r="J1" s="64"/>
      <c r="K1" s="64"/>
      <c r="L1" s="63"/>
      <c r="M1" s="63"/>
      <c r="N1" s="63"/>
      <c r="O1" s="63"/>
    </row>
    <row r="2" spans="1:15" ht="14.55" customHeight="1" x14ac:dyDescent="0.3">
      <c r="A2" s="68" t="s">
        <v>88</v>
      </c>
      <c r="B2" s="68"/>
      <c r="C2" s="68"/>
      <c r="D2" s="68"/>
      <c r="E2" s="68"/>
      <c r="F2" s="68"/>
      <c r="H2" s="61" t="s">
        <v>89</v>
      </c>
      <c r="I2" s="72" t="s">
        <v>90</v>
      </c>
      <c r="J2" s="59"/>
      <c r="K2" s="59"/>
      <c r="L2" s="59"/>
      <c r="M2" s="59"/>
      <c r="N2" s="59"/>
      <c r="O2" s="59"/>
    </row>
    <row r="3" spans="1:15" ht="15.75" customHeight="1" x14ac:dyDescent="0.3">
      <c r="A3" s="68"/>
      <c r="B3" s="68"/>
      <c r="C3" s="68"/>
      <c r="D3" s="68"/>
      <c r="E3" s="68"/>
      <c r="F3" s="68"/>
      <c r="H3" s="59"/>
      <c r="I3" s="72"/>
      <c r="J3" s="59"/>
      <c r="K3" s="59"/>
      <c r="L3" s="59"/>
      <c r="M3" s="59"/>
      <c r="N3" s="59"/>
      <c r="O3" s="59"/>
    </row>
    <row r="4" spans="1:15" ht="21" customHeight="1" x14ac:dyDescent="0.3">
      <c r="A4" s="68"/>
      <c r="B4" s="68"/>
      <c r="C4" s="68"/>
      <c r="D4" s="68"/>
      <c r="E4" s="68"/>
      <c r="F4" s="68"/>
      <c r="H4" s="59"/>
      <c r="I4" s="72"/>
      <c r="J4" s="59"/>
      <c r="K4" s="59"/>
      <c r="L4" s="59"/>
      <c r="M4" s="59"/>
      <c r="N4" s="59"/>
      <c r="O4" s="59"/>
    </row>
    <row r="5" spans="1:15" ht="15.75" customHeight="1" x14ac:dyDescent="0.3">
      <c r="A5" s="68"/>
      <c r="B5" s="68"/>
      <c r="C5" s="68"/>
      <c r="D5" s="68"/>
      <c r="E5" s="68"/>
      <c r="F5" s="68"/>
      <c r="H5" s="59"/>
      <c r="I5" s="59"/>
      <c r="J5" s="59"/>
      <c r="K5" s="59"/>
      <c r="L5" s="59"/>
      <c r="M5" s="59"/>
      <c r="N5" s="59"/>
      <c r="O5" s="59"/>
    </row>
    <row r="6" spans="1:15" ht="15.75" customHeight="1" x14ac:dyDescent="0.3">
      <c r="A6" s="68"/>
      <c r="B6" s="68"/>
      <c r="C6" s="68"/>
      <c r="D6" s="68"/>
      <c r="E6" s="68"/>
      <c r="F6" s="68"/>
      <c r="H6" s="59"/>
      <c r="I6" s="59"/>
      <c r="J6" s="59"/>
      <c r="K6" s="59"/>
      <c r="L6" s="59"/>
      <c r="M6" s="59"/>
      <c r="N6" s="59"/>
      <c r="O6" s="59"/>
    </row>
    <row r="7" spans="1:15" ht="15.75" customHeight="1" x14ac:dyDescent="0.3">
      <c r="A7" s="68"/>
      <c r="B7" s="68"/>
      <c r="C7" s="68"/>
      <c r="D7" s="68"/>
      <c r="E7" s="68"/>
      <c r="F7" s="68"/>
      <c r="H7" s="59"/>
      <c r="I7" s="59"/>
      <c r="J7" s="59"/>
      <c r="K7" s="59"/>
      <c r="L7" s="59"/>
      <c r="M7" s="59"/>
      <c r="N7" s="59"/>
      <c r="O7" s="59"/>
    </row>
    <row r="8" spans="1:15" ht="15.75" customHeight="1" x14ac:dyDescent="0.3">
      <c r="A8" s="68"/>
      <c r="B8" s="68"/>
      <c r="C8" s="68"/>
      <c r="D8" s="68"/>
      <c r="E8" s="68"/>
      <c r="F8" s="68"/>
      <c r="H8" s="59"/>
      <c r="I8" s="59"/>
      <c r="J8" s="59"/>
      <c r="K8" s="59"/>
      <c r="L8" s="59"/>
      <c r="M8" s="59"/>
      <c r="N8" s="59"/>
      <c r="O8" s="59"/>
    </row>
    <row r="9" spans="1:15" ht="15.75" customHeight="1" x14ac:dyDescent="0.3">
      <c r="A9" s="68"/>
      <c r="B9" s="68"/>
      <c r="C9" s="68"/>
      <c r="D9" s="68"/>
      <c r="E9" s="68"/>
      <c r="F9" s="68"/>
      <c r="H9" s="59"/>
      <c r="I9" s="59"/>
      <c r="J9" s="59"/>
      <c r="K9" s="59"/>
      <c r="L9" s="59"/>
      <c r="M9" s="59"/>
      <c r="N9" s="59"/>
      <c r="O9" s="59"/>
    </row>
    <row r="10" spans="1:15" ht="15.6" x14ac:dyDescent="0.3">
      <c r="A10" s="62" t="s">
        <v>91</v>
      </c>
      <c r="B10" s="58"/>
      <c r="C10" s="58"/>
      <c r="D10" s="58"/>
      <c r="E10" s="58"/>
      <c r="F10" s="58"/>
      <c r="H10" s="59"/>
      <c r="I10" s="59"/>
      <c r="J10" s="59"/>
      <c r="K10" s="59"/>
      <c r="L10" s="59"/>
      <c r="M10" s="59"/>
      <c r="N10" s="59"/>
      <c r="O10" s="59"/>
    </row>
    <row r="11" spans="1:15" ht="14.55" customHeight="1" x14ac:dyDescent="0.3">
      <c r="A11" s="68" t="s">
        <v>92</v>
      </c>
      <c r="B11" s="68"/>
      <c r="C11" s="68"/>
      <c r="D11" s="68"/>
      <c r="E11" s="68"/>
      <c r="F11" s="68"/>
      <c r="H11" s="59"/>
      <c r="I11" s="59"/>
      <c r="J11" s="59"/>
      <c r="K11" s="59"/>
      <c r="L11" s="59"/>
      <c r="M11" s="59"/>
      <c r="N11" s="59"/>
      <c r="O11" s="59"/>
    </row>
    <row r="12" spans="1:15" ht="16.5" customHeight="1" x14ac:dyDescent="0.3">
      <c r="A12" s="68"/>
      <c r="B12" s="68"/>
      <c r="C12" s="68"/>
      <c r="D12" s="68"/>
      <c r="E12" s="68"/>
      <c r="F12" s="68"/>
      <c r="H12" s="59"/>
      <c r="I12" s="59"/>
      <c r="J12" s="59"/>
      <c r="K12" s="59"/>
      <c r="L12" s="59"/>
      <c r="M12" s="59"/>
      <c r="N12" s="59"/>
      <c r="O12" s="59"/>
    </row>
    <row r="13" spans="1:15" ht="15.75" customHeight="1" x14ac:dyDescent="0.3">
      <c r="A13" s="68"/>
      <c r="B13" s="68"/>
      <c r="C13" s="68"/>
      <c r="D13" s="68"/>
      <c r="E13" s="68"/>
      <c r="F13" s="68"/>
      <c r="H13" s="61"/>
      <c r="I13" s="60" t="s">
        <v>93</v>
      </c>
      <c r="J13" s="59"/>
      <c r="K13" s="59"/>
      <c r="L13" s="59"/>
      <c r="M13" s="59"/>
      <c r="N13" s="59"/>
      <c r="O13" s="59"/>
    </row>
    <row r="14" spans="1:15" ht="15.75" customHeight="1" x14ac:dyDescent="0.3">
      <c r="A14" s="68"/>
      <c r="B14" s="68"/>
      <c r="C14" s="68"/>
      <c r="D14" s="68"/>
      <c r="E14" s="68"/>
      <c r="F14" s="68"/>
      <c r="H14" s="59"/>
      <c r="I14" s="60"/>
      <c r="J14" s="59"/>
      <c r="K14" s="59"/>
      <c r="L14" s="59"/>
      <c r="M14" s="59"/>
      <c r="N14" s="59"/>
      <c r="O14" s="59"/>
    </row>
    <row r="15" spans="1:15" ht="15.75" customHeight="1" x14ac:dyDescent="0.3">
      <c r="A15" s="68"/>
      <c r="B15" s="68"/>
      <c r="C15" s="68"/>
      <c r="D15" s="68"/>
      <c r="E15" s="68"/>
      <c r="F15" s="68"/>
      <c r="H15" s="59"/>
      <c r="I15" s="60"/>
      <c r="J15" s="59"/>
      <c r="K15" s="59"/>
      <c r="L15" s="59"/>
      <c r="M15" s="59"/>
      <c r="N15" s="59"/>
      <c r="O15" s="59"/>
    </row>
    <row r="16" spans="1:15" ht="42.75" customHeight="1" x14ac:dyDescent="0.3">
      <c r="A16" s="68"/>
      <c r="B16" s="68"/>
      <c r="C16" s="68"/>
      <c r="D16" s="68"/>
      <c r="E16" s="68"/>
      <c r="F16" s="68"/>
      <c r="H16" s="59"/>
      <c r="I16" s="60"/>
      <c r="J16" s="59"/>
      <c r="K16" s="59"/>
      <c r="L16" s="59"/>
      <c r="M16" s="59"/>
      <c r="N16" s="59"/>
      <c r="O16" s="59"/>
    </row>
    <row r="17" spans="1:15" ht="15" customHeight="1" x14ac:dyDescent="0.3">
      <c r="A17" s="58"/>
      <c r="B17" s="58"/>
      <c r="C17" s="58"/>
      <c r="D17" s="58"/>
      <c r="E17" s="58"/>
      <c r="F17" s="58"/>
      <c r="H17" s="53"/>
      <c r="I17" s="73" t="s">
        <v>94</v>
      </c>
      <c r="J17" s="73"/>
      <c r="K17" s="73"/>
      <c r="L17" s="53"/>
      <c r="M17" s="53"/>
      <c r="N17" s="53"/>
      <c r="O17" s="53"/>
    </row>
    <row r="18" spans="1:15" ht="15" customHeight="1" x14ac:dyDescent="0.3">
      <c r="A18" s="57" t="s">
        <v>95</v>
      </c>
      <c r="B18" s="56"/>
      <c r="C18" s="56"/>
      <c r="D18" s="56"/>
      <c r="E18" s="56"/>
      <c r="F18" s="56"/>
      <c r="H18" s="54" t="s">
        <v>96</v>
      </c>
      <c r="I18" s="73"/>
      <c r="J18" s="73"/>
      <c r="K18" s="73"/>
      <c r="L18" s="53"/>
      <c r="M18" s="53"/>
      <c r="N18" s="53"/>
      <c r="O18" s="53"/>
    </row>
    <row r="19" spans="1:15" ht="17.55" customHeight="1" x14ac:dyDescent="0.3">
      <c r="A19" s="66" t="s">
        <v>97</v>
      </c>
      <c r="B19" s="66"/>
      <c r="C19" s="66"/>
      <c r="D19" s="66"/>
      <c r="E19" s="66"/>
      <c r="F19" s="66"/>
      <c r="H19" s="53"/>
      <c r="I19" s="73"/>
      <c r="J19" s="73"/>
      <c r="K19" s="73"/>
      <c r="L19" s="53"/>
      <c r="M19" s="53"/>
      <c r="N19" s="53"/>
      <c r="O19" s="53"/>
    </row>
    <row r="20" spans="1:15" ht="15" customHeight="1" x14ac:dyDescent="0.3">
      <c r="A20" s="66" t="s">
        <v>98</v>
      </c>
      <c r="B20" s="66"/>
      <c r="C20" s="66"/>
      <c r="D20" s="66"/>
      <c r="E20" s="66"/>
      <c r="F20" s="66"/>
      <c r="H20" s="53"/>
      <c r="I20" s="73"/>
      <c r="J20" s="73"/>
      <c r="K20" s="73"/>
      <c r="L20" s="53"/>
      <c r="M20" s="53"/>
      <c r="N20" s="53"/>
      <c r="O20" s="53"/>
    </row>
    <row r="21" spans="1:15" x14ac:dyDescent="0.3">
      <c r="A21" s="66"/>
      <c r="B21" s="66"/>
      <c r="C21" s="66"/>
      <c r="D21" s="66"/>
      <c r="E21" s="66"/>
      <c r="F21" s="66"/>
      <c r="H21" s="53"/>
      <c r="I21" s="53"/>
      <c r="J21" s="53"/>
      <c r="K21" s="53"/>
      <c r="L21" s="53"/>
      <c r="M21" s="53"/>
      <c r="N21" s="53"/>
      <c r="O21" s="53"/>
    </row>
    <row r="22" spans="1:15" ht="1.5" customHeight="1" x14ac:dyDescent="0.3">
      <c r="A22" s="55"/>
      <c r="B22" s="55"/>
      <c r="C22" s="55"/>
      <c r="D22" s="55"/>
      <c r="E22" s="55"/>
      <c r="F22" s="55"/>
      <c r="H22" s="53"/>
      <c r="I22" s="53"/>
      <c r="J22" s="53"/>
      <c r="K22" s="53"/>
      <c r="L22" s="53"/>
      <c r="M22" s="53"/>
      <c r="N22" s="53"/>
      <c r="O22" s="53"/>
    </row>
    <row r="23" spans="1:15" ht="15" customHeight="1" x14ac:dyDescent="0.3">
      <c r="A23" s="66" t="s">
        <v>99</v>
      </c>
      <c r="B23" s="66"/>
      <c r="C23" s="66"/>
      <c r="D23" s="66"/>
      <c r="E23" s="66"/>
      <c r="F23" s="66"/>
      <c r="H23" s="53"/>
      <c r="I23" s="53"/>
      <c r="J23" s="53"/>
      <c r="K23" s="53"/>
      <c r="L23" s="53"/>
      <c r="M23" s="53"/>
      <c r="N23" s="53"/>
      <c r="O23" s="53"/>
    </row>
    <row r="24" spans="1:15" ht="14.25" customHeight="1" x14ac:dyDescent="0.3">
      <c r="A24" s="66"/>
      <c r="B24" s="66"/>
      <c r="C24" s="66"/>
      <c r="D24" s="66"/>
      <c r="E24" s="66"/>
      <c r="F24" s="66"/>
      <c r="H24" s="53"/>
      <c r="I24" s="53"/>
      <c r="J24" s="53"/>
      <c r="K24" s="53"/>
      <c r="L24" s="53"/>
      <c r="M24" s="53"/>
      <c r="N24" s="53"/>
      <c r="O24" s="53"/>
    </row>
    <row r="25" spans="1:15" ht="15.75" customHeight="1" x14ac:dyDescent="0.3">
      <c r="A25" s="67" t="s">
        <v>100</v>
      </c>
      <c r="B25" s="67"/>
      <c r="C25" s="67"/>
      <c r="D25" s="67"/>
      <c r="E25" s="67"/>
      <c r="F25" s="67"/>
      <c r="H25" s="54"/>
      <c r="I25" s="53"/>
      <c r="J25" s="53"/>
      <c r="K25" s="53"/>
      <c r="L25" s="53"/>
      <c r="M25" s="53"/>
      <c r="N25" s="53"/>
      <c r="O25" s="53"/>
    </row>
    <row r="26" spans="1:15" x14ac:dyDescent="0.3">
      <c r="A26" s="67" t="s">
        <v>101</v>
      </c>
      <c r="B26" s="67"/>
      <c r="C26" s="67"/>
      <c r="D26" s="67"/>
      <c r="E26" s="67"/>
      <c r="F26" s="67"/>
      <c r="H26" s="52" t="s">
        <v>102</v>
      </c>
      <c r="I26" s="71" t="s">
        <v>103</v>
      </c>
      <c r="J26" s="49"/>
      <c r="K26" s="49"/>
      <c r="L26" s="49"/>
      <c r="M26" s="49"/>
      <c r="N26" s="49"/>
      <c r="O26" s="49"/>
    </row>
    <row r="27" spans="1:15" x14ac:dyDescent="0.3">
      <c r="A27" s="67" t="s">
        <v>104</v>
      </c>
      <c r="B27" s="67"/>
      <c r="C27" s="67"/>
      <c r="D27" s="67"/>
      <c r="E27" s="67"/>
      <c r="F27" s="67"/>
      <c r="H27" s="49"/>
      <c r="I27" s="71"/>
      <c r="J27" s="49"/>
      <c r="K27" s="50" t="s">
        <v>85</v>
      </c>
      <c r="L27" s="49"/>
      <c r="M27" s="49"/>
      <c r="N27" s="49"/>
      <c r="O27" s="49"/>
    </row>
    <row r="28" spans="1:15" x14ac:dyDescent="0.3">
      <c r="H28" s="49"/>
      <c r="I28" s="71"/>
      <c r="J28" s="49"/>
      <c r="K28" s="65" t="s">
        <v>119</v>
      </c>
      <c r="L28" s="65"/>
      <c r="M28" s="65"/>
      <c r="N28" s="65"/>
      <c r="O28" s="49"/>
    </row>
    <row r="29" spans="1:15" ht="15.75" customHeight="1" x14ac:dyDescent="0.3">
      <c r="H29" s="49"/>
      <c r="I29" s="49"/>
      <c r="J29" s="49"/>
      <c r="K29" s="65" t="s">
        <v>118</v>
      </c>
      <c r="L29" s="65"/>
      <c r="M29" s="65"/>
      <c r="N29" s="65"/>
      <c r="O29" s="49"/>
    </row>
    <row r="30" spans="1:15" x14ac:dyDescent="0.3">
      <c r="H30" s="49"/>
      <c r="I30" s="49"/>
      <c r="J30" s="49"/>
      <c r="K30" s="65" t="s">
        <v>117</v>
      </c>
      <c r="L30" s="65"/>
      <c r="M30" s="65"/>
      <c r="N30" s="65"/>
      <c r="O30" s="49"/>
    </row>
    <row r="31" spans="1:15" x14ac:dyDescent="0.3">
      <c r="H31" s="49"/>
      <c r="I31" s="49"/>
      <c r="J31" s="49"/>
      <c r="K31" s="65" t="s">
        <v>116</v>
      </c>
      <c r="L31" s="65"/>
      <c r="M31" s="65"/>
      <c r="N31" s="65"/>
      <c r="O31" s="49"/>
    </row>
    <row r="32" spans="1:15" x14ac:dyDescent="0.3">
      <c r="H32" s="49"/>
      <c r="I32" s="49"/>
      <c r="J32" s="49"/>
      <c r="K32" s="65" t="s">
        <v>115</v>
      </c>
      <c r="L32" s="65"/>
      <c r="M32" s="65"/>
      <c r="N32" s="65"/>
      <c r="O32" s="49"/>
    </row>
    <row r="33" spans="8:15" x14ac:dyDescent="0.3">
      <c r="H33" s="49"/>
      <c r="I33" s="49"/>
      <c r="J33" s="49"/>
      <c r="K33" s="65" t="s">
        <v>114</v>
      </c>
      <c r="L33" s="65"/>
      <c r="M33" s="65"/>
      <c r="N33" s="65"/>
      <c r="O33" s="49"/>
    </row>
    <row r="34" spans="8:15" x14ac:dyDescent="0.3">
      <c r="H34" s="49"/>
      <c r="I34" s="49"/>
      <c r="J34" s="49"/>
      <c r="K34" s="65" t="s">
        <v>113</v>
      </c>
      <c r="L34" s="65"/>
      <c r="M34" s="65"/>
      <c r="N34" s="65"/>
      <c r="O34" s="49"/>
    </row>
    <row r="35" spans="8:15" x14ac:dyDescent="0.3">
      <c r="H35" s="49"/>
      <c r="I35" s="51"/>
      <c r="J35" s="49"/>
      <c r="K35" s="65" t="s">
        <v>112</v>
      </c>
      <c r="L35" s="65"/>
      <c r="M35" s="65"/>
      <c r="N35" s="65"/>
      <c r="O35" s="49"/>
    </row>
    <row r="36" spans="8:15" x14ac:dyDescent="0.3">
      <c r="H36" s="49"/>
      <c r="I36" s="49"/>
      <c r="J36" s="49"/>
      <c r="K36" s="65" t="s">
        <v>111</v>
      </c>
      <c r="L36" s="65"/>
      <c r="M36" s="65"/>
      <c r="N36" s="65"/>
      <c r="O36" s="49"/>
    </row>
    <row r="37" spans="8:15" x14ac:dyDescent="0.3">
      <c r="H37" s="48" t="s">
        <v>105</v>
      </c>
      <c r="I37" s="43" t="s">
        <v>106</v>
      </c>
      <c r="J37" s="41"/>
      <c r="K37" s="41"/>
      <c r="L37" s="41"/>
      <c r="M37" s="41"/>
      <c r="N37" s="41"/>
      <c r="O37" s="41"/>
    </row>
    <row r="38" spans="8:15" x14ac:dyDescent="0.3">
      <c r="H38" s="47"/>
      <c r="I38" s="41"/>
      <c r="J38" s="41"/>
      <c r="K38" s="41"/>
      <c r="L38" s="41"/>
      <c r="M38" s="41"/>
      <c r="N38" s="41"/>
      <c r="O38" s="41"/>
    </row>
    <row r="39" spans="8:15" x14ac:dyDescent="0.3">
      <c r="H39" s="47"/>
      <c r="I39" s="41"/>
      <c r="J39" s="41"/>
      <c r="K39" s="41"/>
      <c r="L39" s="41"/>
      <c r="M39" s="41"/>
      <c r="N39" s="41"/>
      <c r="O39" s="41"/>
    </row>
    <row r="40" spans="8:15" x14ac:dyDescent="0.3">
      <c r="H40" s="47"/>
      <c r="I40" s="41"/>
      <c r="J40" s="41"/>
      <c r="K40" s="41"/>
      <c r="L40" s="41"/>
      <c r="M40" s="41"/>
      <c r="N40" s="41"/>
      <c r="O40" s="41"/>
    </row>
    <row r="41" spans="8:15" x14ac:dyDescent="0.3">
      <c r="H41" s="47"/>
      <c r="I41" s="41"/>
      <c r="J41" s="41"/>
      <c r="K41" s="41"/>
      <c r="L41" s="41"/>
      <c r="M41" s="41"/>
      <c r="N41" s="41"/>
      <c r="O41" s="41"/>
    </row>
    <row r="42" spans="8:15" x14ac:dyDescent="0.3">
      <c r="H42" s="47"/>
      <c r="I42" s="41" t="s">
        <v>107</v>
      </c>
      <c r="J42" s="41"/>
      <c r="K42" s="41"/>
      <c r="L42" s="41"/>
      <c r="M42" s="41"/>
      <c r="N42" s="41"/>
      <c r="O42" s="41"/>
    </row>
    <row r="43" spans="8:15" x14ac:dyDescent="0.3">
      <c r="H43" s="47"/>
      <c r="I43" s="41"/>
      <c r="J43" s="41"/>
      <c r="K43" s="41"/>
      <c r="L43" s="41"/>
      <c r="M43" s="41"/>
      <c r="N43" s="41"/>
      <c r="O43" s="41"/>
    </row>
    <row r="44" spans="8:15" x14ac:dyDescent="0.3">
      <c r="H44" s="47"/>
      <c r="I44" s="41"/>
      <c r="J44" s="41"/>
      <c r="K44" s="41"/>
      <c r="L44" s="41"/>
      <c r="M44" s="41"/>
      <c r="N44" s="41"/>
      <c r="O44" s="41"/>
    </row>
    <row r="45" spans="8:15" x14ac:dyDescent="0.3">
      <c r="H45" s="47"/>
      <c r="I45" s="41"/>
      <c r="J45" s="41"/>
      <c r="K45" s="41"/>
      <c r="L45" s="41"/>
      <c r="M45" s="41"/>
      <c r="N45" s="41"/>
      <c r="O45" s="41"/>
    </row>
    <row r="46" spans="8:15" x14ac:dyDescent="0.3">
      <c r="H46" s="47"/>
      <c r="I46" s="41"/>
      <c r="J46" s="41"/>
      <c r="K46" s="41"/>
      <c r="L46" s="41"/>
      <c r="M46" s="41"/>
      <c r="N46" s="41"/>
      <c r="O46" s="41"/>
    </row>
    <row r="47" spans="8:15" ht="15" customHeight="1" x14ac:dyDescent="0.3">
      <c r="H47" s="47"/>
      <c r="I47" s="41"/>
      <c r="J47" s="41"/>
      <c r="K47" s="41"/>
      <c r="L47" s="41"/>
      <c r="M47" s="41"/>
      <c r="N47" s="41"/>
      <c r="O47" s="41"/>
    </row>
    <row r="48" spans="8:15" ht="15" customHeight="1" x14ac:dyDescent="0.3">
      <c r="H48" s="46"/>
      <c r="I48" s="41"/>
      <c r="J48" s="41"/>
      <c r="K48" s="41"/>
      <c r="L48" s="41"/>
      <c r="M48" s="41"/>
      <c r="N48" s="41"/>
      <c r="O48" s="41"/>
    </row>
    <row r="49" spans="1:15" x14ac:dyDescent="0.3">
      <c r="H49" s="41"/>
      <c r="I49" s="41"/>
      <c r="J49" s="41"/>
      <c r="K49" s="41"/>
      <c r="L49" s="41"/>
      <c r="M49" s="41"/>
      <c r="N49" s="41"/>
      <c r="O49" s="41"/>
    </row>
    <row r="50" spans="1:15" x14ac:dyDescent="0.3">
      <c r="H50" s="41"/>
      <c r="I50" s="41"/>
      <c r="J50" s="41"/>
      <c r="K50" s="41"/>
      <c r="L50" s="41"/>
      <c r="M50" s="41"/>
      <c r="N50" s="41"/>
      <c r="O50" s="41"/>
    </row>
    <row r="51" spans="1:15" x14ac:dyDescent="0.3">
      <c r="H51" s="41"/>
      <c r="I51" s="41"/>
      <c r="J51" s="41"/>
      <c r="K51" s="41"/>
      <c r="L51" s="41"/>
      <c r="M51" s="41"/>
      <c r="N51" s="41"/>
      <c r="O51" s="41"/>
    </row>
    <row r="52" spans="1:15" ht="29.25" customHeight="1" x14ac:dyDescent="0.3">
      <c r="A52" s="44"/>
      <c r="B52" s="44"/>
      <c r="C52" s="44"/>
      <c r="D52" s="44"/>
      <c r="E52" s="44"/>
      <c r="F52" s="44"/>
      <c r="H52" s="41"/>
      <c r="I52" s="41"/>
      <c r="J52" s="41"/>
      <c r="K52" s="41"/>
      <c r="L52" s="41"/>
      <c r="M52" s="41"/>
      <c r="N52" s="41"/>
      <c r="O52" s="41"/>
    </row>
    <row r="53" spans="1:15" x14ac:dyDescent="0.3">
      <c r="H53" s="41"/>
      <c r="I53" s="41"/>
      <c r="J53" s="41"/>
      <c r="K53" s="41"/>
      <c r="L53" s="41"/>
      <c r="M53" s="41"/>
      <c r="N53" s="41"/>
      <c r="O53" s="41"/>
    </row>
    <row r="54" spans="1:15" x14ac:dyDescent="0.3">
      <c r="H54" s="41"/>
      <c r="I54" s="41"/>
      <c r="J54" s="41"/>
      <c r="K54" s="41"/>
      <c r="L54" s="41"/>
      <c r="M54" s="41"/>
      <c r="N54" s="41"/>
      <c r="O54" s="41"/>
    </row>
    <row r="55" spans="1:15" x14ac:dyDescent="0.3">
      <c r="G55" s="45"/>
      <c r="H55" s="41"/>
      <c r="I55" s="41"/>
      <c r="J55" s="41"/>
      <c r="K55" s="41"/>
      <c r="L55" s="41"/>
      <c r="M55" s="41"/>
      <c r="N55" s="41"/>
      <c r="O55" s="41"/>
    </row>
    <row r="56" spans="1:15" x14ac:dyDescent="0.3">
      <c r="G56" s="44"/>
      <c r="H56" s="41"/>
      <c r="I56" s="41"/>
      <c r="J56" s="41"/>
      <c r="K56" s="41"/>
      <c r="L56" s="41"/>
      <c r="M56" s="41"/>
      <c r="N56" s="41"/>
      <c r="O56" s="41"/>
    </row>
    <row r="57" spans="1:15" x14ac:dyDescent="0.3">
      <c r="G57" s="44"/>
      <c r="H57" s="41"/>
      <c r="I57" s="41"/>
      <c r="J57" s="41"/>
      <c r="K57" s="41"/>
      <c r="L57" s="41"/>
      <c r="M57" s="41"/>
      <c r="N57" s="41"/>
      <c r="O57" s="41"/>
    </row>
    <row r="58" spans="1:15" x14ac:dyDescent="0.3">
      <c r="H58" s="41"/>
      <c r="I58" s="41"/>
      <c r="J58" s="41"/>
      <c r="K58" s="41"/>
      <c r="L58" s="41"/>
      <c r="M58" s="41"/>
      <c r="N58" s="41"/>
      <c r="O58" s="41"/>
    </row>
    <row r="59" spans="1:15" x14ac:dyDescent="0.3">
      <c r="H59" s="41"/>
      <c r="I59" s="41"/>
      <c r="J59" s="41"/>
      <c r="K59" s="41"/>
      <c r="L59" s="41"/>
      <c r="M59" s="41"/>
      <c r="N59" s="41"/>
      <c r="O59" s="41"/>
    </row>
    <row r="60" spans="1:15" x14ac:dyDescent="0.3">
      <c r="H60" s="41"/>
      <c r="I60" s="41"/>
      <c r="J60" s="41"/>
      <c r="K60" s="41"/>
      <c r="L60" s="41"/>
      <c r="M60" s="41"/>
      <c r="N60" s="41"/>
      <c r="O60" s="41"/>
    </row>
    <row r="61" spans="1:15" x14ac:dyDescent="0.3">
      <c r="H61" s="41"/>
      <c r="I61" s="41"/>
      <c r="J61" s="41"/>
      <c r="K61" s="41"/>
      <c r="L61" s="41"/>
      <c r="M61" s="41"/>
      <c r="N61" s="41"/>
      <c r="O61" s="41"/>
    </row>
    <row r="62" spans="1:15" x14ac:dyDescent="0.3">
      <c r="H62" s="41"/>
      <c r="I62" s="41"/>
      <c r="J62" s="41"/>
      <c r="K62" s="41"/>
      <c r="L62" s="41"/>
      <c r="M62" s="41"/>
      <c r="N62" s="41"/>
      <c r="O62" s="41"/>
    </row>
    <row r="63" spans="1:15" x14ac:dyDescent="0.3">
      <c r="H63" s="41"/>
      <c r="I63" s="41"/>
      <c r="J63" s="41"/>
      <c r="K63" s="41"/>
      <c r="L63" s="41"/>
      <c r="M63" s="41"/>
      <c r="N63" s="41"/>
      <c r="O63" s="41"/>
    </row>
    <row r="64" spans="1:15" x14ac:dyDescent="0.3">
      <c r="H64" s="41"/>
      <c r="I64" s="41"/>
      <c r="J64" s="41"/>
      <c r="K64" s="41"/>
      <c r="L64" s="41"/>
      <c r="M64" s="41"/>
      <c r="N64" s="41"/>
      <c r="O64" s="41"/>
    </row>
    <row r="65" spans="8:15" x14ac:dyDescent="0.3">
      <c r="H65" s="41"/>
      <c r="I65" s="41"/>
      <c r="J65" s="41"/>
      <c r="K65" s="41"/>
      <c r="L65" s="41"/>
      <c r="M65" s="41"/>
      <c r="N65" s="41"/>
      <c r="O65" s="41"/>
    </row>
    <row r="66" spans="8:15" x14ac:dyDescent="0.3">
      <c r="H66" s="41"/>
      <c r="I66" s="41"/>
      <c r="J66" s="41"/>
      <c r="K66" s="41"/>
      <c r="L66" s="41"/>
      <c r="M66" s="41"/>
      <c r="N66" s="41"/>
      <c r="O66" s="41"/>
    </row>
    <row r="67" spans="8:15" x14ac:dyDescent="0.3">
      <c r="H67" s="41"/>
      <c r="I67" s="41"/>
      <c r="J67" s="41"/>
      <c r="K67" s="41"/>
      <c r="L67" s="41"/>
      <c r="M67" s="41"/>
      <c r="N67" s="41"/>
      <c r="O67" s="41"/>
    </row>
    <row r="68" spans="8:15" x14ac:dyDescent="0.3">
      <c r="H68" s="41"/>
      <c r="I68" s="41"/>
      <c r="J68" s="41"/>
      <c r="K68" s="41"/>
      <c r="L68" s="41"/>
      <c r="M68" s="41"/>
      <c r="N68" s="41"/>
      <c r="O68" s="41"/>
    </row>
    <row r="69" spans="8:15" x14ac:dyDescent="0.3">
      <c r="H69" s="41"/>
      <c r="I69" s="41"/>
      <c r="J69" s="41"/>
      <c r="K69" s="41"/>
      <c r="L69" s="41"/>
      <c r="M69" s="41"/>
      <c r="N69" s="41"/>
      <c r="O69" s="41"/>
    </row>
    <row r="70" spans="8:15" x14ac:dyDescent="0.3">
      <c r="H70" s="41"/>
      <c r="I70" s="41"/>
      <c r="J70" s="41"/>
      <c r="K70" s="41"/>
      <c r="L70" s="41"/>
      <c r="M70" s="41"/>
      <c r="N70" s="41"/>
      <c r="O70" s="41"/>
    </row>
    <row r="71" spans="8:15" x14ac:dyDescent="0.3">
      <c r="H71" s="41"/>
      <c r="I71" s="41"/>
      <c r="J71" s="41"/>
      <c r="K71" s="41"/>
      <c r="L71" s="41"/>
      <c r="M71" s="41"/>
      <c r="N71" s="41"/>
      <c r="O71" s="41"/>
    </row>
    <row r="72" spans="8:15" x14ac:dyDescent="0.3">
      <c r="H72" s="41"/>
      <c r="I72" s="41"/>
      <c r="J72" s="41"/>
      <c r="K72" s="41"/>
      <c r="L72" s="41"/>
      <c r="M72" s="41"/>
      <c r="N72" s="41"/>
      <c r="O72" s="41"/>
    </row>
    <row r="73" spans="8:15" x14ac:dyDescent="0.3">
      <c r="H73" s="41"/>
      <c r="I73" s="41"/>
      <c r="J73" s="41"/>
      <c r="K73" s="41"/>
      <c r="L73" s="41"/>
      <c r="M73" s="41"/>
      <c r="N73" s="41"/>
      <c r="O73" s="41"/>
    </row>
    <row r="74" spans="8:15" x14ac:dyDescent="0.3">
      <c r="H74" s="41"/>
      <c r="I74" s="41"/>
      <c r="J74" s="41"/>
      <c r="K74" s="41"/>
      <c r="L74" s="41"/>
      <c r="M74" s="41"/>
      <c r="N74" s="41"/>
      <c r="O74" s="41"/>
    </row>
    <row r="75" spans="8:15" x14ac:dyDescent="0.3">
      <c r="H75" s="41"/>
      <c r="I75" s="41"/>
      <c r="J75" s="41"/>
      <c r="K75" s="41"/>
      <c r="L75" s="41"/>
      <c r="M75" s="41"/>
      <c r="N75" s="41"/>
      <c r="O75" s="41"/>
    </row>
    <row r="76" spans="8:15" ht="19.05" customHeight="1" x14ac:dyDescent="0.3">
      <c r="H76" s="41"/>
      <c r="I76" s="43" t="s">
        <v>108</v>
      </c>
      <c r="J76" s="41"/>
      <c r="K76" s="41"/>
      <c r="L76" s="41"/>
      <c r="M76" s="41"/>
      <c r="N76" s="41"/>
      <c r="O76" s="41"/>
    </row>
    <row r="77" spans="8:15" ht="15" customHeight="1" x14ac:dyDescent="0.3">
      <c r="H77" s="41"/>
      <c r="I77" s="43"/>
      <c r="J77" s="41"/>
      <c r="K77" s="41"/>
      <c r="L77" s="41"/>
      <c r="M77" s="41"/>
      <c r="N77" s="41"/>
      <c r="O77" s="41"/>
    </row>
    <row r="78" spans="8:15" ht="15" customHeight="1" x14ac:dyDescent="0.3">
      <c r="H78" s="41"/>
      <c r="I78" s="43"/>
      <c r="J78" s="41"/>
      <c r="K78" s="41"/>
      <c r="L78" s="41"/>
      <c r="M78" s="41"/>
      <c r="N78" s="41"/>
      <c r="O78" s="41"/>
    </row>
    <row r="79" spans="8:15" x14ac:dyDescent="0.3">
      <c r="H79" s="42" t="s">
        <v>109</v>
      </c>
      <c r="I79" s="69" t="s">
        <v>110</v>
      </c>
      <c r="J79" s="41"/>
      <c r="K79" s="41"/>
      <c r="L79" s="41"/>
      <c r="M79" s="41"/>
      <c r="N79" s="41"/>
      <c r="O79" s="41"/>
    </row>
    <row r="80" spans="8:15" ht="17.55" customHeight="1" x14ac:dyDescent="0.3">
      <c r="H80" s="41"/>
      <c r="I80" s="69"/>
      <c r="J80" s="41"/>
      <c r="K80" s="41"/>
      <c r="L80" s="41"/>
      <c r="M80" s="41"/>
      <c r="N80" s="41"/>
      <c r="O80" s="41"/>
    </row>
    <row r="81" spans="9:9" ht="18" customHeight="1" x14ac:dyDescent="0.3">
      <c r="I81" s="40"/>
    </row>
    <row r="82" spans="9:9" x14ac:dyDescent="0.3">
      <c r="I82" s="39"/>
    </row>
    <row r="83" spans="9:9" x14ac:dyDescent="0.3">
      <c r="I83" s="38"/>
    </row>
    <row r="84" spans="9:9" x14ac:dyDescent="0.3">
      <c r="I84" s="37"/>
    </row>
  </sheetData>
  <sheetProtection algorithmName="SHA-512" hashValue="42FbcNzVSZuuPre4VLRZ7eoH1n3a/Lrepv6orEMNjIvdtmbIk0ImhJ4WgCBE/ccHrofXCsycXzqyhWeED8JtoA==" saltValue="JSpLQWBmlG3bVvPx4nHbGQ==" spinCount="100000" sheet="1" objects="1" scenarios="1"/>
  <mergeCells count="22">
    <mergeCell ref="I79:I80"/>
    <mergeCell ref="A1:F1"/>
    <mergeCell ref="I26:I28"/>
    <mergeCell ref="A2:F9"/>
    <mergeCell ref="I2:I4"/>
    <mergeCell ref="I17:K20"/>
    <mergeCell ref="A19:F19"/>
    <mergeCell ref="A20:F21"/>
    <mergeCell ref="K31:N31"/>
    <mergeCell ref="K32:N32"/>
    <mergeCell ref="A11:F16"/>
    <mergeCell ref="K28:N28"/>
    <mergeCell ref="K29:N29"/>
    <mergeCell ref="K30:N30"/>
    <mergeCell ref="A26:F26"/>
    <mergeCell ref="A27:F27"/>
    <mergeCell ref="K36:N36"/>
    <mergeCell ref="A23:F24"/>
    <mergeCell ref="A25:F25"/>
    <mergeCell ref="K33:N33"/>
    <mergeCell ref="K34:N34"/>
    <mergeCell ref="K35:N35"/>
  </mergeCells>
  <hyperlinks>
    <hyperlink ref="A20:F21" r:id="rId1" display="Rezaei, J. (2016). Best-worst multi-criteria decision-making method: Some properties and a linear model. Omega, 64, 126-130." xr:uid="{EC3A57BB-E749-4EC2-B931-BAE20472CF5C}"/>
    <hyperlink ref="A19:F19" r:id="rId2" display="Rezaei, J. (2015).Best-worst multi-criteria decision-making method. Omega, 53, 49-57." xr:uid="{AD84AB8C-9546-4124-873B-BDB3BA3DB39E}"/>
  </hyperlinks>
  <pageMargins left="0.7" right="0.7" top="0.75" bottom="0.75" header="0.3" footer="0.3"/>
  <pageSetup paperSize="9" orientation="portrait" horizontalDpi="1200" verticalDpi="1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CB115-DFF4-4E28-86BD-B0CA24B6B477}">
  <dimension ref="A2:U120"/>
  <sheetViews>
    <sheetView showGridLines="0" topLeftCell="A3" zoomScale="70" zoomScaleNormal="70" workbookViewId="0">
      <selection activeCell="O22" sqref="O22"/>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t="s">
        <v>14</v>
      </c>
    </row>
    <row r="7" spans="2:21" ht="14.55" customHeight="1" x14ac:dyDescent="0.3">
      <c r="B7" s="16" t="s">
        <v>21</v>
      </c>
      <c r="C7" s="18" t="s">
        <v>15</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t="str">
        <f>C5</f>
        <v>Externa samarbeten</v>
      </c>
      <c r="C10" s="1">
        <v>4</v>
      </c>
      <c r="D10" s="1">
        <v>8</v>
      </c>
      <c r="E10" s="1">
        <v>3</v>
      </c>
      <c r="F10" s="1">
        <v>1</v>
      </c>
      <c r="G10" s="1">
        <v>9</v>
      </c>
      <c r="H10" s="1">
        <v>6</v>
      </c>
      <c r="I10" s="1">
        <v>2</v>
      </c>
      <c r="J10" s="1">
        <v>7</v>
      </c>
      <c r="K10" s="1">
        <v>5</v>
      </c>
      <c r="U10" s="7">
        <f>IF(MAX($C$10:$K$10)=1,0, ABS(K10*C21-MAX($C$10:$K$10))/(MAX($C$10:$K$10)*MAX($C$10:$K$10)-MAX($C$10:$K$10)))</f>
        <v>0.15277777777777779</v>
      </c>
    </row>
    <row r="11" spans="2:21" ht="14.55" customHeight="1" x14ac:dyDescent="0.3">
      <c r="C11" s="7"/>
      <c r="D11" s="7"/>
      <c r="E11" s="7"/>
      <c r="F11" s="7"/>
      <c r="G11" s="7"/>
      <c r="H11" s="7"/>
      <c r="I11" s="7"/>
      <c r="J11" s="7"/>
      <c r="K11" s="7"/>
    </row>
    <row r="12" spans="2:21" ht="14.55" customHeight="1" x14ac:dyDescent="0.3">
      <c r="B12" s="15" t="s">
        <v>23</v>
      </c>
      <c r="C12" s="6" t="str">
        <f>C7</f>
        <v>Teknologisk innovation &amp; anpassning</v>
      </c>
      <c r="D12" s="8"/>
      <c r="E12" s="8"/>
      <c r="F12" s="8"/>
      <c r="G12" s="8"/>
      <c r="H12" s="8"/>
      <c r="I12" s="8"/>
      <c r="J12" s="8"/>
      <c r="K12" s="8"/>
    </row>
    <row r="13" spans="2:21" ht="14.55" customHeight="1" x14ac:dyDescent="0.3">
      <c r="B13" s="25" t="str">
        <f>IF(C$3="",C$2,C$3)</f>
        <v>Ekonomiska resurser</v>
      </c>
      <c r="C13" s="1">
        <v>6</v>
      </c>
    </row>
    <row r="14" spans="2:21" ht="14.55" customHeight="1" x14ac:dyDescent="0.3">
      <c r="B14" s="26" t="str">
        <f>IF(D$3="",D$2,D$3)</f>
        <v>Samhällsdynamik</v>
      </c>
      <c r="C14" s="1">
        <v>2</v>
      </c>
    </row>
    <row r="15" spans="2:21" ht="14.55" customHeight="1" x14ac:dyDescent="0.3">
      <c r="B15" s="26" t="str">
        <f>IF(E$3="",E$2,E$3)</f>
        <v>Markanvändning</v>
      </c>
      <c r="C15" s="1">
        <v>7</v>
      </c>
    </row>
    <row r="16" spans="2:21" ht="14.55" customHeight="1" x14ac:dyDescent="0.3">
      <c r="B16" s="26" t="str">
        <f>IF(F$3="",F$2,F$3)</f>
        <v>Externa samarbeten</v>
      </c>
      <c r="C16" s="1">
        <v>9</v>
      </c>
    </row>
    <row r="17" spans="1:11" ht="14.55" customHeight="1" x14ac:dyDescent="0.3">
      <c r="B17" s="26" t="str">
        <f>IF(G$3="",G$2,G$3)</f>
        <v>Teknologisk innovation &amp; anpassning</v>
      </c>
      <c r="C17" s="1">
        <v>1</v>
      </c>
    </row>
    <row r="18" spans="1:11" ht="14.55" customHeight="1" x14ac:dyDescent="0.3">
      <c r="B18" s="26" t="str">
        <f>IF(H$3="",H$2,H$3)</f>
        <v>Multifunktionalitet</v>
      </c>
      <c r="C18" s="1">
        <v>5</v>
      </c>
    </row>
    <row r="19" spans="1:11" ht="14.55" customHeight="1" x14ac:dyDescent="0.3">
      <c r="B19" s="26" t="str">
        <f>IF(I$3="",I$2,I$3)</f>
        <v>Policy, regler, lagstiftning</v>
      </c>
      <c r="C19" s="1">
        <v>8</v>
      </c>
    </row>
    <row r="20" spans="1:11" ht="14.55" customHeight="1" x14ac:dyDescent="0.3">
      <c r="B20" s="26" t="str">
        <f>IF(J$3="",J$2,J$3)</f>
        <v>Organisatorisk kapacitet</v>
      </c>
      <c r="C20" s="1">
        <v>3</v>
      </c>
    </row>
    <row r="21" spans="1:11" ht="14.55" customHeight="1" x14ac:dyDescent="0.3">
      <c r="B21" s="26" t="str">
        <f>IF(K$3="",K$2,K$3)</f>
        <v>Långsiktig integration</v>
      </c>
      <c r="C21" s="1">
        <v>4</v>
      </c>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v>9.6012705440719923E-2</v>
      </c>
      <c r="D24" s="10">
        <v>4.8006352720359954E-2</v>
      </c>
      <c r="E24" s="10">
        <v>0.12801694058762653</v>
      </c>
      <c r="F24" s="10">
        <v>0.31330461775392809</v>
      </c>
      <c r="G24" s="10">
        <v>2.6950934860552951E-2</v>
      </c>
      <c r="H24" s="10">
        <v>6.4008470293813249E-2</v>
      </c>
      <c r="I24" s="10">
        <v>0.19202541088143987</v>
      </c>
      <c r="J24" s="10">
        <v>5.4864403108982787E-2</v>
      </c>
      <c r="K24" s="10">
        <v>7.6810164352575941E-2</v>
      </c>
    </row>
    <row r="25" spans="1:11" ht="14.55" customHeight="1" x14ac:dyDescent="0.3">
      <c r="A25" s="8"/>
      <c r="B25" s="8"/>
      <c r="C25" s="14"/>
      <c r="D25" s="14"/>
      <c r="E25" s="14"/>
      <c r="F25" s="14"/>
      <c r="G25" s="14"/>
      <c r="H25" s="14"/>
      <c r="I25" s="14"/>
      <c r="J25" s="14"/>
      <c r="K25" s="14"/>
    </row>
    <row r="26" spans="1:11" ht="14.55" customHeight="1" x14ac:dyDescent="0.3">
      <c r="A26" s="8"/>
      <c r="B26" s="7" t="s">
        <v>25</v>
      </c>
      <c r="C26" s="7">
        <v>7.0746204008951485E-2</v>
      </c>
      <c r="D26" s="8"/>
      <c r="E26" s="8"/>
      <c r="F26" s="8"/>
      <c r="G26" s="8"/>
      <c r="H26" s="8"/>
      <c r="I26" s="76"/>
      <c r="J26" s="76"/>
      <c r="K26" s="8"/>
    </row>
    <row r="27" spans="1:11" ht="14.55" customHeight="1" x14ac:dyDescent="0.3">
      <c r="A27" s="8"/>
      <c r="B27" s="6" t="s">
        <v>26</v>
      </c>
      <c r="C27" s="23">
        <f>IFERROR(MAX(M10:U10),"")</f>
        <v>0.15277777777777779</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1" ht="14.55" customHeight="1" x14ac:dyDescent="0.3">
      <c r="A28" s="8"/>
      <c r="B28" s="5" t="s">
        <v>27</v>
      </c>
      <c r="C28" s="6">
        <f>IFERROR(G107,"")</f>
        <v>0.36620000000000003</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0.99999999999999933</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-7.0746204008951596E-2</v>
      </c>
      <c r="D32" s="7">
        <f t="shared" si="2"/>
        <v>-7.0746204008951541E-2</v>
      </c>
      <c r="E32" s="7">
        <f t="shared" si="2"/>
        <v>-7.0746204008951485E-2</v>
      </c>
      <c r="F32" s="7">
        <f t="shared" si="2"/>
        <v>0</v>
      </c>
      <c r="G32" s="7">
        <f t="shared" si="2"/>
        <v>7.0746204008951541E-2</v>
      </c>
      <c r="H32" s="7">
        <f t="shared" si="2"/>
        <v>-7.074620400895143E-2</v>
      </c>
      <c r="I32" s="7">
        <f t="shared" si="2"/>
        <v>-7.0746204008951652E-2</v>
      </c>
      <c r="J32" s="7">
        <f t="shared" si="2"/>
        <v>-7.074620400895143E-2</v>
      </c>
      <c r="K32" s="7">
        <f t="shared" si="2"/>
        <v>-7.0746204008951596E-2</v>
      </c>
    </row>
    <row r="33" spans="2:11" s="7" customFormat="1" ht="14.55" customHeight="1" x14ac:dyDescent="0.3">
      <c r="C33" s="7">
        <f>-C32</f>
        <v>7.0746204008951596E-2</v>
      </c>
      <c r="D33" s="7">
        <f t="shared" ref="D33:K33" si="3">-D32</f>
        <v>7.0746204008951541E-2</v>
      </c>
      <c r="E33" s="7">
        <f t="shared" si="3"/>
        <v>7.0746204008951485E-2</v>
      </c>
      <c r="F33" s="7">
        <f t="shared" si="3"/>
        <v>0</v>
      </c>
      <c r="G33" s="7">
        <f>-G32</f>
        <v>-7.0746204008951541E-2</v>
      </c>
      <c r="H33" s="7">
        <f t="shared" si="3"/>
        <v>7.074620400895143E-2</v>
      </c>
      <c r="I33" s="7">
        <f t="shared" si="3"/>
        <v>7.0746204008951652E-2</v>
      </c>
      <c r="J33" s="7">
        <f t="shared" si="3"/>
        <v>7.074620400895143E-2</v>
      </c>
      <c r="K33" s="7">
        <f t="shared" si="3"/>
        <v>7.0746204008951596E-2</v>
      </c>
    </row>
    <row r="34" spans="2:11" s="7" customFormat="1" ht="14.55" customHeight="1" x14ac:dyDescent="0.3"/>
    <row r="35" spans="2:11" s="7" customFormat="1" ht="14.55" customHeight="1" x14ac:dyDescent="0.3">
      <c r="B35" s="7" t="s">
        <v>30</v>
      </c>
      <c r="C35" s="7">
        <f>C24-$C13*IF($C$13=1,$C$24,IF($C$14=1,$D$24,IF($C$15=1,$E$24,IF($C$16=1,$F$24,IF($C$17=1,$G$24,IF($C$18=1,$H$24,IF($C$19=1,$I$24,IF($C$20=1,$J$24,IF($C$21=1,$K$24)))))))))</f>
        <v>-6.5692903722597798E-2</v>
      </c>
      <c r="D35" s="7">
        <f>D24-$C14*IF($C$13=1,$C$24,IF($C$14=1,$D$24,IF($C$15=1,$E$24,IF($C$16=1,$F$24,IF($C$17=1,$G$24,IF($C$18=1,$H$24,IF($C$19=1,$I$24,IF($C$20=1,$J$24,IF($C$21=1,$K$24)))))))))</f>
        <v>-5.8955170007459479E-3</v>
      </c>
      <c r="E35" s="7">
        <f>E24-$C15*IF($C$13=1,$C$24,IF($C$14=1,$D$24,IF($C$15=1,$E$24,IF($C$16=1,$F$24,IF($C$17=1,$G$24,IF($C$18=1,$H$24,IF($C$19=1,$I$24,IF($C$20=1,$J$24,IF($C$21=1,$K$24)))))))))</f>
        <v>-6.0639603436244138E-2</v>
      </c>
      <c r="F35" s="7">
        <f>F24-$C16*IF($C$13=1,$C$24,IF($C$14=1,$D$24,IF($C$15=1,$E$24,IF($C$16=1,$F$24,IF($C$17=1,$G$24,IF($C$18=1,$H$24,IF($C$19=1,$I$24,IF($C$20=1,$J$24,IF($C$21=1,$K$24)))))))))</f>
        <v>7.0746204008951541E-2</v>
      </c>
      <c r="G35" s="7">
        <f>G24-$C17*IF($C$13=1,$C$24,IF($C$14=1,$D$24,IF($C$15=1,$E$24,IF($C$16=1,$F$24,IF($C$17=1,$G$24,IF($C$18=1,$H$24,IF($C$19=1,$I$24,IF($C$20=1,$J$24,IF($C$21=1,$K$24)))))))))</f>
        <v>0</v>
      </c>
      <c r="H35" s="7">
        <f>H24-$C18*IF($C$13=1,$C$24,IF($C$14=1,$D$24,IF($C$15=1,$E$24,IF($C$16=1,$F$24,IF($C$17=1,$G$24,IF($C$18=1,$H$24,IF($C$19=1,$I$24,IF($C$20=1,$J$24,IF($C$21=1,$K$24)))))))))</f>
        <v>-7.0746204008951499E-2</v>
      </c>
      <c r="I35" s="7">
        <f>I24-$C19*IF($C$13=1,$C$24,IF($C$14=1,$D$24,IF($C$15=1,$E$24,IF($C$16=1,$F$24,IF($C$17=1,$G$24,IF($C$18=1,$H$24,IF($C$19=1,$I$24,IF($C$20=1,$J$24,IF($C$21=1,$K$24)))))))))</f>
        <v>-2.3582068002983736E-2</v>
      </c>
      <c r="J35" s="7">
        <f>J24-$C20*IF($C$13=1,$C$24,IF($C$14=1,$D$24,IF($C$15=1,$E$24,IF($C$16=1,$F$24,IF($C$17=1,$G$24,IF($C$18=1,$H$24,IF($C$19=1,$I$24,IF($C$20=1,$J$24,IF($C$21=1,$K$24)))))))))</f>
        <v>-2.5988401472676073E-2</v>
      </c>
      <c r="K35" s="7">
        <f>K24-$C21*IF($C$13=1,$C$24,IF($C$14=1,$D$24,IF($C$15=1,$E$24,IF($C$16=1,$F$24,IF($C$17=1,$G$24,IF($C$18=1,$H$24,IF($C$19=1,$I$24,IF($C$20=1,$J$24,IF($C$21=1,$K$24)))))))))</f>
        <v>-3.0993575089635864E-2</v>
      </c>
    </row>
    <row r="36" spans="2:11" s="7" customFormat="1" ht="14.55" customHeight="1" x14ac:dyDescent="0.3">
      <c r="C36" s="7">
        <f>-C35</f>
        <v>6.5692903722597798E-2</v>
      </c>
      <c r="D36" s="7">
        <f>-D35</f>
        <v>5.8955170007459479E-3</v>
      </c>
      <c r="E36" s="7">
        <f t="shared" ref="E36:J36" si="4">-E35</f>
        <v>6.0639603436244138E-2</v>
      </c>
      <c r="F36" s="7">
        <f t="shared" si="4"/>
        <v>-7.0746204008951541E-2</v>
      </c>
      <c r="G36" s="7">
        <f t="shared" si="4"/>
        <v>0</v>
      </c>
      <c r="H36" s="7">
        <f t="shared" si="4"/>
        <v>7.0746204008951499E-2</v>
      </c>
      <c r="I36" s="7">
        <f t="shared" si="4"/>
        <v>2.3582068002983736E-2</v>
      </c>
      <c r="J36" s="7">
        <f t="shared" si="4"/>
        <v>2.5988401472676073E-2</v>
      </c>
      <c r="K36" s="7">
        <f>-K35</f>
        <v>3.0993575089635864E-2</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0.20833333333333334</v>
      </c>
      <c r="F92" s="7">
        <f>IF(MAX($C$10:$K$10)=1,0, ABS(D10*C14-MAX($C$10:$K$10))/(MAX($C$10:$K$10)*MAX($C$10:$K$10)-MAX($C$10:$K$10)))</f>
        <v>9.7222222222222224E-2</v>
      </c>
      <c r="G92" s="7">
        <f>IF(MAX($C$10:$K$10)=1,0, ABS(E10*C15-MAX($C$10:$K$10))/(MAX($C$10:$K$10)*MAX($C$10:$K$10)-MAX($C$10:$K$10)))</f>
        <v>0.16666666666666666</v>
      </c>
      <c r="H92" s="7">
        <f>IF(MAX($C$10:$K$10)=1,0, ABS(F10*C16-MAX($C$10:$K$10))/(MAX($C$10:$K$10)*MAX($C$10:$K$10)-MAX($C$10:$K$10)))</f>
        <v>0</v>
      </c>
      <c r="I92" s="7">
        <f>IF(MAX($C$10:$K$10)=1,0, ABS(G10*C17-MAX($C$10:$K$10))/(MAX($C$10:$K$10)*MAX($C$10:$K$10)-MAX($C$10:$K$10)))</f>
        <v>0</v>
      </c>
      <c r="J92" s="7">
        <f>IF(MAX($C$10:$K$10)=1,0, ABS(H10*C18-MAX($C$10:$K$10))/(MAX($C$10:$K$10)*MAX($C$10:$K$10)-MAX($C$10:$K$10)))</f>
        <v>0.29166666666666669</v>
      </c>
      <c r="K92" s="7">
        <f>IF(MAX($C$10:$K$10)=1,0, ABS(I10*C19-MAX($C$10:$K$10))/(MAX($C$10:$K$10)*MAX($C$10:$K$10)-MAX($C$10:$K$10)))</f>
        <v>9.7222222222222224E-2</v>
      </c>
      <c r="L92" s="7">
        <f>IF(MAX($C$10:$K$10)=1,0, ABS(J10*C20-MAX($C$10:$K$10))/(MAX($C$10:$K$10)*MAX($C$10:$K$10)-MAX($C$10:$K$10)))</f>
        <v>0.16666666666666666</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7" priority="1" operator="equal">
      <formula>"YES"</formula>
    </cfRule>
    <cfRule type="cellIs" dxfId="6" priority="2" operator="equal">
      <formula>"NO"</formula>
    </cfRule>
  </conditionalFormatting>
  <dataValidations count="2">
    <dataValidation type="list" allowBlank="1" showInputMessage="1" showErrorMessage="1" sqref="C5 C7" xr:uid="{97E3D069-8475-4796-B245-31D930990D8F}">
      <formula1>$C$3:$K$3</formula1>
    </dataValidation>
    <dataValidation type="list" allowBlank="1" showInputMessage="1" showErrorMessage="1" sqref="C10:K10 C13:C21" xr:uid="{53492D3E-F235-4442-B597-D194C251A694}">
      <formula1>"1,2,3,4,5,6,7,8,9"</formula1>
    </dataValidation>
  </dataValidation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FDB1-595E-4C90-BDAE-8C510F718BB0}">
  <dimension ref="A2:U120"/>
  <sheetViews>
    <sheetView showGridLines="0" topLeftCell="A3" zoomScale="70" zoomScaleNormal="70" workbookViewId="0">
      <selection activeCell="C24" sqref="C24:K24"/>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t="s">
        <v>14</v>
      </c>
    </row>
    <row r="7" spans="2:21" ht="14.55" customHeight="1" x14ac:dyDescent="0.3">
      <c r="B7" s="16" t="s">
        <v>21</v>
      </c>
      <c r="C7" s="18" t="s">
        <v>15</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t="str">
        <f>C5</f>
        <v>Externa samarbeten</v>
      </c>
      <c r="C10" s="1">
        <v>4</v>
      </c>
      <c r="D10" s="1">
        <v>8</v>
      </c>
      <c r="E10" s="1">
        <v>3</v>
      </c>
      <c r="F10" s="1">
        <v>1</v>
      </c>
      <c r="G10" s="1">
        <v>9</v>
      </c>
      <c r="H10" s="1">
        <v>5</v>
      </c>
      <c r="I10" s="1">
        <v>2</v>
      </c>
      <c r="J10" s="1">
        <v>6</v>
      </c>
      <c r="K10" s="1">
        <v>7</v>
      </c>
      <c r="U10" s="7">
        <f>IF(MAX($C$10:$K$10)=1,0, ABS(K10*C21-MAX($C$10:$K$10))/(MAX($C$10:$K$10)*MAX($C$10:$K$10)-MAX($C$10:$K$10)))</f>
        <v>0.16666666666666666</v>
      </c>
    </row>
    <row r="11" spans="2:21" ht="14.55" customHeight="1" x14ac:dyDescent="0.3">
      <c r="C11" s="7"/>
      <c r="D11" s="7"/>
      <c r="E11" s="7"/>
      <c r="F11" s="7"/>
      <c r="G11" s="7"/>
      <c r="H11" s="7"/>
      <c r="I11" s="7"/>
      <c r="J11" s="7"/>
      <c r="K11" s="7"/>
    </row>
    <row r="12" spans="2:21" ht="14.55" customHeight="1" x14ac:dyDescent="0.3">
      <c r="B12" s="15" t="s">
        <v>23</v>
      </c>
      <c r="C12" s="6" t="str">
        <f>C7</f>
        <v>Teknologisk innovation &amp; anpassning</v>
      </c>
      <c r="D12" s="8"/>
      <c r="E12" s="8"/>
      <c r="F12" s="8"/>
      <c r="G12" s="8"/>
      <c r="H12" s="8"/>
      <c r="I12" s="8"/>
      <c r="J12" s="8"/>
      <c r="K12" s="8"/>
    </row>
    <row r="13" spans="2:21" ht="14.55" customHeight="1" x14ac:dyDescent="0.3">
      <c r="B13" s="25" t="str">
        <f>IF(C$3="",C$2,C$3)</f>
        <v>Ekonomiska resurser</v>
      </c>
      <c r="C13" s="1">
        <v>5</v>
      </c>
    </row>
    <row r="14" spans="2:21" ht="14.55" customHeight="1" x14ac:dyDescent="0.3">
      <c r="B14" s="26" t="str">
        <f>IF(D$3="",D$2,D$3)</f>
        <v>Samhällsdynamik</v>
      </c>
      <c r="C14" s="1">
        <v>2</v>
      </c>
    </row>
    <row r="15" spans="2:21" ht="14.55" customHeight="1" x14ac:dyDescent="0.3">
      <c r="B15" s="26" t="str">
        <f>IF(E$3="",E$2,E$3)</f>
        <v>Markanvändning</v>
      </c>
      <c r="C15" s="1">
        <v>7</v>
      </c>
    </row>
    <row r="16" spans="2:21" ht="14.55" customHeight="1" x14ac:dyDescent="0.3">
      <c r="B16" s="26" t="str">
        <f>IF(F$3="",F$2,F$3)</f>
        <v>Externa samarbeten</v>
      </c>
      <c r="C16" s="1">
        <v>9</v>
      </c>
    </row>
    <row r="17" spans="1:11" ht="14.55" customHeight="1" x14ac:dyDescent="0.3">
      <c r="B17" s="26" t="str">
        <f>IF(G$3="",G$2,G$3)</f>
        <v>Teknologisk innovation &amp; anpassning</v>
      </c>
      <c r="C17" s="1">
        <v>1</v>
      </c>
    </row>
    <row r="18" spans="1:11" ht="14.55" customHeight="1" x14ac:dyDescent="0.3">
      <c r="B18" s="26" t="str">
        <f>IF(H$3="",H$2,H$3)</f>
        <v>Multifunktionalitet</v>
      </c>
      <c r="C18" s="1">
        <v>6</v>
      </c>
    </row>
    <row r="19" spans="1:11" ht="14.55" customHeight="1" x14ac:dyDescent="0.3">
      <c r="B19" s="26" t="str">
        <f>IF(I$3="",I$2,I$3)</f>
        <v>Policy, regler, lagstiftning</v>
      </c>
      <c r="C19" s="1">
        <v>8</v>
      </c>
    </row>
    <row r="20" spans="1:11" ht="14.55" customHeight="1" x14ac:dyDescent="0.3">
      <c r="B20" s="26" t="str">
        <f>IF(J$3="",J$2,J$3)</f>
        <v>Organisatorisk kapacitet</v>
      </c>
      <c r="C20" s="1">
        <v>4</v>
      </c>
    </row>
    <row r="21" spans="1:11" ht="14.55" customHeight="1" x14ac:dyDescent="0.3">
      <c r="B21" s="26" t="str">
        <f>IF(K$3="",K$2,K$3)</f>
        <v>Långsiktig integration</v>
      </c>
      <c r="C21" s="1">
        <v>3</v>
      </c>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v>9.6729617687701622E-2</v>
      </c>
      <c r="D24" s="10">
        <v>4.8364808843850832E-2</v>
      </c>
      <c r="E24" s="10">
        <v>0.12897282358360246</v>
      </c>
      <c r="F24" s="10">
        <v>0.30953477660064532</v>
      </c>
      <c r="G24" s="10">
        <v>2.5794564716720442E-2</v>
      </c>
      <c r="H24" s="10">
        <v>7.7383694150161386E-2</v>
      </c>
      <c r="I24" s="10">
        <v>0.19345923537540377</v>
      </c>
      <c r="J24" s="10">
        <v>6.4486411791801174E-2</v>
      </c>
      <c r="K24" s="10">
        <v>5.5274067250115327E-2</v>
      </c>
    </row>
    <row r="25" spans="1:11" ht="14.55" customHeight="1" x14ac:dyDescent="0.3">
      <c r="A25" s="8"/>
      <c r="B25" s="8"/>
      <c r="C25" s="14"/>
      <c r="D25" s="14"/>
      <c r="E25" s="14"/>
      <c r="F25" s="14"/>
      <c r="G25" s="14"/>
      <c r="H25" s="14"/>
      <c r="I25" s="14"/>
      <c r="J25" s="14"/>
      <c r="K25" s="14"/>
    </row>
    <row r="26" spans="1:11" ht="14.55" customHeight="1" x14ac:dyDescent="0.3">
      <c r="A26" s="8"/>
      <c r="B26" s="7" t="s">
        <v>25</v>
      </c>
      <c r="C26" s="7">
        <v>7.7383694150161345E-2</v>
      </c>
      <c r="D26" s="8"/>
      <c r="E26" s="8"/>
      <c r="F26" s="8"/>
      <c r="G26" s="8"/>
      <c r="H26" s="8"/>
      <c r="I26" s="76"/>
      <c r="J26" s="76"/>
      <c r="K26" s="8"/>
    </row>
    <row r="27" spans="1:11" ht="14.55" customHeight="1" x14ac:dyDescent="0.3">
      <c r="A27" s="8"/>
      <c r="B27" s="6" t="s">
        <v>26</v>
      </c>
      <c r="C27" s="23">
        <f>IFERROR(MAX(M10:U10),"")</f>
        <v>0.16666666666666666</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1" ht="14.55" customHeight="1" x14ac:dyDescent="0.3">
      <c r="A28" s="8"/>
      <c r="B28" s="5" t="s">
        <v>27</v>
      </c>
      <c r="C28" s="6">
        <f>IFERROR(G107,"")</f>
        <v>0.36620000000000003</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1.0000000000000024</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-7.7383694150161164E-2</v>
      </c>
      <c r="D32" s="7">
        <f t="shared" si="2"/>
        <v>-7.7383694150161331E-2</v>
      </c>
      <c r="E32" s="7">
        <f t="shared" si="2"/>
        <v>-7.7383694150162052E-2</v>
      </c>
      <c r="F32" s="7">
        <f t="shared" si="2"/>
        <v>0</v>
      </c>
      <c r="G32" s="7">
        <f t="shared" si="2"/>
        <v>7.7383694150161331E-2</v>
      </c>
      <c r="H32" s="7">
        <f t="shared" si="2"/>
        <v>-7.7383694150161608E-2</v>
      </c>
      <c r="I32" s="7">
        <f t="shared" si="2"/>
        <v>-7.7383694150162219E-2</v>
      </c>
      <c r="J32" s="7">
        <f t="shared" si="2"/>
        <v>-7.7383694150161719E-2</v>
      </c>
      <c r="K32" s="7">
        <f t="shared" si="2"/>
        <v>-7.7383694150161997E-2</v>
      </c>
    </row>
    <row r="33" spans="2:11" s="7" customFormat="1" ht="14.55" customHeight="1" x14ac:dyDescent="0.3">
      <c r="C33" s="7">
        <f>-C32</f>
        <v>7.7383694150161164E-2</v>
      </c>
      <c r="D33" s="7">
        <f t="shared" ref="D33:K33" si="3">-D32</f>
        <v>7.7383694150161331E-2</v>
      </c>
      <c r="E33" s="7">
        <f t="shared" si="3"/>
        <v>7.7383694150162052E-2</v>
      </c>
      <c r="F33" s="7">
        <f t="shared" si="3"/>
        <v>0</v>
      </c>
      <c r="G33" s="7">
        <f>-G32</f>
        <v>-7.7383694150161331E-2</v>
      </c>
      <c r="H33" s="7">
        <f t="shared" si="3"/>
        <v>7.7383694150161608E-2</v>
      </c>
      <c r="I33" s="7">
        <f t="shared" si="3"/>
        <v>7.7383694150162219E-2</v>
      </c>
      <c r="J33" s="7">
        <f t="shared" si="3"/>
        <v>7.7383694150161719E-2</v>
      </c>
      <c r="K33" s="7">
        <f t="shared" si="3"/>
        <v>7.7383694150161997E-2</v>
      </c>
    </row>
    <row r="34" spans="2:11" s="7" customFormat="1" ht="14.55" customHeight="1" x14ac:dyDescent="0.3"/>
    <row r="35" spans="2:11" s="7" customFormat="1" ht="14.55" customHeight="1" x14ac:dyDescent="0.3">
      <c r="B35" s="7" t="s">
        <v>30</v>
      </c>
      <c r="C35" s="7">
        <f>C24-$C13*IF($C$13=1,$C$24,IF($C$14=1,$D$24,IF($C$15=1,$E$24,IF($C$16=1,$F$24,IF($C$17=1,$G$24,IF($C$18=1,$H$24,IF($C$19=1,$I$24,IF($C$20=1,$J$24,IF($C$21=1,$K$24)))))))))</f>
        <v>-3.2243205895900587E-2</v>
      </c>
      <c r="D35" s="7">
        <f>D24-$C14*IF($C$13=1,$C$24,IF($C$14=1,$D$24,IF($C$15=1,$E$24,IF($C$16=1,$F$24,IF($C$17=1,$G$24,IF($C$18=1,$H$24,IF($C$19=1,$I$24,IF($C$20=1,$J$24,IF($C$21=1,$K$24)))))))))</f>
        <v>-3.2243205895900531E-3</v>
      </c>
      <c r="E35" s="7">
        <f>E24-$C15*IF($C$13=1,$C$24,IF($C$14=1,$D$24,IF($C$15=1,$E$24,IF($C$16=1,$F$24,IF($C$17=1,$G$24,IF($C$18=1,$H$24,IF($C$19=1,$I$24,IF($C$20=1,$J$24,IF($C$21=1,$K$24)))))))))</f>
        <v>-5.1589129433440628E-2</v>
      </c>
      <c r="F35" s="7">
        <f>F24-$C16*IF($C$13=1,$C$24,IF($C$14=1,$D$24,IF($C$15=1,$E$24,IF($C$16=1,$F$24,IF($C$17=1,$G$24,IF($C$18=1,$H$24,IF($C$19=1,$I$24,IF($C$20=1,$J$24,IF($C$21=1,$K$24)))))))))</f>
        <v>7.7383694150161331E-2</v>
      </c>
      <c r="G35" s="7">
        <f>G24-$C17*IF($C$13=1,$C$24,IF($C$14=1,$D$24,IF($C$15=1,$E$24,IF($C$16=1,$F$24,IF($C$17=1,$G$24,IF($C$18=1,$H$24,IF($C$19=1,$I$24,IF($C$20=1,$J$24,IF($C$21=1,$K$24)))))))))</f>
        <v>0</v>
      </c>
      <c r="H35" s="7">
        <f>H24-$C18*IF($C$13=1,$C$24,IF($C$14=1,$D$24,IF($C$15=1,$E$24,IF($C$16=1,$F$24,IF($C$17=1,$G$24,IF($C$18=1,$H$24,IF($C$19=1,$I$24,IF($C$20=1,$J$24,IF($C$21=1,$K$24)))))))))</f>
        <v>-7.7383694150161275E-2</v>
      </c>
      <c r="I35" s="7">
        <f>I24-$C19*IF($C$13=1,$C$24,IF($C$14=1,$D$24,IF($C$15=1,$E$24,IF($C$16=1,$F$24,IF($C$17=1,$G$24,IF($C$18=1,$H$24,IF($C$19=1,$I$24,IF($C$20=1,$J$24,IF($C$21=1,$K$24)))))))))</f>
        <v>-1.2897282358359768E-2</v>
      </c>
      <c r="J35" s="7">
        <f>J24-$C20*IF($C$13=1,$C$24,IF($C$14=1,$D$24,IF($C$15=1,$E$24,IF($C$16=1,$F$24,IF($C$17=1,$G$24,IF($C$18=1,$H$24,IF($C$19=1,$I$24,IF($C$20=1,$J$24,IF($C$21=1,$K$24)))))))))</f>
        <v>-3.8691847075080596E-2</v>
      </c>
      <c r="K35" s="7">
        <f>K24-$C21*IF($C$13=1,$C$24,IF($C$14=1,$D$24,IF($C$15=1,$E$24,IF($C$16=1,$F$24,IF($C$17=1,$G$24,IF($C$18=1,$H$24,IF($C$19=1,$I$24,IF($C$20=1,$J$24,IF($C$21=1,$K$24)))))))))</f>
        <v>-2.2109626900046003E-2</v>
      </c>
    </row>
    <row r="36" spans="2:11" s="7" customFormat="1" ht="14.55" customHeight="1" x14ac:dyDescent="0.3">
      <c r="C36" s="7">
        <f>-C35</f>
        <v>3.2243205895900587E-2</v>
      </c>
      <c r="D36" s="7">
        <f>-D35</f>
        <v>3.2243205895900531E-3</v>
      </c>
      <c r="E36" s="7">
        <f t="shared" ref="E36:J36" si="4">-E35</f>
        <v>5.1589129433440628E-2</v>
      </c>
      <c r="F36" s="7">
        <f t="shared" si="4"/>
        <v>-7.7383694150161331E-2</v>
      </c>
      <c r="G36" s="7">
        <f t="shared" si="4"/>
        <v>0</v>
      </c>
      <c r="H36" s="7">
        <f t="shared" si="4"/>
        <v>7.7383694150161275E-2</v>
      </c>
      <c r="I36" s="7">
        <f t="shared" si="4"/>
        <v>1.2897282358359768E-2</v>
      </c>
      <c r="J36" s="7">
        <f t="shared" si="4"/>
        <v>3.8691847075080596E-2</v>
      </c>
      <c r="K36" s="7">
        <f>-K35</f>
        <v>2.2109626900046003E-2</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0.15277777777777779</v>
      </c>
      <c r="F92" s="7">
        <f>IF(MAX($C$10:$K$10)=1,0, ABS(D10*C14-MAX($C$10:$K$10))/(MAX($C$10:$K$10)*MAX($C$10:$K$10)-MAX($C$10:$K$10)))</f>
        <v>9.7222222222222224E-2</v>
      </c>
      <c r="G92" s="7">
        <f>IF(MAX($C$10:$K$10)=1,0, ABS(E10*C15-MAX($C$10:$K$10))/(MAX($C$10:$K$10)*MAX($C$10:$K$10)-MAX($C$10:$K$10)))</f>
        <v>0.16666666666666666</v>
      </c>
      <c r="H92" s="7">
        <f>IF(MAX($C$10:$K$10)=1,0, ABS(F10*C16-MAX($C$10:$K$10))/(MAX($C$10:$K$10)*MAX($C$10:$K$10)-MAX($C$10:$K$10)))</f>
        <v>0</v>
      </c>
      <c r="I92" s="7">
        <f>IF(MAX($C$10:$K$10)=1,0, ABS(G10*C17-MAX($C$10:$K$10))/(MAX($C$10:$K$10)*MAX($C$10:$K$10)-MAX($C$10:$K$10)))</f>
        <v>0</v>
      </c>
      <c r="J92" s="7">
        <f>IF(MAX($C$10:$K$10)=1,0, ABS(H10*C18-MAX($C$10:$K$10))/(MAX($C$10:$K$10)*MAX($C$10:$K$10)-MAX($C$10:$K$10)))</f>
        <v>0.29166666666666669</v>
      </c>
      <c r="K92" s="7">
        <f>IF(MAX($C$10:$K$10)=1,0, ABS(I10*C19-MAX($C$10:$K$10))/(MAX($C$10:$K$10)*MAX($C$10:$K$10)-MAX($C$10:$K$10)))</f>
        <v>9.7222222222222224E-2</v>
      </c>
      <c r="L92" s="7">
        <f>IF(MAX($C$10:$K$10)=1,0, ABS(J10*C20-MAX($C$10:$K$10))/(MAX($C$10:$K$10)*MAX($C$10:$K$10)-MAX($C$10:$K$10)))</f>
        <v>0.20833333333333334</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5" priority="1" operator="equal">
      <formula>"YES"</formula>
    </cfRule>
    <cfRule type="cellIs" dxfId="4" priority="2" operator="equal">
      <formula>"NO"</formula>
    </cfRule>
  </conditionalFormatting>
  <dataValidations count="2">
    <dataValidation type="list" allowBlank="1" showInputMessage="1" showErrorMessage="1" sqref="C10:K10 C13:C21" xr:uid="{774462E2-1ECF-411B-BABB-19453564C735}">
      <formula1>"1,2,3,4,5,6,7,8,9"</formula1>
    </dataValidation>
    <dataValidation type="list" allowBlank="1" showInputMessage="1" showErrorMessage="1" sqref="C5 C7" xr:uid="{3B47BE3C-FAB9-4F7A-A04F-461FDA631F8A}">
      <formula1>$C$3:$K$3</formula1>
    </dataValidation>
  </dataValidation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08F52-2420-4EBE-B814-959D5F092E68}">
  <dimension ref="A2:U120"/>
  <sheetViews>
    <sheetView showGridLines="0" zoomScale="70" zoomScaleNormal="70" workbookViewId="0">
      <selection activeCell="C24" sqref="C24:K24"/>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t="s">
        <v>14</v>
      </c>
    </row>
    <row r="7" spans="2:21" ht="14.55" customHeight="1" x14ac:dyDescent="0.3">
      <c r="B7" s="16" t="s">
        <v>21</v>
      </c>
      <c r="C7" s="18" t="s">
        <v>15</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t="str">
        <f>C5</f>
        <v>Externa samarbeten</v>
      </c>
      <c r="C10" s="1">
        <v>4</v>
      </c>
      <c r="D10" s="1">
        <v>6</v>
      </c>
      <c r="E10" s="1">
        <v>3</v>
      </c>
      <c r="F10" s="1">
        <v>1</v>
      </c>
      <c r="G10" s="1">
        <v>9</v>
      </c>
      <c r="H10" s="1">
        <v>8</v>
      </c>
      <c r="I10" s="1">
        <v>2</v>
      </c>
      <c r="J10" s="1">
        <v>5</v>
      </c>
      <c r="K10" s="1">
        <v>7</v>
      </c>
      <c r="U10" s="7">
        <f>IF(MAX($C$10:$K$10)=1,0, ABS(K10*C21-MAX($C$10:$K$10))/(MAX($C$10:$K$10)*MAX($C$10:$K$10)-MAX($C$10:$K$10)))</f>
        <v>0.16666666666666666</v>
      </c>
    </row>
    <row r="11" spans="2:21" ht="14.55" customHeight="1" x14ac:dyDescent="0.3">
      <c r="C11" s="7"/>
      <c r="D11" s="7"/>
      <c r="E11" s="7"/>
      <c r="F11" s="7"/>
      <c r="G11" s="7"/>
      <c r="H11" s="7"/>
      <c r="I11" s="7"/>
      <c r="J11" s="7"/>
      <c r="K11" s="7"/>
    </row>
    <row r="12" spans="2:21" ht="14.55" customHeight="1" x14ac:dyDescent="0.3">
      <c r="B12" s="15" t="s">
        <v>23</v>
      </c>
      <c r="C12" s="6" t="str">
        <f>C7</f>
        <v>Teknologisk innovation &amp; anpassning</v>
      </c>
      <c r="D12" s="8"/>
      <c r="E12" s="8"/>
      <c r="F12" s="8"/>
      <c r="G12" s="8"/>
      <c r="H12" s="8"/>
      <c r="I12" s="8"/>
      <c r="J12" s="8"/>
      <c r="K12" s="8"/>
    </row>
    <row r="13" spans="2:21" ht="14.55" customHeight="1" x14ac:dyDescent="0.3">
      <c r="B13" s="25" t="str">
        <f>IF(C$3="",C$2,C$3)</f>
        <v>Ekonomiska resurser</v>
      </c>
      <c r="C13" s="1">
        <v>6</v>
      </c>
    </row>
    <row r="14" spans="2:21" ht="14.55" customHeight="1" x14ac:dyDescent="0.3">
      <c r="B14" s="26" t="str">
        <f>IF(D$3="",D$2,D$3)</f>
        <v>Samhällsdynamik</v>
      </c>
      <c r="C14" s="1">
        <v>4</v>
      </c>
    </row>
    <row r="15" spans="2:21" ht="14.55" customHeight="1" x14ac:dyDescent="0.3">
      <c r="B15" s="26" t="str">
        <f>IF(E$3="",E$2,E$3)</f>
        <v>Markanvändning</v>
      </c>
      <c r="C15" s="1">
        <v>7</v>
      </c>
    </row>
    <row r="16" spans="2:21" ht="14.55" customHeight="1" x14ac:dyDescent="0.3">
      <c r="B16" s="26" t="str">
        <f>IF(F$3="",F$2,F$3)</f>
        <v>Externa samarbeten</v>
      </c>
      <c r="C16" s="1">
        <v>9</v>
      </c>
    </row>
    <row r="17" spans="1:11" ht="14.55" customHeight="1" x14ac:dyDescent="0.3">
      <c r="B17" s="26" t="str">
        <f>IF(G$3="",G$2,G$3)</f>
        <v>Teknologisk innovation &amp; anpassning</v>
      </c>
      <c r="C17" s="1">
        <v>1</v>
      </c>
    </row>
    <row r="18" spans="1:11" ht="14.55" customHeight="1" x14ac:dyDescent="0.3">
      <c r="B18" s="26" t="str">
        <f>IF(H$3="",H$2,H$3)</f>
        <v>Multifunktionalitet</v>
      </c>
      <c r="C18" s="1">
        <v>2</v>
      </c>
    </row>
    <row r="19" spans="1:11" ht="14.55" customHeight="1" x14ac:dyDescent="0.3">
      <c r="B19" s="26" t="str">
        <f>IF(I$3="",I$2,I$3)</f>
        <v>Policy, regler, lagstiftning</v>
      </c>
      <c r="C19" s="1">
        <v>8</v>
      </c>
    </row>
    <row r="20" spans="1:11" ht="14.55" customHeight="1" x14ac:dyDescent="0.3">
      <c r="B20" s="26" t="str">
        <f>IF(J$3="",J$2,J$3)</f>
        <v>Organisatorisk kapacitet</v>
      </c>
      <c r="C20" s="1">
        <v>5</v>
      </c>
    </row>
    <row r="21" spans="1:11" ht="14.55" customHeight="1" x14ac:dyDescent="0.3">
      <c r="B21" s="26" t="str">
        <f>IF(K$3="",K$2,K$3)</f>
        <v>Långsiktig integration</v>
      </c>
      <c r="C21" s="1">
        <v>3</v>
      </c>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v>9.5759233926128604E-2</v>
      </c>
      <c r="D24" s="10">
        <v>6.3839489284085782E-2</v>
      </c>
      <c r="E24" s="10">
        <v>0.12767897856817148</v>
      </c>
      <c r="F24" s="10">
        <v>0.31463748290013688</v>
      </c>
      <c r="G24" s="10">
        <v>2.7359781121751039E-2</v>
      </c>
      <c r="H24" s="10">
        <v>4.7879616963064288E-2</v>
      </c>
      <c r="I24" s="10">
        <v>0.19151846785225712</v>
      </c>
      <c r="J24" s="10">
        <v>7.6607387140902844E-2</v>
      </c>
      <c r="K24" s="10">
        <v>5.4719562243502023E-2</v>
      </c>
    </row>
    <row r="25" spans="1:11" ht="14.55" customHeight="1" x14ac:dyDescent="0.3">
      <c r="A25" s="8"/>
      <c r="B25" s="8"/>
      <c r="C25" s="14"/>
      <c r="D25" s="14"/>
      <c r="E25" s="14"/>
      <c r="F25" s="14"/>
      <c r="G25" s="14"/>
      <c r="H25" s="14"/>
      <c r="I25" s="14"/>
      <c r="J25" s="14"/>
      <c r="K25" s="14"/>
    </row>
    <row r="26" spans="1:11" ht="14.55" customHeight="1" x14ac:dyDescent="0.3">
      <c r="A26" s="8"/>
      <c r="B26" s="7" t="s">
        <v>25</v>
      </c>
      <c r="C26" s="7">
        <v>6.8399452804377536E-2</v>
      </c>
      <c r="D26" s="8"/>
      <c r="E26" s="8"/>
      <c r="F26" s="8"/>
      <c r="G26" s="8"/>
      <c r="H26" s="8"/>
      <c r="I26" s="76"/>
      <c r="J26" s="76"/>
      <c r="K26" s="8"/>
    </row>
    <row r="27" spans="1:11" ht="14.55" customHeight="1" x14ac:dyDescent="0.3">
      <c r="A27" s="8"/>
      <c r="B27" s="6" t="s">
        <v>26</v>
      </c>
      <c r="C27" s="23">
        <f>IFERROR(MAX(M10:U10),"")</f>
        <v>0.16666666666666666</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1" ht="14.55" customHeight="1" x14ac:dyDescent="0.3">
      <c r="A28" s="8"/>
      <c r="B28" s="5" t="s">
        <v>27</v>
      </c>
      <c r="C28" s="6">
        <f>IFERROR(G107,"")</f>
        <v>0.36620000000000003</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1</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-6.8399452804377536E-2</v>
      </c>
      <c r="D32" s="7">
        <f t="shared" si="2"/>
        <v>-6.8399452804377814E-2</v>
      </c>
      <c r="E32" s="7">
        <f t="shared" si="2"/>
        <v>-6.8399452804377592E-2</v>
      </c>
      <c r="F32" s="7">
        <f t="shared" si="2"/>
        <v>0</v>
      </c>
      <c r="G32" s="7">
        <f t="shared" si="2"/>
        <v>6.8399452804377536E-2</v>
      </c>
      <c r="H32" s="7">
        <f t="shared" si="2"/>
        <v>-6.8399452804377425E-2</v>
      </c>
      <c r="I32" s="7">
        <f t="shared" si="2"/>
        <v>-6.839945280437737E-2</v>
      </c>
      <c r="J32" s="7">
        <f t="shared" si="2"/>
        <v>-6.839945280437737E-2</v>
      </c>
      <c r="K32" s="7">
        <f t="shared" si="2"/>
        <v>-6.8399452804377259E-2</v>
      </c>
    </row>
    <row r="33" spans="2:11" s="7" customFormat="1" ht="14.55" customHeight="1" x14ac:dyDescent="0.3">
      <c r="C33" s="7">
        <f>-C32</f>
        <v>6.8399452804377536E-2</v>
      </c>
      <c r="D33" s="7">
        <f t="shared" ref="D33:K33" si="3">-D32</f>
        <v>6.8399452804377814E-2</v>
      </c>
      <c r="E33" s="7">
        <f t="shared" si="3"/>
        <v>6.8399452804377592E-2</v>
      </c>
      <c r="F33" s="7">
        <f t="shared" si="3"/>
        <v>0</v>
      </c>
      <c r="G33" s="7">
        <f>-G32</f>
        <v>-6.8399452804377536E-2</v>
      </c>
      <c r="H33" s="7">
        <f t="shared" si="3"/>
        <v>6.8399452804377425E-2</v>
      </c>
      <c r="I33" s="7">
        <f t="shared" si="3"/>
        <v>6.839945280437737E-2</v>
      </c>
      <c r="J33" s="7">
        <f t="shared" si="3"/>
        <v>6.839945280437737E-2</v>
      </c>
      <c r="K33" s="7">
        <f t="shared" si="3"/>
        <v>6.8399452804377259E-2</v>
      </c>
    </row>
    <row r="34" spans="2:11" s="7" customFormat="1" ht="14.55" customHeight="1" x14ac:dyDescent="0.3"/>
    <row r="35" spans="2:11" s="7" customFormat="1" ht="14.55" customHeight="1" x14ac:dyDescent="0.3">
      <c r="B35" s="7" t="s">
        <v>30</v>
      </c>
      <c r="C35" s="7">
        <f>C24-$C13*IF($C$13=1,$C$24,IF($C$14=1,$D$24,IF($C$15=1,$E$24,IF($C$16=1,$F$24,IF($C$17=1,$G$24,IF($C$18=1,$H$24,IF($C$19=1,$I$24,IF($C$20=1,$J$24,IF($C$21=1,$K$24)))))))))</f>
        <v>-6.8399452804377633E-2</v>
      </c>
      <c r="D35" s="7">
        <f>D24-$C14*IF($C$13=1,$C$24,IF($C$14=1,$D$24,IF($C$15=1,$E$24,IF($C$16=1,$F$24,IF($C$17=1,$G$24,IF($C$18=1,$H$24,IF($C$19=1,$I$24,IF($C$20=1,$J$24,IF($C$21=1,$K$24)))))))))</f>
        <v>-4.5599635202918376E-2</v>
      </c>
      <c r="E35" s="7">
        <f>E24-$C15*IF($C$13=1,$C$24,IF($C$14=1,$D$24,IF($C$15=1,$E$24,IF($C$16=1,$F$24,IF($C$17=1,$G$24,IF($C$18=1,$H$24,IF($C$19=1,$I$24,IF($C$20=1,$J$24,IF($C$21=1,$K$24)))))))))</f>
        <v>-6.383948928408581E-2</v>
      </c>
      <c r="F35" s="7">
        <f>F24-$C16*IF($C$13=1,$C$24,IF($C$14=1,$D$24,IF($C$15=1,$E$24,IF($C$16=1,$F$24,IF($C$17=1,$G$24,IF($C$18=1,$H$24,IF($C$19=1,$I$24,IF($C$20=1,$J$24,IF($C$21=1,$K$24)))))))))</f>
        <v>6.8399452804377536E-2</v>
      </c>
      <c r="G35" s="7">
        <f>G24-$C17*IF($C$13=1,$C$24,IF($C$14=1,$D$24,IF($C$15=1,$E$24,IF($C$16=1,$F$24,IF($C$17=1,$G$24,IF($C$18=1,$H$24,IF($C$19=1,$I$24,IF($C$20=1,$J$24,IF($C$21=1,$K$24)))))))))</f>
        <v>0</v>
      </c>
      <c r="H35" s="7">
        <f>H24-$C18*IF($C$13=1,$C$24,IF($C$14=1,$D$24,IF($C$15=1,$E$24,IF($C$16=1,$F$24,IF($C$17=1,$G$24,IF($C$18=1,$H$24,IF($C$19=1,$I$24,IF($C$20=1,$J$24,IF($C$21=1,$K$24)))))))))</f>
        <v>-6.8399452804377911E-3</v>
      </c>
      <c r="I35" s="7">
        <f>I24-$C19*IF($C$13=1,$C$24,IF($C$14=1,$D$24,IF($C$15=1,$E$24,IF($C$16=1,$F$24,IF($C$17=1,$G$24,IF($C$18=1,$H$24,IF($C$19=1,$I$24,IF($C$20=1,$J$24,IF($C$21=1,$K$24)))))))))</f>
        <v>-2.7359781121751192E-2</v>
      </c>
      <c r="J35" s="7">
        <f>J24-$C20*IF($C$13=1,$C$24,IF($C$14=1,$D$24,IF($C$15=1,$E$24,IF($C$16=1,$F$24,IF($C$17=1,$G$24,IF($C$18=1,$H$24,IF($C$19=1,$I$24,IF($C$20=1,$J$24,IF($C$21=1,$K$24)))))))))</f>
        <v>-6.019151846785234E-2</v>
      </c>
      <c r="K35" s="7">
        <f>K24-$C21*IF($C$13=1,$C$24,IF($C$14=1,$D$24,IF($C$15=1,$E$24,IF($C$16=1,$F$24,IF($C$17=1,$G$24,IF($C$18=1,$H$24,IF($C$19=1,$I$24,IF($C$20=1,$J$24,IF($C$21=1,$K$24)))))))))</f>
        <v>-2.7359781121751095E-2</v>
      </c>
    </row>
    <row r="36" spans="2:11" s="7" customFormat="1" ht="14.55" customHeight="1" x14ac:dyDescent="0.3">
      <c r="C36" s="7">
        <f>-C35</f>
        <v>6.8399452804377633E-2</v>
      </c>
      <c r="D36" s="7">
        <f>-D35</f>
        <v>4.5599635202918376E-2</v>
      </c>
      <c r="E36" s="7">
        <f t="shared" ref="E36:J36" si="4">-E35</f>
        <v>6.383948928408581E-2</v>
      </c>
      <c r="F36" s="7">
        <f t="shared" si="4"/>
        <v>-6.8399452804377536E-2</v>
      </c>
      <c r="G36" s="7">
        <f t="shared" si="4"/>
        <v>0</v>
      </c>
      <c r="H36" s="7">
        <f t="shared" si="4"/>
        <v>6.8399452804377911E-3</v>
      </c>
      <c r="I36" s="7">
        <f t="shared" si="4"/>
        <v>2.7359781121751192E-2</v>
      </c>
      <c r="J36" s="7">
        <f t="shared" si="4"/>
        <v>6.019151846785234E-2</v>
      </c>
      <c r="K36" s="7">
        <f>-K35</f>
        <v>2.7359781121751095E-2</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0.20833333333333334</v>
      </c>
      <c r="F92" s="7">
        <f>IF(MAX($C$10:$K$10)=1,0, ABS(D10*C14-MAX($C$10:$K$10))/(MAX($C$10:$K$10)*MAX($C$10:$K$10)-MAX($C$10:$K$10)))</f>
        <v>0.20833333333333334</v>
      </c>
      <c r="G92" s="7">
        <f>IF(MAX($C$10:$K$10)=1,0, ABS(E10*C15-MAX($C$10:$K$10))/(MAX($C$10:$K$10)*MAX($C$10:$K$10)-MAX($C$10:$K$10)))</f>
        <v>0.16666666666666666</v>
      </c>
      <c r="H92" s="7">
        <f>IF(MAX($C$10:$K$10)=1,0, ABS(F10*C16-MAX($C$10:$K$10))/(MAX($C$10:$K$10)*MAX($C$10:$K$10)-MAX($C$10:$K$10)))</f>
        <v>0</v>
      </c>
      <c r="I92" s="7">
        <f>IF(MAX($C$10:$K$10)=1,0, ABS(G10*C17-MAX($C$10:$K$10))/(MAX($C$10:$K$10)*MAX($C$10:$K$10)-MAX($C$10:$K$10)))</f>
        <v>0</v>
      </c>
      <c r="J92" s="7">
        <f>IF(MAX($C$10:$K$10)=1,0, ABS(H10*C18-MAX($C$10:$K$10))/(MAX($C$10:$K$10)*MAX($C$10:$K$10)-MAX($C$10:$K$10)))</f>
        <v>9.7222222222222224E-2</v>
      </c>
      <c r="K92" s="7">
        <f>IF(MAX($C$10:$K$10)=1,0, ABS(I10*C19-MAX($C$10:$K$10))/(MAX($C$10:$K$10)*MAX($C$10:$K$10)-MAX($C$10:$K$10)))</f>
        <v>9.7222222222222224E-2</v>
      </c>
      <c r="L92" s="7">
        <f>IF(MAX($C$10:$K$10)=1,0, ABS(J10*C20-MAX($C$10:$K$10))/(MAX($C$10:$K$10)*MAX($C$10:$K$10)-MAX($C$10:$K$10)))</f>
        <v>0.22222222222222221</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3" priority="1" operator="equal">
      <formula>"YES"</formula>
    </cfRule>
    <cfRule type="cellIs" dxfId="2" priority="2" operator="equal">
      <formula>"NO"</formula>
    </cfRule>
  </conditionalFormatting>
  <dataValidations count="2">
    <dataValidation type="list" allowBlank="1" showInputMessage="1" showErrorMessage="1" sqref="C5 C7" xr:uid="{299C7EFE-241E-4CD9-896C-4D3BDD61F7A1}">
      <formula1>$C$3:$K$3</formula1>
    </dataValidation>
    <dataValidation type="list" allowBlank="1" showInputMessage="1" showErrorMessage="1" sqref="C10:K10 C13:C21" xr:uid="{9BA72C61-33AE-47D8-8CCD-CE1B63AB83F2}">
      <formula1>"1,2,3,4,5,6,7,8,9"</formula1>
    </dataValidation>
  </dataValidation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C988-98D0-4A04-B6A3-CB49B1C71CC2}">
  <dimension ref="A1:O88"/>
  <sheetViews>
    <sheetView zoomScale="70" zoomScaleNormal="70" workbookViewId="0">
      <selection activeCell="O2" sqref="O2"/>
    </sheetView>
  </sheetViews>
  <sheetFormatPr defaultColWidth="8.77734375" defaultRowHeight="14.4" x14ac:dyDescent="0.3"/>
  <cols>
    <col min="1" max="1" width="9.77734375" style="20" customWidth="1"/>
    <col min="2" max="2" width="16.77734375" style="20" customWidth="1"/>
    <col min="3" max="3" width="17.77734375" style="20" customWidth="1"/>
    <col min="4" max="4" width="15.5546875" style="20" customWidth="1"/>
    <col min="5" max="5" width="14.21875" style="20" customWidth="1"/>
    <col min="6" max="6" width="15.77734375" style="20" customWidth="1"/>
    <col min="7" max="7" width="12.77734375" style="20" customWidth="1"/>
    <col min="8" max="8" width="12.5546875" style="20" customWidth="1"/>
    <col min="9" max="9" width="13.5546875" style="20" customWidth="1"/>
    <col min="10" max="10" width="12.5546875" style="20" customWidth="1"/>
    <col min="11" max="13" width="8.77734375" style="20"/>
    <col min="14" max="14" width="34.21875" style="20" customWidth="1"/>
    <col min="15" max="15" width="11.5546875" style="20" customWidth="1"/>
    <col min="16" max="16" width="8.77734375" style="20" customWidth="1"/>
    <col min="17" max="16384" width="8.77734375" style="20"/>
  </cols>
  <sheetData>
    <row r="1" spans="1:15" x14ac:dyDescent="0.3">
      <c r="A1" s="80" t="s">
        <v>24</v>
      </c>
      <c r="B1" s="27" t="s">
        <v>1</v>
      </c>
      <c r="C1" s="27" t="s">
        <v>2</v>
      </c>
      <c r="D1" s="27" t="s">
        <v>3</v>
      </c>
      <c r="E1" s="27" t="s">
        <v>4</v>
      </c>
      <c r="F1" s="27" t="s">
        <v>5</v>
      </c>
      <c r="G1" s="27" t="s">
        <v>6</v>
      </c>
      <c r="H1" s="27" t="s">
        <v>7</v>
      </c>
      <c r="I1" s="27" t="s">
        <v>8</v>
      </c>
      <c r="J1" s="27" t="s">
        <v>9</v>
      </c>
      <c r="O1" s="32" t="s">
        <v>33</v>
      </c>
    </row>
    <row r="2" spans="1:15" ht="43.2" x14ac:dyDescent="0.3">
      <c r="A2" s="81"/>
      <c r="B2" s="35" t="s">
        <v>11</v>
      </c>
      <c r="C2" s="35" t="s">
        <v>12</v>
      </c>
      <c r="D2" s="35" t="s">
        <v>13</v>
      </c>
      <c r="E2" s="35" t="s">
        <v>14</v>
      </c>
      <c r="F2" s="35" t="s">
        <v>15</v>
      </c>
      <c r="G2" s="35" t="s">
        <v>16</v>
      </c>
      <c r="H2" s="35" t="s">
        <v>17</v>
      </c>
      <c r="I2" s="35" t="s">
        <v>18</v>
      </c>
      <c r="J2" s="35" t="s">
        <v>19</v>
      </c>
      <c r="O2" s="20">
        <f>AVERAGE('1'!C27,'2'!C27,'3'!C27,'4'!C27,'5'!C27,'6'!C27,'8'!C27,'9'!C27,'10'!C27)</f>
        <v>0.16049382716049385</v>
      </c>
    </row>
    <row r="3" spans="1:15" x14ac:dyDescent="0.3">
      <c r="A3" s="81"/>
      <c r="B3" s="36">
        <f>AVERAGE('1'!C24,'2'!C24,'3'!C24,'4'!C24,'5'!C24,'6'!C24,'7'!C24,'8'!C24,'9'!C24,'10'!C24,'backup sheet'!C24)</f>
        <v>8.0179866713051606E-2</v>
      </c>
      <c r="C3" s="36">
        <f>AVERAGE('1'!D24,'2'!D24,'3'!D24,'4'!D24,'5'!D24,'6'!D24,'7'!D24,'8'!D24,'9'!D24,'10'!D24,'backup sheet'!D24)</f>
        <v>5.8923166440427166E-2</v>
      </c>
      <c r="D3" s="36">
        <f>AVERAGE('1'!E24,'2'!E24,'3'!E24,'4'!E24,'5'!E24,'6'!E24,'7'!E24,'8'!E24,'9'!E24,'10'!E24,'backup sheet'!E24)</f>
        <v>0.1233057871792972</v>
      </c>
      <c r="E3" s="36">
        <f>AVERAGE('1'!F24,'2'!F24,'3'!F24,'4'!F24,'5'!F24,'6'!F24,'7'!F24,'8'!F24,'9'!F24,'10'!F24,'backup sheet'!F24)</f>
        <v>0.31199371883789789</v>
      </c>
      <c r="F3" s="36">
        <f>AVERAGE('1'!G24,'2'!G24,'3'!G24,'4'!G24,'5'!G24,'6'!G24,'7'!G24,'8'!G24,'9'!G24,'10'!G24,'backup sheet'!G24)</f>
        <v>2.654882657364031E-2</v>
      </c>
      <c r="G3" s="36">
        <f>AVERAGE('1'!H24,'2'!H24,'3'!H24,'4'!H24,'5'!H24,'6'!H24,'7'!H24,'8'!H24,'9'!H24,'10'!H24,'backup sheet'!H24)</f>
        <v>6.35360104709322E-2</v>
      </c>
      <c r="H3" s="36">
        <f>AVERAGE('1'!I24,'2'!I24,'3'!I24,'4'!I24,'5'!I24,'6'!I24,'7'!I24,'8'!I24,'9'!I24,'10'!I24,'backup sheet'!I24)</f>
        <v>0.14037066568765585</v>
      </c>
      <c r="I3" s="36">
        <f>AVERAGE('1'!J24,'2'!J24,'3'!J24,'4'!J24,'5'!J24,'6'!J24,'7'!J24,'8'!J24,'9'!J24,'10'!J24,'backup sheet'!J24)</f>
        <v>0.12158682382436514</v>
      </c>
      <c r="J3" s="36">
        <f>AVERAGE('1'!K24,'2'!K24,'3'!K24,'4'!K24,'5'!K24,'6'!K24,'7'!K24,'8'!K24,'9'!K24,'10'!K24,'backup sheet'!K24)</f>
        <v>7.3555134272732012E-2</v>
      </c>
      <c r="K3" s="33">
        <f>SUM(B3:J3)</f>
        <v>0.99999999999999933</v>
      </c>
    </row>
    <row r="27" spans="1:14" ht="43.2" x14ac:dyDescent="0.3">
      <c r="A27" s="28" t="s">
        <v>83</v>
      </c>
      <c r="B27" s="6" t="s">
        <v>34</v>
      </c>
      <c r="C27" s="6" t="s">
        <v>35</v>
      </c>
      <c r="D27" s="6" t="s">
        <v>36</v>
      </c>
      <c r="E27" s="6" t="s">
        <v>37</v>
      </c>
      <c r="F27" s="6" t="s">
        <v>38</v>
      </c>
      <c r="G27" s="6" t="s">
        <v>39</v>
      </c>
      <c r="H27" s="6" t="s">
        <v>40</v>
      </c>
      <c r="I27" s="6" t="s">
        <v>41</v>
      </c>
      <c r="J27" s="6" t="s">
        <v>42</v>
      </c>
      <c r="N27" s="29" t="s">
        <v>82</v>
      </c>
    </row>
    <row r="28" spans="1:14" x14ac:dyDescent="0.3">
      <c r="A28" s="20">
        <v>1</v>
      </c>
      <c r="B28" s="24">
        <v>6.5702217959966613E-2</v>
      </c>
      <c r="C28" s="24">
        <v>7.8842661551959875E-2</v>
      </c>
      <c r="D28" s="24">
        <v>0.1971066538798997</v>
      </c>
      <c r="E28" s="24">
        <v>0.29994490807810847</v>
      </c>
      <c r="F28" s="24">
        <v>2.2852945377379676E-2</v>
      </c>
      <c r="G28" s="24">
        <v>4.9276663469974918E-2</v>
      </c>
      <c r="H28" s="24">
        <v>9.8553326939949809E-2</v>
      </c>
      <c r="I28" s="24">
        <v>0.13140443591993295</v>
      </c>
      <c r="J28" s="24">
        <v>5.6316186822828462E-2</v>
      </c>
      <c r="N28" s="30"/>
    </row>
    <row r="29" spans="1:14" x14ac:dyDescent="0.3">
      <c r="A29" s="20">
        <v>2</v>
      </c>
      <c r="B29" s="24">
        <v>4.7879616963064225E-2</v>
      </c>
      <c r="C29" s="24">
        <v>6.3839489284085477E-2</v>
      </c>
      <c r="D29" s="24">
        <v>7.6607387140902608E-2</v>
      </c>
      <c r="E29" s="24">
        <v>0.3146374829001331</v>
      </c>
      <c r="F29" s="24">
        <v>2.7359781121750842E-2</v>
      </c>
      <c r="G29" s="24">
        <v>5.4719562243501642E-2</v>
      </c>
      <c r="H29" s="24">
        <v>9.5759233926127299E-2</v>
      </c>
      <c r="I29" s="24">
        <v>0.12767897856817081</v>
      </c>
      <c r="J29" s="24">
        <v>0.19151846785225624</v>
      </c>
      <c r="N29" s="31" t="s">
        <v>43</v>
      </c>
    </row>
    <row r="30" spans="1:14" x14ac:dyDescent="0.3">
      <c r="A30" s="20">
        <v>3</v>
      </c>
      <c r="B30" s="24">
        <v>9.5759233926128159E-2</v>
      </c>
      <c r="C30" s="24">
        <v>5.4719562243501919E-2</v>
      </c>
      <c r="D30" s="24">
        <v>7.6607387140903149E-2</v>
      </c>
      <c r="E30" s="24">
        <v>0.3146374829001356</v>
      </c>
      <c r="F30" s="24">
        <v>2.7359781121750849E-2</v>
      </c>
      <c r="G30" s="24">
        <v>6.3839489284085338E-2</v>
      </c>
      <c r="H30" s="24">
        <v>0.19151846785225735</v>
      </c>
      <c r="I30" s="24">
        <v>0.12767897856817131</v>
      </c>
      <c r="J30" s="24">
        <v>4.7879616963064253E-2</v>
      </c>
      <c r="N30" s="31" t="s">
        <v>44</v>
      </c>
    </row>
    <row r="31" spans="1:14" x14ac:dyDescent="0.3">
      <c r="A31" s="20">
        <v>4</v>
      </c>
      <c r="B31" s="24">
        <v>9.5759233926128576E-2</v>
      </c>
      <c r="C31" s="24">
        <v>4.787961696306433E-2</v>
      </c>
      <c r="D31" s="24">
        <v>5.4719562243502058E-2</v>
      </c>
      <c r="E31" s="24">
        <v>0.31463748290013699</v>
      </c>
      <c r="F31" s="24">
        <v>2.7359781121751029E-2</v>
      </c>
      <c r="G31" s="24">
        <v>6.3839489284085754E-2</v>
      </c>
      <c r="H31" s="24">
        <v>0.12767897856817145</v>
      </c>
      <c r="I31" s="24">
        <v>0.19151846785225729</v>
      </c>
      <c r="J31" s="24">
        <v>7.6607387140902913E-2</v>
      </c>
      <c r="N31" s="31" t="s">
        <v>45</v>
      </c>
    </row>
    <row r="32" spans="1:14" x14ac:dyDescent="0.3">
      <c r="A32" s="20">
        <v>5</v>
      </c>
      <c r="B32" s="24">
        <v>6.4008470293813305E-2</v>
      </c>
      <c r="C32" s="24">
        <v>7.6810164352576052E-2</v>
      </c>
      <c r="D32" s="24">
        <v>0.19202541088143993</v>
      </c>
      <c r="E32" s="24">
        <v>0.31330461775392859</v>
      </c>
      <c r="F32" s="24">
        <v>2.6950934860553E-2</v>
      </c>
      <c r="G32" s="24">
        <v>5.4864403108982905E-2</v>
      </c>
      <c r="H32" s="24">
        <v>9.601270544071995E-2</v>
      </c>
      <c r="I32" s="24">
        <v>0.12801694058762658</v>
      </c>
      <c r="J32" s="24">
        <v>4.8006352720359982E-2</v>
      </c>
      <c r="N32" s="31" t="s">
        <v>46</v>
      </c>
    </row>
    <row r="33" spans="1:14" x14ac:dyDescent="0.3">
      <c r="A33" s="20">
        <v>6</v>
      </c>
      <c r="B33" s="24">
        <v>6.4008470293813416E-2</v>
      </c>
      <c r="C33" s="24">
        <v>4.8006352720360239E-2</v>
      </c>
      <c r="D33" s="24">
        <v>0.12801694058762672</v>
      </c>
      <c r="E33" s="24">
        <v>0.31330461775392804</v>
      </c>
      <c r="F33" s="24">
        <v>2.6950934860552955E-2</v>
      </c>
      <c r="G33" s="24">
        <v>9.6012705440720242E-2</v>
      </c>
      <c r="H33" s="24">
        <v>7.6810164352575705E-2</v>
      </c>
      <c r="I33" s="24">
        <v>0.19202541088144059</v>
      </c>
      <c r="J33" s="24">
        <v>5.4864403108982877E-2</v>
      </c>
      <c r="N33"/>
    </row>
    <row r="34" spans="1:14" ht="18" x14ac:dyDescent="0.3">
      <c r="A34" s="20">
        <v>8</v>
      </c>
      <c r="B34" s="24">
        <v>9.6012705440719923E-2</v>
      </c>
      <c r="C34" s="24">
        <v>4.8006352720359954E-2</v>
      </c>
      <c r="D34" s="24">
        <v>0.12801694058762653</v>
      </c>
      <c r="E34" s="24">
        <v>0.31330461775392809</v>
      </c>
      <c r="F34" s="24">
        <v>2.6950934860552951E-2</v>
      </c>
      <c r="G34" s="24">
        <v>6.4008470293813249E-2</v>
      </c>
      <c r="H34" s="24">
        <v>0.19202541088143987</v>
      </c>
      <c r="I34" s="24">
        <v>5.4864403108982787E-2</v>
      </c>
      <c r="J34" s="24">
        <v>7.6810164352575941E-2</v>
      </c>
      <c r="N34" s="29" t="s">
        <v>47</v>
      </c>
    </row>
    <row r="35" spans="1:14" x14ac:dyDescent="0.3">
      <c r="A35" s="20">
        <v>9</v>
      </c>
      <c r="B35" s="24">
        <v>9.6729617687701622E-2</v>
      </c>
      <c r="C35" s="24">
        <v>4.8364808843850832E-2</v>
      </c>
      <c r="D35" s="24">
        <v>0.12897282358360246</v>
      </c>
      <c r="E35" s="24">
        <v>0.30953477660064532</v>
      </c>
      <c r="F35" s="24">
        <v>2.5794564716720442E-2</v>
      </c>
      <c r="G35" s="24">
        <v>7.7383694150161386E-2</v>
      </c>
      <c r="H35" s="24">
        <v>0.19345923537540377</v>
      </c>
      <c r="I35" s="24">
        <v>6.4486411791801174E-2</v>
      </c>
      <c r="J35" s="24">
        <v>5.5274067250115327E-2</v>
      </c>
      <c r="N35" s="30"/>
    </row>
    <row r="36" spans="1:14" x14ac:dyDescent="0.3">
      <c r="A36" s="20">
        <v>10</v>
      </c>
      <c r="B36" s="24">
        <v>9.5759233926128604E-2</v>
      </c>
      <c r="C36" s="24">
        <v>6.3839489284085782E-2</v>
      </c>
      <c r="D36" s="24">
        <v>0.12767897856817148</v>
      </c>
      <c r="E36" s="24">
        <v>0.31463748290013688</v>
      </c>
      <c r="F36" s="24">
        <v>2.7359781121751039E-2</v>
      </c>
      <c r="G36" s="24">
        <v>4.7879616963064288E-2</v>
      </c>
      <c r="H36" s="24">
        <v>0.19151846785225712</v>
      </c>
      <c r="I36" s="24">
        <v>7.6607387140902844E-2</v>
      </c>
      <c r="J36" s="24">
        <v>5.4719562243502023E-2</v>
      </c>
      <c r="N36" s="31" t="s">
        <v>48</v>
      </c>
    </row>
    <row r="37" spans="1:14" x14ac:dyDescent="0.3">
      <c r="N37" s="31" t="s">
        <v>49</v>
      </c>
    </row>
    <row r="38" spans="1:14" x14ac:dyDescent="0.3">
      <c r="N38" s="31" t="s">
        <v>50</v>
      </c>
    </row>
    <row r="39" spans="1:14" x14ac:dyDescent="0.3">
      <c r="N39" s="31" t="s">
        <v>51</v>
      </c>
    </row>
    <row r="40" spans="1:14" x14ac:dyDescent="0.3">
      <c r="N40"/>
    </row>
    <row r="41" spans="1:14" ht="18" x14ac:dyDescent="0.3">
      <c r="N41" s="29" t="s">
        <v>36</v>
      </c>
    </row>
    <row r="42" spans="1:14" x14ac:dyDescent="0.3">
      <c r="N42" s="30"/>
    </row>
    <row r="43" spans="1:14" x14ac:dyDescent="0.3">
      <c r="N43" s="31" t="s">
        <v>52</v>
      </c>
    </row>
    <row r="44" spans="1:14" x14ac:dyDescent="0.3">
      <c r="N44" s="31" t="s">
        <v>53</v>
      </c>
    </row>
    <row r="45" spans="1:14" x14ac:dyDescent="0.3">
      <c r="N45" s="31" t="s">
        <v>54</v>
      </c>
    </row>
    <row r="46" spans="1:14" x14ac:dyDescent="0.3">
      <c r="N46" s="31" t="s">
        <v>55</v>
      </c>
    </row>
    <row r="47" spans="1:14" x14ac:dyDescent="0.3">
      <c r="N47"/>
    </row>
    <row r="48" spans="1:14" ht="18" x14ac:dyDescent="0.3">
      <c r="N48" s="29" t="s">
        <v>56</v>
      </c>
    </row>
    <row r="49" spans="14:14" x14ac:dyDescent="0.3">
      <c r="N49" s="30"/>
    </row>
    <row r="50" spans="14:14" x14ac:dyDescent="0.3">
      <c r="N50" s="31" t="s">
        <v>57</v>
      </c>
    </row>
    <row r="51" spans="14:14" x14ac:dyDescent="0.3">
      <c r="N51" s="31" t="s">
        <v>58</v>
      </c>
    </row>
    <row r="52" spans="14:14" x14ac:dyDescent="0.3">
      <c r="N52" s="31" t="s">
        <v>59</v>
      </c>
    </row>
    <row r="53" spans="14:14" x14ac:dyDescent="0.3">
      <c r="N53" s="31" t="s">
        <v>60</v>
      </c>
    </row>
    <row r="54" spans="14:14" x14ac:dyDescent="0.3">
      <c r="N54"/>
    </row>
    <row r="55" spans="14:14" ht="18" x14ac:dyDescent="0.3">
      <c r="N55" s="29" t="s">
        <v>61</v>
      </c>
    </row>
    <row r="56" spans="14:14" x14ac:dyDescent="0.3">
      <c r="N56" s="30"/>
    </row>
    <row r="57" spans="14:14" x14ac:dyDescent="0.3">
      <c r="N57" s="31" t="s">
        <v>62</v>
      </c>
    </row>
    <row r="58" spans="14:14" x14ac:dyDescent="0.3">
      <c r="N58" s="31" t="s">
        <v>63</v>
      </c>
    </row>
    <row r="59" spans="14:14" x14ac:dyDescent="0.3">
      <c r="N59" s="31" t="s">
        <v>64</v>
      </c>
    </row>
    <row r="60" spans="14:14" x14ac:dyDescent="0.3">
      <c r="N60" s="31" t="s">
        <v>65</v>
      </c>
    </row>
    <row r="61" spans="14:14" x14ac:dyDescent="0.3">
      <c r="N61"/>
    </row>
    <row r="62" spans="14:14" ht="18" x14ac:dyDescent="0.3">
      <c r="N62" s="29" t="s">
        <v>66</v>
      </c>
    </row>
    <row r="63" spans="14:14" x14ac:dyDescent="0.3">
      <c r="N63" s="30"/>
    </row>
    <row r="64" spans="14:14" x14ac:dyDescent="0.3">
      <c r="N64" s="31" t="s">
        <v>67</v>
      </c>
    </row>
    <row r="65" spans="14:14" x14ac:dyDescent="0.3">
      <c r="N65" s="31" t="s">
        <v>49</v>
      </c>
    </row>
    <row r="66" spans="14:14" x14ac:dyDescent="0.3">
      <c r="N66" s="31" t="s">
        <v>68</v>
      </c>
    </row>
    <row r="67" spans="14:14" x14ac:dyDescent="0.3">
      <c r="N67" s="31" t="s">
        <v>69</v>
      </c>
    </row>
    <row r="68" spans="14:14" x14ac:dyDescent="0.3">
      <c r="N68"/>
    </row>
    <row r="69" spans="14:14" ht="18" x14ac:dyDescent="0.3">
      <c r="N69" s="29" t="s">
        <v>70</v>
      </c>
    </row>
    <row r="70" spans="14:14" x14ac:dyDescent="0.3">
      <c r="N70" s="30"/>
    </row>
    <row r="71" spans="14:14" x14ac:dyDescent="0.3">
      <c r="N71" s="31" t="s">
        <v>71</v>
      </c>
    </row>
    <row r="72" spans="14:14" x14ac:dyDescent="0.3">
      <c r="N72" s="31" t="s">
        <v>72</v>
      </c>
    </row>
    <row r="73" spans="14:14" x14ac:dyDescent="0.3">
      <c r="N73" s="31" t="s">
        <v>73</v>
      </c>
    </row>
    <row r="74" spans="14:14" x14ac:dyDescent="0.3">
      <c r="N74" s="31" t="s">
        <v>74</v>
      </c>
    </row>
    <row r="75" spans="14:14" x14ac:dyDescent="0.3">
      <c r="N75"/>
    </row>
    <row r="76" spans="14:14" ht="18" x14ac:dyDescent="0.3">
      <c r="N76" s="29" t="s">
        <v>75</v>
      </c>
    </row>
    <row r="77" spans="14:14" x14ac:dyDescent="0.3">
      <c r="N77" s="30"/>
    </row>
    <row r="78" spans="14:14" x14ac:dyDescent="0.3">
      <c r="N78" s="31" t="s">
        <v>76</v>
      </c>
    </row>
    <row r="79" spans="14:14" x14ac:dyDescent="0.3">
      <c r="N79" s="31" t="s">
        <v>53</v>
      </c>
    </row>
    <row r="80" spans="14:14" x14ac:dyDescent="0.3">
      <c r="N80" s="31" t="s">
        <v>77</v>
      </c>
    </row>
    <row r="81" spans="14:14" x14ac:dyDescent="0.3">
      <c r="N81" s="31" t="s">
        <v>78</v>
      </c>
    </row>
    <row r="82" spans="14:14" x14ac:dyDescent="0.3">
      <c r="N82"/>
    </row>
    <row r="83" spans="14:14" ht="18" x14ac:dyDescent="0.3">
      <c r="N83" s="29" t="s">
        <v>79</v>
      </c>
    </row>
    <row r="84" spans="14:14" x14ac:dyDescent="0.3">
      <c r="N84" s="30"/>
    </row>
    <row r="85" spans="14:14" x14ac:dyDescent="0.3">
      <c r="N85" s="31" t="s">
        <v>80</v>
      </c>
    </row>
    <row r="86" spans="14:14" x14ac:dyDescent="0.3">
      <c r="N86" s="31" t="s">
        <v>49</v>
      </c>
    </row>
    <row r="87" spans="14:14" x14ac:dyDescent="0.3">
      <c r="N87" s="31" t="s">
        <v>77</v>
      </c>
    </row>
    <row r="88" spans="14:14" x14ac:dyDescent="0.3">
      <c r="N88" s="31" t="s">
        <v>81</v>
      </c>
    </row>
  </sheetData>
  <mergeCells count="1">
    <mergeCell ref="A1:A3"/>
  </mergeCells>
  <phoneticPr fontId="6"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56A3-E5BB-4685-B85A-C018FBC80EBB}">
  <dimension ref="A2:U120"/>
  <sheetViews>
    <sheetView showGridLines="0" tabSelected="1" zoomScale="70" zoomScaleNormal="70" workbookViewId="0">
      <selection activeCell="P15" sqref="P15"/>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row>
    <row r="7" spans="2:21" ht="14.55" customHeight="1" x14ac:dyDescent="0.3">
      <c r="B7" s="16" t="s">
        <v>21</v>
      </c>
      <c r="C7" s="18"/>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f>C5</f>
        <v>0</v>
      </c>
      <c r="C10" s="1"/>
      <c r="D10" s="1"/>
      <c r="E10" s="1"/>
      <c r="F10" s="1"/>
      <c r="G10" s="1"/>
      <c r="H10" s="1"/>
      <c r="I10" s="1"/>
      <c r="J10" s="1"/>
      <c r="K10" s="1"/>
      <c r="U10" s="7" t="e">
        <f>IF(MAX($C$10:$K$10)=1,0, ABS(K10*C21-MAX($C$10:$K$10))/(MAX($C$10:$K$10)*MAX($C$10:$K$10)-MAX($C$10:$K$10)))</f>
        <v>#DIV/0!</v>
      </c>
    </row>
    <row r="11" spans="2:21" ht="14.55" customHeight="1" x14ac:dyDescent="0.3">
      <c r="C11" s="7"/>
      <c r="D11" s="7"/>
      <c r="E11" s="7"/>
      <c r="F11" s="7"/>
      <c r="G11" s="7"/>
      <c r="H11" s="7"/>
      <c r="I11" s="7"/>
      <c r="J11" s="7"/>
      <c r="K11" s="7"/>
    </row>
    <row r="12" spans="2:21" ht="14.55" customHeight="1" x14ac:dyDescent="0.3">
      <c r="B12" s="15" t="s">
        <v>23</v>
      </c>
      <c r="C12" s="6">
        <f>C7</f>
        <v>0</v>
      </c>
      <c r="D12" s="8"/>
      <c r="E12" s="8"/>
      <c r="F12" s="8"/>
      <c r="G12" s="8"/>
      <c r="H12" s="8"/>
      <c r="I12" s="8"/>
      <c r="J12" s="8"/>
      <c r="K12" s="8"/>
    </row>
    <row r="13" spans="2:21" ht="14.55" customHeight="1" x14ac:dyDescent="0.3">
      <c r="B13" s="25" t="str">
        <f>IF(C$3="",C$2,C$3)</f>
        <v>Ekonomiska resurser</v>
      </c>
      <c r="C13" s="1"/>
    </row>
    <row r="14" spans="2:21" ht="14.55" customHeight="1" x14ac:dyDescent="0.3">
      <c r="B14" s="26" t="str">
        <f>IF(D$3="",D$2,D$3)</f>
        <v>Samhällsdynamik</v>
      </c>
      <c r="C14" s="1"/>
    </row>
    <row r="15" spans="2:21" ht="14.55" customHeight="1" x14ac:dyDescent="0.3">
      <c r="B15" s="26" t="str">
        <f>IF(E$3="",E$2,E$3)</f>
        <v>Markanvändning</v>
      </c>
      <c r="C15" s="1"/>
    </row>
    <row r="16" spans="2:21" ht="14.55" customHeight="1" x14ac:dyDescent="0.3">
      <c r="B16" s="26" t="str">
        <f>IF(F$3="",F$2,F$3)</f>
        <v>Externa samarbeten</v>
      </c>
      <c r="C16" s="1"/>
    </row>
    <row r="17" spans="1:11" ht="14.55" customHeight="1" x14ac:dyDescent="0.3">
      <c r="B17" s="26" t="str">
        <f>IF(G$3="",G$2,G$3)</f>
        <v>Teknologisk innovation &amp; anpassning</v>
      </c>
      <c r="C17" s="1"/>
    </row>
    <row r="18" spans="1:11" ht="14.55" customHeight="1" x14ac:dyDescent="0.3">
      <c r="B18" s="26" t="str">
        <f>IF(H$3="",H$2,H$3)</f>
        <v>Multifunktionalitet</v>
      </c>
      <c r="C18" s="1"/>
    </row>
    <row r="19" spans="1:11" ht="14.55" customHeight="1" x14ac:dyDescent="0.3">
      <c r="B19" s="26" t="str">
        <f>IF(I$3="",I$2,I$3)</f>
        <v>Policy, regler, lagstiftning</v>
      </c>
      <c r="C19" s="1"/>
    </row>
    <row r="20" spans="1:11" ht="14.55" customHeight="1" x14ac:dyDescent="0.3">
      <c r="B20" s="26" t="str">
        <f>IF(J$3="",J$2,J$3)</f>
        <v>Organisatorisk kapacitet</v>
      </c>
      <c r="C20" s="1"/>
    </row>
    <row r="21" spans="1:11" ht="14.55" customHeight="1" x14ac:dyDescent="0.3">
      <c r="B21" s="26" t="str">
        <f>IF(K$3="",K$2,K$3)</f>
        <v>Långsiktig integration</v>
      </c>
      <c r="C21" s="1"/>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c r="D24" s="10"/>
      <c r="E24" s="10"/>
      <c r="F24" s="10"/>
      <c r="G24" s="10"/>
      <c r="H24" s="10"/>
      <c r="I24" s="10"/>
      <c r="J24" s="10"/>
      <c r="K24" s="10"/>
    </row>
    <row r="25" spans="1:11" ht="14.55" customHeight="1" x14ac:dyDescent="0.3">
      <c r="A25" s="8"/>
      <c r="B25" s="8"/>
      <c r="C25" s="14"/>
      <c r="D25" s="14"/>
      <c r="E25" s="14"/>
      <c r="F25" s="14"/>
      <c r="G25" s="14"/>
      <c r="H25" s="14"/>
      <c r="I25" s="14"/>
      <c r="J25" s="14"/>
      <c r="K25" s="14"/>
    </row>
    <row r="26" spans="1:11" ht="14.55" customHeight="1" x14ac:dyDescent="0.3">
      <c r="A26" s="8"/>
      <c r="B26" s="7" t="s">
        <v>25</v>
      </c>
      <c r="C26" s="7">
        <v>8.015428192611293E-2</v>
      </c>
      <c r="D26" s="8"/>
      <c r="E26" s="8"/>
      <c r="F26" s="8"/>
      <c r="G26" s="8"/>
      <c r="H26" s="8"/>
      <c r="I26" s="76"/>
      <c r="J26" s="76"/>
      <c r="K26" s="8"/>
    </row>
    <row r="27" spans="1:11" ht="14.55" customHeight="1" x14ac:dyDescent="0.3">
      <c r="A27" s="8"/>
      <c r="B27" s="6" t="s">
        <v>26</v>
      </c>
      <c r="C27" s="23" t="str">
        <f>IFERROR(MAX(M10:U10),"")</f>
        <v/>
      </c>
      <c r="D27" s="77" t="str">
        <f>(IF(C27&lt;C28, "Nivån för konsistens i parvisa jämförelser är acceptabel", "Nivån för konsistens i parvisa jämförelser är inte acceptabel"))</f>
        <v>Nivån för konsistens i parvisa jämförelser är inte acceptabel</v>
      </c>
      <c r="E27" s="77"/>
      <c r="F27" s="77"/>
      <c r="G27" s="77"/>
      <c r="H27" s="77"/>
      <c r="I27" s="77"/>
      <c r="J27" s="77"/>
      <c r="K27" s="77"/>
    </row>
    <row r="28" spans="1:11" ht="14.55" customHeight="1" x14ac:dyDescent="0.3">
      <c r="A28" s="8"/>
      <c r="B28" s="5" t="s">
        <v>27</v>
      </c>
      <c r="C28" s="6" t="str">
        <f>IFERROR(G107,"")</f>
        <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0</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0</v>
      </c>
      <c r="D32" s="7">
        <f t="shared" si="2"/>
        <v>0</v>
      </c>
      <c r="E32" s="7">
        <f t="shared" si="2"/>
        <v>0</v>
      </c>
      <c r="F32" s="7">
        <f t="shared" si="2"/>
        <v>0</v>
      </c>
      <c r="G32" s="7">
        <f t="shared" si="2"/>
        <v>0</v>
      </c>
      <c r="H32" s="7">
        <f t="shared" si="2"/>
        <v>0</v>
      </c>
      <c r="I32" s="7">
        <f t="shared" si="2"/>
        <v>0</v>
      </c>
      <c r="J32" s="7">
        <f t="shared" si="2"/>
        <v>0</v>
      </c>
      <c r="K32" s="7">
        <f t="shared" si="2"/>
        <v>0</v>
      </c>
    </row>
    <row r="33" spans="2:11" s="7" customFormat="1" ht="14.55" customHeight="1" x14ac:dyDescent="0.3">
      <c r="C33" s="7">
        <f>-C32</f>
        <v>0</v>
      </c>
      <c r="D33" s="7">
        <f t="shared" ref="D33:K33" si="3">-D32</f>
        <v>0</v>
      </c>
      <c r="E33" s="7">
        <f t="shared" si="3"/>
        <v>0</v>
      </c>
      <c r="F33" s="7">
        <f t="shared" si="3"/>
        <v>0</v>
      </c>
      <c r="G33" s="7">
        <f>-G32</f>
        <v>0</v>
      </c>
      <c r="H33" s="7">
        <f t="shared" si="3"/>
        <v>0</v>
      </c>
      <c r="I33" s="7">
        <f t="shared" si="3"/>
        <v>0</v>
      </c>
      <c r="J33" s="7">
        <f t="shared" si="3"/>
        <v>0</v>
      </c>
      <c r="K33" s="7">
        <f t="shared" si="3"/>
        <v>0</v>
      </c>
    </row>
    <row r="34" spans="2:11" s="7" customFormat="1" ht="14.55" customHeight="1" x14ac:dyDescent="0.3"/>
    <row r="35" spans="2:11" s="7" customFormat="1" ht="14.55" customHeight="1" x14ac:dyDescent="0.3">
      <c r="B35" s="7" t="s">
        <v>30</v>
      </c>
      <c r="C35" s="7">
        <f>C24-$C13*IF($C$13=1,$C$24,IF($C$14=1,$D$24,IF($C$15=1,$E$24,IF($C$16=1,$F$24,IF($C$17=1,$G$24,IF($C$18=1,$H$24,IF($C$19=1,$I$24,IF($C$20=1,$J$24,IF($C$21=1,$K$24)))))))))</f>
        <v>0</v>
      </c>
      <c r="D35" s="7">
        <f>D24-$C14*IF($C$13=1,$C$24,IF($C$14=1,$D$24,IF($C$15=1,$E$24,IF($C$16=1,$F$24,IF($C$17=1,$G$24,IF($C$18=1,$H$24,IF($C$19=1,$I$24,IF($C$20=1,$J$24,IF($C$21=1,$K$24)))))))))</f>
        <v>0</v>
      </c>
      <c r="E35" s="7">
        <f>E24-$C15*IF($C$13=1,$C$24,IF($C$14=1,$D$24,IF($C$15=1,$E$24,IF($C$16=1,$F$24,IF($C$17=1,$G$24,IF($C$18=1,$H$24,IF($C$19=1,$I$24,IF($C$20=1,$J$24,IF($C$21=1,$K$24)))))))))</f>
        <v>0</v>
      </c>
      <c r="F35" s="7">
        <f>F24-$C16*IF($C$13=1,$C$24,IF($C$14=1,$D$24,IF($C$15=1,$E$24,IF($C$16=1,$F$24,IF($C$17=1,$G$24,IF($C$18=1,$H$24,IF($C$19=1,$I$24,IF($C$20=1,$J$24,IF($C$21=1,$K$24)))))))))</f>
        <v>0</v>
      </c>
      <c r="G35" s="7">
        <f>G24-$C17*IF($C$13=1,$C$24,IF($C$14=1,$D$24,IF($C$15=1,$E$24,IF($C$16=1,$F$24,IF($C$17=1,$G$24,IF($C$18=1,$H$24,IF($C$19=1,$I$24,IF($C$20=1,$J$24,IF($C$21=1,$K$24)))))))))</f>
        <v>0</v>
      </c>
      <c r="H35" s="7">
        <f>H24-$C18*IF($C$13=1,$C$24,IF($C$14=1,$D$24,IF($C$15=1,$E$24,IF($C$16=1,$F$24,IF($C$17=1,$G$24,IF($C$18=1,$H$24,IF($C$19=1,$I$24,IF($C$20=1,$J$24,IF($C$21=1,$K$24)))))))))</f>
        <v>0</v>
      </c>
      <c r="I35" s="7">
        <f>I24-$C19*IF($C$13=1,$C$24,IF($C$14=1,$D$24,IF($C$15=1,$E$24,IF($C$16=1,$F$24,IF($C$17=1,$G$24,IF($C$18=1,$H$24,IF($C$19=1,$I$24,IF($C$20=1,$J$24,IF($C$21=1,$K$24)))))))))</f>
        <v>0</v>
      </c>
      <c r="J35" s="7">
        <f>J24-$C20*IF($C$13=1,$C$24,IF($C$14=1,$D$24,IF($C$15=1,$E$24,IF($C$16=1,$F$24,IF($C$17=1,$G$24,IF($C$18=1,$H$24,IF($C$19=1,$I$24,IF($C$20=1,$J$24,IF($C$21=1,$K$24)))))))))</f>
        <v>0</v>
      </c>
      <c r="K35" s="7">
        <f>K24-$C21*IF($C$13=1,$C$24,IF($C$14=1,$D$24,IF($C$15=1,$E$24,IF($C$16=1,$F$24,IF($C$17=1,$G$24,IF($C$18=1,$H$24,IF($C$19=1,$I$24,IF($C$20=1,$J$24,IF($C$21=1,$K$24)))))))))</f>
        <v>0</v>
      </c>
    </row>
    <row r="36" spans="2:11" s="7" customFormat="1" ht="14.55" customHeight="1" x14ac:dyDescent="0.3">
      <c r="C36" s="7">
        <f>-C35</f>
        <v>0</v>
      </c>
      <c r="D36" s="7">
        <f>-D35</f>
        <v>0</v>
      </c>
      <c r="E36" s="7">
        <f t="shared" ref="E36:J36" si="4">-E35</f>
        <v>0</v>
      </c>
      <c r="F36" s="7">
        <f t="shared" si="4"/>
        <v>0</v>
      </c>
      <c r="G36" s="7">
        <f t="shared" si="4"/>
        <v>0</v>
      </c>
      <c r="H36" s="7">
        <f t="shared" si="4"/>
        <v>0</v>
      </c>
      <c r="I36" s="7">
        <f t="shared" si="4"/>
        <v>0</v>
      </c>
      <c r="J36" s="7">
        <f t="shared" si="4"/>
        <v>0</v>
      </c>
      <c r="K36" s="7">
        <f>-K35</f>
        <v>0</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t="e">
        <f>IF(MAX($C$10:$K$10)=1,0, ABS(C10*C13-MAX($C$10:$K$10))/(MAX($C$10:$K$10)*MAX($C$10:$K$10)-MAX($C$10:$K$10)))</f>
        <v>#DIV/0!</v>
      </c>
      <c r="F92" s="7" t="e">
        <f>IF(MAX($C$10:$K$10)=1,0, ABS(D10*C14-MAX($C$10:$K$10))/(MAX($C$10:$K$10)*MAX($C$10:$K$10)-MAX($C$10:$K$10)))</f>
        <v>#DIV/0!</v>
      </c>
      <c r="G92" s="7" t="e">
        <f>IF(MAX($C$10:$K$10)=1,0, ABS(E10*C15-MAX($C$10:$K$10))/(MAX($C$10:$K$10)*MAX($C$10:$K$10)-MAX($C$10:$K$10)))</f>
        <v>#DIV/0!</v>
      </c>
      <c r="H92" s="7" t="e">
        <f>IF(MAX($C$10:$K$10)=1,0, ABS(F10*C16-MAX($C$10:$K$10))/(MAX($C$10:$K$10)*MAX($C$10:$K$10)-MAX($C$10:$K$10)))</f>
        <v>#DIV/0!</v>
      </c>
      <c r="I92" s="7" t="e">
        <f>IF(MAX($C$10:$K$10)=1,0, ABS(G10*C17-MAX($C$10:$K$10))/(MAX($C$10:$K$10)*MAX($C$10:$K$10)-MAX($C$10:$K$10)))</f>
        <v>#DIV/0!</v>
      </c>
      <c r="J92" s="7" t="e">
        <f>IF(MAX($C$10:$K$10)=1,0, ABS(H10*C18-MAX($C$10:$K$10))/(MAX($C$10:$K$10)*MAX($C$10:$K$10)-MAX($C$10:$K$10)))</f>
        <v>#DIV/0!</v>
      </c>
      <c r="K92" s="7" t="e">
        <f>IF(MAX($C$10:$K$10)=1,0, ABS(I10*C19-MAX($C$10:$K$10))/(MAX($C$10:$K$10)*MAX($C$10:$K$10)-MAX($C$10:$K$10)))</f>
        <v>#DIV/0!</v>
      </c>
      <c r="L92" s="7" t="e">
        <f>IF(MAX($C$10:$K$10)=1,0, ABS(J10*C20-MAX($C$10:$K$10))/(MAX($C$10:$K$10)*MAX($C$10:$K$10)-MAX($C$10:$K$10)))</f>
        <v>#DIV/0!</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0</v>
      </c>
      <c r="H106" s="7"/>
    </row>
    <row r="107" spans="4:12" ht="14.55" customHeight="1" x14ac:dyDescent="0.3">
      <c r="D107" s="8"/>
      <c r="E107" s="7"/>
      <c r="F107" s="7"/>
      <c r="G107" s="7" t="e">
        <f>VLOOKUP(G106,F99:G105,2)</f>
        <v>#N/A</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1" priority="1" operator="equal">
      <formula>"YES"</formula>
    </cfRule>
    <cfRule type="cellIs" dxfId="0" priority="2" operator="equal">
      <formula>"NO"</formula>
    </cfRule>
  </conditionalFormatting>
  <dataValidations count="2">
    <dataValidation type="list" allowBlank="1" showInputMessage="1" showErrorMessage="1" sqref="C10:K10 C13:C21" xr:uid="{5F09C2B7-C918-44D0-A40E-36A9256B955E}">
      <formula1>"1,2,3,4,5,6,7,8,9"</formula1>
    </dataValidation>
    <dataValidation type="list" allowBlank="1" showInputMessage="1" showErrorMessage="1" sqref="C5 C7" xr:uid="{86951FB4-B6BE-4E03-AB82-2AEA64641092}">
      <formula1>$C$3:$K$3</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1202-43F7-4943-8DBB-64FC39B30135}">
  <dimension ref="A2:U120"/>
  <sheetViews>
    <sheetView showGridLines="0" topLeftCell="A3" zoomScale="70" zoomScaleNormal="70" workbookViewId="0">
      <selection activeCell="P9" sqref="P9"/>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row>
    <row r="7" spans="2:21" ht="14.55" customHeight="1" x14ac:dyDescent="0.3">
      <c r="B7" s="16" t="s">
        <v>21</v>
      </c>
      <c r="C7" s="18" t="s">
        <v>11</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f>C5</f>
        <v>0</v>
      </c>
      <c r="C10" s="1">
        <v>2</v>
      </c>
      <c r="D10" s="1">
        <v>5</v>
      </c>
      <c r="E10" s="1">
        <v>4</v>
      </c>
      <c r="F10" s="1">
        <v>1</v>
      </c>
      <c r="G10" s="1">
        <v>9</v>
      </c>
      <c r="H10" s="1">
        <v>7</v>
      </c>
      <c r="I10" s="1">
        <v>6</v>
      </c>
      <c r="J10" s="1">
        <v>3</v>
      </c>
      <c r="K10" s="1">
        <v>8</v>
      </c>
      <c r="U10" s="7">
        <f>IF(MAX($C$10:$K$10)=1,0, ABS(K10*C21-MAX($C$10:$K$10))/(MAX($C$10:$K$10)*MAX($C$10:$K$10)-MAX($C$10:$K$10)))</f>
        <v>0.20833333333333334</v>
      </c>
    </row>
    <row r="11" spans="2:21" ht="14.55" customHeight="1" x14ac:dyDescent="0.3">
      <c r="C11" s="7"/>
      <c r="D11" s="7"/>
      <c r="E11" s="7"/>
      <c r="F11" s="7"/>
      <c r="G11" s="7"/>
      <c r="H11" s="7"/>
      <c r="I11" s="7"/>
      <c r="J11" s="7"/>
      <c r="K11" s="7"/>
    </row>
    <row r="12" spans="2:21" ht="14.55" customHeight="1" x14ac:dyDescent="0.3">
      <c r="B12" s="15" t="s">
        <v>23</v>
      </c>
      <c r="C12" s="6" t="str">
        <f>C7</f>
        <v>Ekonomiska resurser</v>
      </c>
      <c r="D12" s="8"/>
      <c r="E12" s="8"/>
      <c r="F12" s="8"/>
      <c r="G12" s="8"/>
      <c r="H12" s="8"/>
      <c r="I12" s="8"/>
      <c r="J12" s="8"/>
      <c r="K12" s="8"/>
    </row>
    <row r="13" spans="2:21" ht="14.55" customHeight="1" x14ac:dyDescent="0.3">
      <c r="B13" s="25" t="str">
        <f>IF(C$3="",C$2,C$3)</f>
        <v>Ekonomiska resurser</v>
      </c>
      <c r="C13" s="1">
        <v>8</v>
      </c>
    </row>
    <row r="14" spans="2:21" ht="14.55" customHeight="1" x14ac:dyDescent="0.3">
      <c r="B14" s="26" t="str">
        <f>IF(D$3="",D$2,D$3)</f>
        <v>Samhällsdynamik</v>
      </c>
      <c r="C14" s="1">
        <v>5</v>
      </c>
    </row>
    <row r="15" spans="2:21" ht="14.55" customHeight="1" x14ac:dyDescent="0.3">
      <c r="B15" s="26" t="str">
        <f>IF(E$3="",E$2,E$3)</f>
        <v>Markanvändning</v>
      </c>
      <c r="C15" s="1">
        <v>6</v>
      </c>
    </row>
    <row r="16" spans="2:21" ht="14.55" customHeight="1" x14ac:dyDescent="0.3">
      <c r="B16" s="26" t="str">
        <f>IF(F$3="",F$2,F$3)</f>
        <v>Externa samarbeten</v>
      </c>
      <c r="C16" s="1">
        <v>9</v>
      </c>
    </row>
    <row r="17" spans="1:11" ht="14.55" customHeight="1" x14ac:dyDescent="0.3">
      <c r="B17" s="26" t="str">
        <f>IF(G$3="",G$2,G$3)</f>
        <v>Teknologisk innovation &amp; anpassning</v>
      </c>
      <c r="C17" s="1">
        <v>1</v>
      </c>
    </row>
    <row r="18" spans="1:11" ht="14.55" customHeight="1" x14ac:dyDescent="0.3">
      <c r="B18" s="26" t="str">
        <f>IF(H$3="",H$2,H$3)</f>
        <v>Multifunktionalitet</v>
      </c>
      <c r="C18" s="1">
        <v>2</v>
      </c>
    </row>
    <row r="19" spans="1:11" ht="14.55" customHeight="1" x14ac:dyDescent="0.3">
      <c r="B19" s="26" t="str">
        <f>IF(I$3="",I$2,I$3)</f>
        <v>Policy, regler, lagstiftning</v>
      </c>
      <c r="C19" s="1">
        <v>4</v>
      </c>
    </row>
    <row r="20" spans="1:11" ht="14.55" customHeight="1" x14ac:dyDescent="0.3">
      <c r="B20" s="26" t="str">
        <f>IF(J$3="",J$2,J$3)</f>
        <v>Organisatorisk kapacitet</v>
      </c>
      <c r="C20" s="1">
        <v>7</v>
      </c>
    </row>
    <row r="21" spans="1:11" ht="14.55" customHeight="1" x14ac:dyDescent="0.3">
      <c r="B21" s="26" t="str">
        <f>IF(K$3="",K$2,K$3)</f>
        <v>Långsiktig integration</v>
      </c>
      <c r="C21" s="1">
        <v>3</v>
      </c>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c r="D24" s="24"/>
      <c r="E24" s="24"/>
      <c r="F24" s="24"/>
      <c r="G24" s="24"/>
      <c r="H24" s="24"/>
      <c r="I24" s="24"/>
      <c r="J24" s="24"/>
      <c r="K24" s="24"/>
    </row>
    <row r="25" spans="1:11" ht="14.55" customHeight="1" x14ac:dyDescent="0.3">
      <c r="A25" s="8"/>
      <c r="B25" s="8"/>
      <c r="C25" s="14"/>
      <c r="D25" s="14"/>
      <c r="E25" s="14"/>
      <c r="F25" s="14"/>
      <c r="G25" s="14"/>
      <c r="H25" s="14"/>
      <c r="I25" s="14"/>
      <c r="J25" s="14"/>
      <c r="K25" s="14"/>
    </row>
    <row r="26" spans="1:11" ht="14.55" customHeight="1" x14ac:dyDescent="0.3">
      <c r="A26" s="8"/>
      <c r="B26" s="7" t="s">
        <v>25</v>
      </c>
      <c r="C26" s="7">
        <v>7.7383694150160831E-2</v>
      </c>
      <c r="D26" s="8"/>
      <c r="E26" s="8"/>
      <c r="F26" s="8"/>
      <c r="G26" s="8"/>
      <c r="H26" s="8"/>
      <c r="I26" s="76"/>
      <c r="J26" s="76"/>
      <c r="K26" s="8"/>
    </row>
    <row r="27" spans="1:11" ht="14.55" customHeight="1" x14ac:dyDescent="0.3">
      <c r="A27" s="8"/>
      <c r="B27" s="6" t="s">
        <v>26</v>
      </c>
      <c r="C27" s="23">
        <f>IFERROR(MAX(M10:U10),"")</f>
        <v>0.20833333333333334</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1" ht="14.55" customHeight="1" x14ac:dyDescent="0.3">
      <c r="A28" s="8"/>
      <c r="B28" s="5" t="s">
        <v>27</v>
      </c>
      <c r="C28" s="6">
        <f>IFERROR(G107,"")</f>
        <v>0.36620000000000003</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0</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0</v>
      </c>
      <c r="D32" s="7">
        <f t="shared" si="2"/>
        <v>0</v>
      </c>
      <c r="E32" s="7">
        <f t="shared" si="2"/>
        <v>0</v>
      </c>
      <c r="F32" s="7">
        <f t="shared" si="2"/>
        <v>0</v>
      </c>
      <c r="G32" s="7">
        <f t="shared" si="2"/>
        <v>0</v>
      </c>
      <c r="H32" s="7">
        <f t="shared" si="2"/>
        <v>0</v>
      </c>
      <c r="I32" s="7">
        <f t="shared" si="2"/>
        <v>0</v>
      </c>
      <c r="J32" s="7">
        <f t="shared" si="2"/>
        <v>0</v>
      </c>
      <c r="K32" s="7">
        <f t="shared" si="2"/>
        <v>0</v>
      </c>
    </row>
    <row r="33" spans="2:11" s="7" customFormat="1" ht="14.55" customHeight="1" x14ac:dyDescent="0.3">
      <c r="C33" s="7">
        <f>-C32</f>
        <v>0</v>
      </c>
      <c r="D33" s="7">
        <f t="shared" ref="D33:K33" si="3">-D32</f>
        <v>0</v>
      </c>
      <c r="E33" s="7">
        <f t="shared" si="3"/>
        <v>0</v>
      </c>
      <c r="F33" s="7">
        <f t="shared" si="3"/>
        <v>0</v>
      </c>
      <c r="G33" s="7">
        <f>-G32</f>
        <v>0</v>
      </c>
      <c r="H33" s="7">
        <f t="shared" si="3"/>
        <v>0</v>
      </c>
      <c r="I33" s="7">
        <f t="shared" si="3"/>
        <v>0</v>
      </c>
      <c r="J33" s="7">
        <f t="shared" si="3"/>
        <v>0</v>
      </c>
      <c r="K33" s="7">
        <f t="shared" si="3"/>
        <v>0</v>
      </c>
    </row>
    <row r="34" spans="2:11" s="7" customFormat="1" ht="14.55" customHeight="1" x14ac:dyDescent="0.3"/>
    <row r="35" spans="2:11" s="7" customFormat="1" ht="14.55" customHeight="1" x14ac:dyDescent="0.3">
      <c r="B35" s="7" t="s">
        <v>30</v>
      </c>
      <c r="C35" s="7">
        <f>C24-$C13*IF($C$13=1,$C$24,IF($C$14=1,$D$24,IF($C$15=1,$E$24,IF($C$16=1,$F$24,IF($C$17=1,$G$24,IF($C$18=1,$H$24,IF($C$19=1,$I$24,IF($C$20=1,$J$24,IF($C$21=1,$K$24)))))))))</f>
        <v>0</v>
      </c>
      <c r="D35" s="7">
        <f>D24-$C14*IF($C$13=1,$C$24,IF($C$14=1,$D$24,IF($C$15=1,$E$24,IF($C$16=1,$F$24,IF($C$17=1,$G$24,IF($C$18=1,$H$24,IF($C$19=1,$I$24,IF($C$20=1,$J$24,IF($C$21=1,$K$24)))))))))</f>
        <v>0</v>
      </c>
      <c r="E35" s="7">
        <f>E24-$C15*IF($C$13=1,$C$24,IF($C$14=1,$D$24,IF($C$15=1,$E$24,IF($C$16=1,$F$24,IF($C$17=1,$G$24,IF($C$18=1,$H$24,IF($C$19=1,$I$24,IF($C$20=1,$J$24,IF($C$21=1,$K$24)))))))))</f>
        <v>0</v>
      </c>
      <c r="F35" s="7">
        <f>F24-$C16*IF($C$13=1,$C$24,IF($C$14=1,$D$24,IF($C$15=1,$E$24,IF($C$16=1,$F$24,IF($C$17=1,$G$24,IF($C$18=1,$H$24,IF($C$19=1,$I$24,IF($C$20=1,$J$24,IF($C$21=1,$K$24)))))))))</f>
        <v>0</v>
      </c>
      <c r="G35" s="7">
        <f>G24-$C17*IF($C$13=1,$C$24,IF($C$14=1,$D$24,IF($C$15=1,$E$24,IF($C$16=1,$F$24,IF($C$17=1,$G$24,IF($C$18=1,$H$24,IF($C$19=1,$I$24,IF($C$20=1,$J$24,IF($C$21=1,$K$24)))))))))</f>
        <v>0</v>
      </c>
      <c r="H35" s="7">
        <f>H24-$C18*IF($C$13=1,$C$24,IF($C$14=1,$D$24,IF($C$15=1,$E$24,IF($C$16=1,$F$24,IF($C$17=1,$G$24,IF($C$18=1,$H$24,IF($C$19=1,$I$24,IF($C$20=1,$J$24,IF($C$21=1,$K$24)))))))))</f>
        <v>0</v>
      </c>
      <c r="I35" s="7">
        <f>I24-$C19*IF($C$13=1,$C$24,IF($C$14=1,$D$24,IF($C$15=1,$E$24,IF($C$16=1,$F$24,IF($C$17=1,$G$24,IF($C$18=1,$H$24,IF($C$19=1,$I$24,IF($C$20=1,$J$24,IF($C$21=1,$K$24)))))))))</f>
        <v>0</v>
      </c>
      <c r="J35" s="7">
        <f>J24-$C20*IF($C$13=1,$C$24,IF($C$14=1,$D$24,IF($C$15=1,$E$24,IF($C$16=1,$F$24,IF($C$17=1,$G$24,IF($C$18=1,$H$24,IF($C$19=1,$I$24,IF($C$20=1,$J$24,IF($C$21=1,$K$24)))))))))</f>
        <v>0</v>
      </c>
      <c r="K35" s="7">
        <f>K24-$C21*IF($C$13=1,$C$24,IF($C$14=1,$D$24,IF($C$15=1,$E$24,IF($C$16=1,$F$24,IF($C$17=1,$G$24,IF($C$18=1,$H$24,IF($C$19=1,$I$24,IF($C$20=1,$J$24,IF($C$21=1,$K$24)))))))))</f>
        <v>0</v>
      </c>
    </row>
    <row r="36" spans="2:11" s="7" customFormat="1" ht="14.55" customHeight="1" x14ac:dyDescent="0.3">
      <c r="C36" s="7">
        <f>-C35</f>
        <v>0</v>
      </c>
      <c r="D36" s="7">
        <f>-D35</f>
        <v>0</v>
      </c>
      <c r="E36" s="7">
        <f t="shared" ref="E36:J36" si="4">-E35</f>
        <v>0</v>
      </c>
      <c r="F36" s="7">
        <f t="shared" si="4"/>
        <v>0</v>
      </c>
      <c r="G36" s="7">
        <f t="shared" si="4"/>
        <v>0</v>
      </c>
      <c r="H36" s="7">
        <f t="shared" si="4"/>
        <v>0</v>
      </c>
      <c r="I36" s="7">
        <f t="shared" si="4"/>
        <v>0</v>
      </c>
      <c r="J36" s="7">
        <f t="shared" si="4"/>
        <v>0</v>
      </c>
      <c r="K36" s="7">
        <f>-K35</f>
        <v>0</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9.7222222222222224E-2</v>
      </c>
      <c r="F92" s="7">
        <f>IF(MAX($C$10:$K$10)=1,0, ABS(D10*C14-MAX($C$10:$K$10))/(MAX($C$10:$K$10)*MAX($C$10:$K$10)-MAX($C$10:$K$10)))</f>
        <v>0.22222222222222221</v>
      </c>
      <c r="G92" s="7">
        <f>IF(MAX($C$10:$K$10)=1,0, ABS(E10*C15-MAX($C$10:$K$10))/(MAX($C$10:$K$10)*MAX($C$10:$K$10)-MAX($C$10:$K$10)))</f>
        <v>0.20833333333333334</v>
      </c>
      <c r="H92" s="7">
        <f>IF(MAX($C$10:$K$10)=1,0, ABS(F10*C16-MAX($C$10:$K$10))/(MAX($C$10:$K$10)*MAX($C$10:$K$10)-MAX($C$10:$K$10)))</f>
        <v>0</v>
      </c>
      <c r="I92" s="7">
        <f>IF(MAX($C$10:$K$10)=1,0, ABS(G10*C17-MAX($C$10:$K$10))/(MAX($C$10:$K$10)*MAX($C$10:$K$10)-MAX($C$10:$K$10)))</f>
        <v>0</v>
      </c>
      <c r="J92" s="7">
        <f>IF(MAX($C$10:$K$10)=1,0, ABS(H10*C18-MAX($C$10:$K$10))/(MAX($C$10:$K$10)*MAX($C$10:$K$10)-MAX($C$10:$K$10)))</f>
        <v>6.9444444444444448E-2</v>
      </c>
      <c r="K92" s="7">
        <f>IF(MAX($C$10:$K$10)=1,0, ABS(I10*C19-MAX($C$10:$K$10))/(MAX($C$10:$K$10)*MAX($C$10:$K$10)-MAX($C$10:$K$10)))</f>
        <v>0.20833333333333334</v>
      </c>
      <c r="L92" s="7">
        <f>IF(MAX($C$10:$K$10)=1,0, ABS(J10*C20-MAX($C$10:$K$10))/(MAX($C$10:$K$10)*MAX($C$10:$K$10)-MAX($C$10:$K$10)))</f>
        <v>0.16666666666666666</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23" priority="1" operator="equal">
      <formula>"YES"</formula>
    </cfRule>
    <cfRule type="cellIs" dxfId="22" priority="2" operator="equal">
      <formula>"NO"</formula>
    </cfRule>
  </conditionalFormatting>
  <dataValidations count="2">
    <dataValidation type="list" allowBlank="1" showInputMessage="1" showErrorMessage="1" sqref="C10:K10 C13:C21" xr:uid="{84C28748-3788-424E-BD91-7677462D1A4B}">
      <formula1>"1,2,3,4,5,6,7,8,9"</formula1>
    </dataValidation>
    <dataValidation type="list" allowBlank="1" showInputMessage="1" showErrorMessage="1" sqref="C5 C7" xr:uid="{4BEF84F5-287D-43F4-8836-19AD2FA22B76}">
      <formula1>$C$3:$K$3</formula1>
    </dataValidation>
  </dataValidation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9D02C-313B-47FA-BCD5-F84772345B9D}">
  <dimension ref="A2:U120"/>
  <sheetViews>
    <sheetView showGridLines="0" zoomScale="70" zoomScaleNormal="70" workbookViewId="0">
      <selection activeCell="L24" sqref="L24"/>
    </sheetView>
  </sheetViews>
  <sheetFormatPr defaultColWidth="8.77734375" defaultRowHeight="14.55" customHeight="1" x14ac:dyDescent="0.3"/>
  <cols>
    <col min="1" max="1" width="8.77734375" style="2"/>
    <col min="2" max="2" width="39.218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t="s">
        <v>14</v>
      </c>
    </row>
    <row r="7" spans="2:21" ht="14.55" customHeight="1" x14ac:dyDescent="0.3">
      <c r="B7" s="16" t="s">
        <v>21</v>
      </c>
      <c r="C7" s="18" t="s">
        <v>15</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t="str">
        <f>C5</f>
        <v>Externa samarbeten</v>
      </c>
      <c r="C10" s="1">
        <v>6</v>
      </c>
      <c r="D10" s="1">
        <v>5</v>
      </c>
      <c r="E10" s="1">
        <v>2</v>
      </c>
      <c r="F10" s="1">
        <v>1</v>
      </c>
      <c r="G10" s="1">
        <v>9</v>
      </c>
      <c r="H10" s="1">
        <v>8</v>
      </c>
      <c r="I10" s="1">
        <v>4</v>
      </c>
      <c r="J10" s="1">
        <v>3</v>
      </c>
      <c r="K10" s="1">
        <v>7</v>
      </c>
      <c r="U10" s="7">
        <f>IF(MAX($C$10:$K$10)=1,0, ABS(K10*C21-MAX($C$10:$K$10))/(MAX($C$10:$K$10)*MAX($C$10:$K$10)-MAX($C$10:$K$10)))</f>
        <v>0.16666666666666666</v>
      </c>
    </row>
    <row r="11" spans="2:21" ht="14.55" customHeight="1" x14ac:dyDescent="0.3">
      <c r="C11" s="7"/>
      <c r="D11" s="7"/>
      <c r="E11" s="7"/>
      <c r="F11" s="7"/>
      <c r="G11" s="7"/>
      <c r="H11" s="7"/>
      <c r="I11" s="7"/>
      <c r="J11" s="7"/>
      <c r="K11" s="7"/>
    </row>
    <row r="12" spans="2:21" ht="14.55" customHeight="1" x14ac:dyDescent="0.3">
      <c r="B12" s="15" t="s">
        <v>23</v>
      </c>
      <c r="C12" s="6" t="str">
        <f>C7</f>
        <v>Teknologisk innovation &amp; anpassning</v>
      </c>
      <c r="D12" s="8"/>
      <c r="E12" s="8"/>
      <c r="F12" s="8"/>
      <c r="G12" s="8"/>
      <c r="H12" s="8"/>
      <c r="I12" s="8"/>
      <c r="J12" s="8"/>
      <c r="K12" s="8"/>
    </row>
    <row r="13" spans="2:21" ht="14.55" customHeight="1" x14ac:dyDescent="0.3">
      <c r="B13" s="25" t="str">
        <f>IF(C$3="",C$2,C$3)</f>
        <v>Ekonomiska resurser</v>
      </c>
      <c r="C13" s="1">
        <v>7</v>
      </c>
    </row>
    <row r="14" spans="2:21" ht="14.55" customHeight="1" x14ac:dyDescent="0.3">
      <c r="B14" s="26" t="str">
        <f>IF(D$3="",D$2,D$3)</f>
        <v>Samhällsdynamik</v>
      </c>
      <c r="C14" s="1">
        <v>4</v>
      </c>
    </row>
    <row r="15" spans="2:21" ht="14.55" customHeight="1" x14ac:dyDescent="0.3">
      <c r="B15" s="26" t="str">
        <f>IF(E$3="",E$2,E$3)</f>
        <v>Markanvändning</v>
      </c>
      <c r="C15" s="1">
        <v>9</v>
      </c>
    </row>
    <row r="16" spans="2:21" ht="14.55" customHeight="1" x14ac:dyDescent="0.3">
      <c r="B16" s="26" t="str">
        <f>IF(F$3="",F$2,F$3)</f>
        <v>Externa samarbeten</v>
      </c>
      <c r="C16" s="1">
        <v>9</v>
      </c>
    </row>
    <row r="17" spans="1:12" ht="14.55" customHeight="1" x14ac:dyDescent="0.3">
      <c r="B17" s="26" t="str">
        <f>IF(G$3="",G$2,G$3)</f>
        <v>Teknologisk innovation &amp; anpassning</v>
      </c>
      <c r="C17" s="1">
        <v>1</v>
      </c>
    </row>
    <row r="18" spans="1:12" ht="14.55" customHeight="1" x14ac:dyDescent="0.3">
      <c r="B18" s="26" t="str">
        <f>IF(H$3="",H$2,H$3)</f>
        <v>Multifunktionalitet</v>
      </c>
      <c r="C18" s="1">
        <v>2</v>
      </c>
    </row>
    <row r="19" spans="1:12" ht="14.55" customHeight="1" x14ac:dyDescent="0.3">
      <c r="B19" s="26" t="str">
        <f>IF(I$3="",I$2,I$3)</f>
        <v>Policy, regler, lagstiftning</v>
      </c>
      <c r="C19" s="1">
        <v>5</v>
      </c>
    </row>
    <row r="20" spans="1:12" ht="14.55" customHeight="1" x14ac:dyDescent="0.3">
      <c r="B20" s="26" t="str">
        <f>IF(J$3="",J$2,J$3)</f>
        <v>Organisatorisk kapacitet</v>
      </c>
      <c r="C20" s="1">
        <v>6</v>
      </c>
    </row>
    <row r="21" spans="1:12" ht="14.55" customHeight="1" x14ac:dyDescent="0.3">
      <c r="B21" s="26" t="str">
        <f>IF(K$3="",K$2,K$3)</f>
        <v>Långsiktig integration</v>
      </c>
      <c r="C21" s="1">
        <v>3</v>
      </c>
    </row>
    <row r="22" spans="1:12" ht="14.55" customHeight="1" x14ac:dyDescent="0.3">
      <c r="B22" s="8"/>
    </row>
    <row r="23" spans="1:12"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2" ht="14.55" customHeight="1" x14ac:dyDescent="0.3">
      <c r="A24" s="8"/>
      <c r="B24" s="75"/>
      <c r="C24" s="24">
        <v>6.5702217959966613E-2</v>
      </c>
      <c r="D24" s="10">
        <v>7.8842661551959875E-2</v>
      </c>
      <c r="E24" s="10">
        <v>0.1971066538798997</v>
      </c>
      <c r="F24" s="10">
        <v>0.29994490807810847</v>
      </c>
      <c r="G24" s="10">
        <v>2.2852945377379676E-2</v>
      </c>
      <c r="H24" s="10">
        <v>4.9276663469974918E-2</v>
      </c>
      <c r="I24" s="10">
        <v>9.8553326939949809E-2</v>
      </c>
      <c r="J24" s="10">
        <v>0.13140443591993295</v>
      </c>
      <c r="K24" s="10">
        <v>5.6316186822828462E-2</v>
      </c>
      <c r="L24" s="34">
        <f>SUM(C24:K24)</f>
        <v>1.0000000000000004</v>
      </c>
    </row>
    <row r="25" spans="1:12" ht="14.55" customHeight="1" x14ac:dyDescent="0.3">
      <c r="A25" s="8"/>
      <c r="B25" s="8"/>
      <c r="C25" s="14"/>
      <c r="D25" s="14"/>
      <c r="E25" s="14"/>
      <c r="F25" s="14"/>
      <c r="G25" s="14"/>
      <c r="H25" s="14"/>
      <c r="I25" s="14"/>
      <c r="J25" s="14"/>
      <c r="K25" s="14"/>
    </row>
    <row r="26" spans="1:12" ht="14.55" customHeight="1" x14ac:dyDescent="0.3">
      <c r="A26" s="8"/>
      <c r="B26" s="7" t="s">
        <v>25</v>
      </c>
      <c r="C26" s="7">
        <v>9.4268399681691165E-2</v>
      </c>
      <c r="D26" s="8"/>
      <c r="E26" s="8"/>
      <c r="F26" s="8"/>
      <c r="G26" s="8"/>
      <c r="H26" s="8"/>
      <c r="I26" s="76"/>
      <c r="J26" s="76"/>
      <c r="K26" s="8"/>
    </row>
    <row r="27" spans="1:12" ht="14.55" customHeight="1" x14ac:dyDescent="0.3">
      <c r="A27" s="8"/>
      <c r="B27" s="6" t="s">
        <v>26</v>
      </c>
      <c r="C27" s="23">
        <f>IFERROR(MAX(M10:U10),"")</f>
        <v>0.16666666666666666</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2" ht="14.55" customHeight="1" x14ac:dyDescent="0.3">
      <c r="A28" s="8"/>
      <c r="B28" s="5" t="s">
        <v>27</v>
      </c>
      <c r="C28" s="6">
        <f>IFERROR(G107,"")</f>
        <v>0.36620000000000003</v>
      </c>
      <c r="D28" s="8"/>
      <c r="E28" s="8"/>
      <c r="F28" s="8"/>
      <c r="G28" s="8"/>
      <c r="H28" s="8"/>
      <c r="I28" s="8"/>
      <c r="J28" s="8"/>
      <c r="K28" s="8"/>
    </row>
    <row r="29" spans="1:12" s="7" customFormat="1" ht="14.55" customHeight="1" x14ac:dyDescent="0.3">
      <c r="B29" s="9"/>
      <c r="C29" s="9"/>
      <c r="D29" s="9"/>
      <c r="E29" s="9"/>
      <c r="F29" s="9"/>
      <c r="G29" s="9"/>
      <c r="H29" s="9"/>
      <c r="I29" s="9"/>
      <c r="J29" s="9"/>
      <c r="K29" s="9"/>
    </row>
    <row r="30" spans="1:12" s="7" customFormat="1" ht="14.55" customHeight="1" x14ac:dyDescent="0.3">
      <c r="B30" s="7" t="s">
        <v>28</v>
      </c>
      <c r="C30" s="7">
        <f>SUM(C24:K24)</f>
        <v>1.0000000000000004</v>
      </c>
    </row>
    <row r="31" spans="1:12" s="7" customFormat="1" ht="14.55" customHeight="1" x14ac:dyDescent="0.3"/>
    <row r="32" spans="1:12" s="7" customFormat="1" ht="14.55" customHeight="1" x14ac:dyDescent="0.3">
      <c r="B32" s="7" t="s">
        <v>29</v>
      </c>
      <c r="C32" s="7">
        <f t="shared" ref="C32:K32" si="2">IF($C$10=1,$C$24,IF($D$10=1,$D$24,IF($E$10=1,$E$24,IF($F$10=1,$F$24,IF($G$10=1,$G$24,IF($H$10=1,$H$24,IF($I$10=1,$I$24,IF($J$10=1,$J$24,IF($K$10=1,$K$24)))))))))-C10*C24</f>
        <v>-9.4268399681691206E-2</v>
      </c>
      <c r="D32" s="7">
        <f t="shared" si="2"/>
        <v>-9.4268399681690873E-2</v>
      </c>
      <c r="E32" s="7">
        <f t="shared" si="2"/>
        <v>-9.4268399681690929E-2</v>
      </c>
      <c r="F32" s="7">
        <f t="shared" si="2"/>
        <v>0</v>
      </c>
      <c r="G32" s="7">
        <f t="shared" si="2"/>
        <v>9.42683996816914E-2</v>
      </c>
      <c r="H32" s="7">
        <f t="shared" si="2"/>
        <v>-9.4268399681690873E-2</v>
      </c>
      <c r="I32" s="7">
        <f t="shared" si="2"/>
        <v>-9.4268399681690762E-2</v>
      </c>
      <c r="J32" s="7">
        <f t="shared" si="2"/>
        <v>-9.4268399681690374E-2</v>
      </c>
      <c r="K32" s="7">
        <f t="shared" si="2"/>
        <v>-9.4268399681690762E-2</v>
      </c>
    </row>
    <row r="33" spans="2:11" s="7" customFormat="1" ht="14.55" customHeight="1" x14ac:dyDescent="0.3">
      <c r="C33" s="7">
        <f>-C32</f>
        <v>9.4268399681691206E-2</v>
      </c>
      <c r="D33" s="7">
        <f t="shared" ref="D33:K33" si="3">-D32</f>
        <v>9.4268399681690873E-2</v>
      </c>
      <c r="E33" s="7">
        <f t="shared" si="3"/>
        <v>9.4268399681690929E-2</v>
      </c>
      <c r="F33" s="7">
        <f t="shared" si="3"/>
        <v>0</v>
      </c>
      <c r="G33" s="7">
        <f>-G32</f>
        <v>-9.42683996816914E-2</v>
      </c>
      <c r="H33" s="7">
        <f t="shared" si="3"/>
        <v>9.4268399681690873E-2</v>
      </c>
      <c r="I33" s="7">
        <f t="shared" si="3"/>
        <v>9.4268399681690762E-2</v>
      </c>
      <c r="J33" s="7">
        <f t="shared" si="3"/>
        <v>9.4268399681690374E-2</v>
      </c>
      <c r="K33" s="7">
        <f t="shared" si="3"/>
        <v>9.4268399681690762E-2</v>
      </c>
    </row>
    <row r="34" spans="2:11" s="7" customFormat="1" ht="14.55" customHeight="1" x14ac:dyDescent="0.3"/>
    <row r="35" spans="2:11" s="7" customFormat="1" ht="14.55" customHeight="1" x14ac:dyDescent="0.3">
      <c r="B35" s="7" t="s">
        <v>30</v>
      </c>
      <c r="C35" s="7">
        <f>C24-$C13*IF($C$13=1,$C$24,IF($C$14=1,$D$24,IF($C$15=1,$E$24,IF($C$16=1,$F$24,IF($C$17=1,$G$24,IF($C$18=1,$H$24,IF($C$19=1,$I$24,IF($C$20=1,$J$24,IF($C$21=1,$K$24)))))))))</f>
        <v>-9.4268399681691123E-2</v>
      </c>
      <c r="D35" s="7">
        <f>D24-$C14*IF($C$13=1,$C$24,IF($C$14=1,$D$24,IF($C$15=1,$E$24,IF($C$16=1,$F$24,IF($C$17=1,$G$24,IF($C$18=1,$H$24,IF($C$19=1,$I$24,IF($C$20=1,$J$24,IF($C$21=1,$K$24)))))))))</f>
        <v>-1.2569119957558827E-2</v>
      </c>
      <c r="E35" s="7">
        <f>E24-$C15*IF($C$13=1,$C$24,IF($C$14=1,$D$24,IF($C$15=1,$E$24,IF($C$16=1,$F$24,IF($C$17=1,$G$24,IF($C$18=1,$H$24,IF($C$19=1,$I$24,IF($C$20=1,$J$24,IF($C$21=1,$K$24)))))))))</f>
        <v>-8.5698545165173723E-3</v>
      </c>
      <c r="F35" s="7">
        <f>F24-$C16*IF($C$13=1,$C$24,IF($C$14=1,$D$24,IF($C$15=1,$E$24,IF($C$16=1,$F$24,IF($C$17=1,$G$24,IF($C$18=1,$H$24,IF($C$19=1,$I$24,IF($C$20=1,$J$24,IF($C$21=1,$K$24)))))))))</f>
        <v>9.42683996816914E-2</v>
      </c>
      <c r="G35" s="7">
        <f>G24-$C17*IF($C$13=1,$C$24,IF($C$14=1,$D$24,IF($C$15=1,$E$24,IF($C$16=1,$F$24,IF($C$17=1,$G$24,IF($C$18=1,$H$24,IF($C$19=1,$I$24,IF($C$20=1,$J$24,IF($C$21=1,$K$24)))))))))</f>
        <v>0</v>
      </c>
      <c r="H35" s="7">
        <f>H24-$C18*IF($C$13=1,$C$24,IF($C$14=1,$D$24,IF($C$15=1,$E$24,IF($C$16=1,$F$24,IF($C$17=1,$G$24,IF($C$18=1,$H$24,IF($C$19=1,$I$24,IF($C$20=1,$J$24,IF($C$21=1,$K$24)))))))))</f>
        <v>3.5707727152155672E-3</v>
      </c>
      <c r="I35" s="7">
        <f>I24-$C19*IF($C$13=1,$C$24,IF($C$14=1,$D$24,IF($C$15=1,$E$24,IF($C$16=1,$F$24,IF($C$17=1,$G$24,IF($C$18=1,$H$24,IF($C$19=1,$I$24,IF($C$20=1,$J$24,IF($C$21=1,$K$24)))))))))</f>
        <v>-1.5711399946948562E-2</v>
      </c>
      <c r="J35" s="7">
        <f>J24-$C20*IF($C$13=1,$C$24,IF($C$14=1,$D$24,IF($C$15=1,$E$24,IF($C$16=1,$F$24,IF($C$17=1,$G$24,IF($C$18=1,$H$24,IF($C$19=1,$I$24,IF($C$20=1,$J$24,IF($C$21=1,$K$24)))))))))</f>
        <v>-5.7132363443451184E-3</v>
      </c>
      <c r="K35" s="7">
        <f>K24-$C21*IF($C$13=1,$C$24,IF($C$14=1,$D$24,IF($C$15=1,$E$24,IF($C$16=1,$F$24,IF($C$17=1,$G$24,IF($C$18=1,$H$24,IF($C$19=1,$I$24,IF($C$20=1,$J$24,IF($C$21=1,$K$24)))))))))</f>
        <v>-1.2242649309310571E-2</v>
      </c>
    </row>
    <row r="36" spans="2:11" s="7" customFormat="1" ht="14.55" customHeight="1" x14ac:dyDescent="0.3">
      <c r="C36" s="7">
        <f>-C35</f>
        <v>9.4268399681691123E-2</v>
      </c>
      <c r="D36" s="7">
        <f>-D35</f>
        <v>1.2569119957558827E-2</v>
      </c>
      <c r="E36" s="7">
        <f t="shared" ref="E36:J36" si="4">-E35</f>
        <v>8.5698545165173723E-3</v>
      </c>
      <c r="F36" s="7">
        <f t="shared" si="4"/>
        <v>-9.42683996816914E-2</v>
      </c>
      <c r="G36" s="7">
        <f t="shared" si="4"/>
        <v>0</v>
      </c>
      <c r="H36" s="7">
        <f t="shared" si="4"/>
        <v>-3.5707727152155672E-3</v>
      </c>
      <c r="I36" s="7">
        <f t="shared" si="4"/>
        <v>1.5711399946948562E-2</v>
      </c>
      <c r="J36" s="7">
        <f t="shared" si="4"/>
        <v>5.7132363443451184E-3</v>
      </c>
      <c r="K36" s="7">
        <f>-K35</f>
        <v>1.2242649309310571E-2</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0.45833333333333331</v>
      </c>
      <c r="F92" s="7">
        <f>IF(MAX($C$10:$K$10)=1,0, ABS(D10*C14-MAX($C$10:$K$10))/(MAX($C$10:$K$10)*MAX($C$10:$K$10)-MAX($C$10:$K$10)))</f>
        <v>0.15277777777777779</v>
      </c>
      <c r="G92" s="7">
        <f>IF(MAX($C$10:$K$10)=1,0, ABS(E10*C15-MAX($C$10:$K$10))/(MAX($C$10:$K$10)*MAX($C$10:$K$10)-MAX($C$10:$K$10)))</f>
        <v>0.125</v>
      </c>
      <c r="H92" s="7">
        <f>IF(MAX($C$10:$K$10)=1,0, ABS(F10*C16-MAX($C$10:$K$10))/(MAX($C$10:$K$10)*MAX($C$10:$K$10)-MAX($C$10:$K$10)))</f>
        <v>0</v>
      </c>
      <c r="I92" s="7">
        <f>IF(MAX($C$10:$K$10)=1,0, ABS(G10*C17-MAX($C$10:$K$10))/(MAX($C$10:$K$10)*MAX($C$10:$K$10)-MAX($C$10:$K$10)))</f>
        <v>0</v>
      </c>
      <c r="J92" s="7">
        <f>IF(MAX($C$10:$K$10)=1,0, ABS(H10*C18-MAX($C$10:$K$10))/(MAX($C$10:$K$10)*MAX($C$10:$K$10)-MAX($C$10:$K$10)))</f>
        <v>9.7222222222222224E-2</v>
      </c>
      <c r="K92" s="7">
        <f>IF(MAX($C$10:$K$10)=1,0, ABS(I10*C19-MAX($C$10:$K$10))/(MAX($C$10:$K$10)*MAX($C$10:$K$10)-MAX($C$10:$K$10)))</f>
        <v>0.15277777777777779</v>
      </c>
      <c r="L92" s="7">
        <f>IF(MAX($C$10:$K$10)=1,0, ABS(J10*C20-MAX($C$10:$K$10))/(MAX($C$10:$K$10)*MAX($C$10:$K$10)-MAX($C$10:$K$10)))</f>
        <v>0.125</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21" priority="1" operator="equal">
      <formula>"YES"</formula>
    </cfRule>
    <cfRule type="cellIs" dxfId="20" priority="2" operator="equal">
      <formula>"NO"</formula>
    </cfRule>
  </conditionalFormatting>
  <dataValidations count="2">
    <dataValidation type="list" allowBlank="1" showInputMessage="1" showErrorMessage="1" sqref="C5 C7" xr:uid="{A8AD5941-F221-46B4-9DF3-1DE300D14150}">
      <formula1>$C$3:$K$3</formula1>
    </dataValidation>
    <dataValidation type="list" allowBlank="1" showInputMessage="1" showErrorMessage="1" sqref="C10:K10 C13:C21" xr:uid="{7A05ED65-19CC-4BB2-8661-1FFF38E3B206}">
      <formula1>"1,2,3,4,5,6,7,8,9"</formula1>
    </dataValidation>
  </dataValidation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0B00-B185-44AF-952E-D980E04652CB}">
  <dimension ref="A2:U120"/>
  <sheetViews>
    <sheetView showGridLines="0" topLeftCell="A9" zoomScale="70" zoomScaleNormal="70" workbookViewId="0">
      <selection activeCell="F19" sqref="F19"/>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t="s">
        <v>14</v>
      </c>
    </row>
    <row r="7" spans="2:21" ht="14.55" customHeight="1" x14ac:dyDescent="0.3">
      <c r="B7" s="16" t="s">
        <v>21</v>
      </c>
      <c r="C7" s="18" t="s">
        <v>15</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t="str">
        <f>C5</f>
        <v>Externa samarbeten</v>
      </c>
      <c r="C10" s="1">
        <v>8</v>
      </c>
      <c r="D10" s="1">
        <v>6</v>
      </c>
      <c r="E10" s="1">
        <v>5</v>
      </c>
      <c r="F10" s="1">
        <v>1</v>
      </c>
      <c r="G10" s="1">
        <v>9</v>
      </c>
      <c r="H10" s="1">
        <v>7</v>
      </c>
      <c r="I10" s="1">
        <v>4</v>
      </c>
      <c r="J10" s="1">
        <v>3</v>
      </c>
      <c r="K10" s="1">
        <v>2</v>
      </c>
      <c r="U10" s="7">
        <f>IF(MAX($C$10:$K$10)=1,0, ABS(K10*C21-MAX($C$10:$K$10))/(MAX($C$10:$K$10)*MAX($C$10:$K$10)-MAX($C$10:$K$10)))</f>
        <v>9.7222222222222224E-2</v>
      </c>
    </row>
    <row r="11" spans="2:21" ht="14.55" customHeight="1" x14ac:dyDescent="0.3">
      <c r="C11" s="7"/>
      <c r="D11" s="7"/>
      <c r="E11" s="7"/>
      <c r="F11" s="7"/>
      <c r="G11" s="7"/>
      <c r="H11" s="7"/>
      <c r="I11" s="7"/>
      <c r="J11" s="7"/>
      <c r="K11" s="7"/>
    </row>
    <row r="12" spans="2:21" ht="14.55" customHeight="1" x14ac:dyDescent="0.3">
      <c r="B12" s="15" t="s">
        <v>23</v>
      </c>
      <c r="C12" s="6" t="str">
        <f>C7</f>
        <v>Teknologisk innovation &amp; anpassning</v>
      </c>
      <c r="D12" s="8"/>
      <c r="E12" s="8"/>
      <c r="F12" s="8"/>
      <c r="G12" s="8"/>
      <c r="H12" s="8"/>
      <c r="I12" s="8"/>
      <c r="J12" s="8"/>
      <c r="K12" s="8"/>
    </row>
    <row r="13" spans="2:21" ht="14.55" customHeight="1" x14ac:dyDescent="0.3">
      <c r="B13" s="25" t="str">
        <f>IF(C$3="",C$2,C$3)</f>
        <v>Ekonomiska resurser</v>
      </c>
      <c r="C13" s="1">
        <v>2</v>
      </c>
    </row>
    <row r="14" spans="2:21" ht="14.55" customHeight="1" x14ac:dyDescent="0.3">
      <c r="B14" s="26" t="str">
        <f>IF(D$3="",D$2,D$3)</f>
        <v>Samhällsdynamik</v>
      </c>
      <c r="C14" s="1">
        <v>4</v>
      </c>
    </row>
    <row r="15" spans="2:21" ht="14.55" customHeight="1" x14ac:dyDescent="0.3">
      <c r="B15" s="26" t="str">
        <f>IF(E$3="",E$2,E$3)</f>
        <v>Markanvändning</v>
      </c>
      <c r="C15" s="1">
        <v>5</v>
      </c>
    </row>
    <row r="16" spans="2:21" ht="14.55" customHeight="1" x14ac:dyDescent="0.3">
      <c r="B16" s="26" t="str">
        <f>IF(F$3="",F$2,F$3)</f>
        <v>Externa samarbeten</v>
      </c>
      <c r="C16" s="1">
        <v>9</v>
      </c>
    </row>
    <row r="17" spans="1:11" ht="14.55" customHeight="1" x14ac:dyDescent="0.3">
      <c r="B17" s="26" t="str">
        <f>IF(G$3="",G$2,G$3)</f>
        <v>Teknologisk innovation &amp; anpassning</v>
      </c>
      <c r="C17" s="1">
        <v>1</v>
      </c>
    </row>
    <row r="18" spans="1:11" ht="14.55" customHeight="1" x14ac:dyDescent="0.3">
      <c r="B18" s="26" t="str">
        <f>IF(H$3="",H$2,H$3)</f>
        <v>Multifunktionalitet</v>
      </c>
      <c r="C18" s="1">
        <v>3</v>
      </c>
    </row>
    <row r="19" spans="1:11" ht="14.55" customHeight="1" x14ac:dyDescent="0.3">
      <c r="B19" s="26" t="str">
        <f>IF(I$3="",I$2,I$3)</f>
        <v>Policy, regler, lagstiftning</v>
      </c>
      <c r="C19" s="1">
        <v>6</v>
      </c>
    </row>
    <row r="20" spans="1:11" ht="14.55" customHeight="1" x14ac:dyDescent="0.3">
      <c r="B20" s="26" t="str">
        <f>IF(J$3="",J$2,J$3)</f>
        <v>Organisatorisk kapacitet</v>
      </c>
      <c r="C20" s="1">
        <v>7</v>
      </c>
    </row>
    <row r="21" spans="1:11" ht="14.55" customHeight="1" x14ac:dyDescent="0.3">
      <c r="B21" s="26" t="str">
        <f>IF(K$3="",K$2,K$3)</f>
        <v>Långsiktig integration</v>
      </c>
      <c r="C21" s="1">
        <v>8</v>
      </c>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v>4.7879616963064225E-2</v>
      </c>
      <c r="D24" s="10">
        <v>6.3839489284085477E-2</v>
      </c>
      <c r="E24" s="10">
        <v>7.6607387140902608E-2</v>
      </c>
      <c r="F24" s="10">
        <v>0.3146374829001331</v>
      </c>
      <c r="G24" s="10">
        <v>2.7359781121750842E-2</v>
      </c>
      <c r="H24" s="10">
        <v>5.4719562243501642E-2</v>
      </c>
      <c r="I24" s="10">
        <v>9.5759233926127299E-2</v>
      </c>
      <c r="J24" s="10">
        <v>0.12767897856817081</v>
      </c>
      <c r="K24" s="10">
        <v>0.19151846785225624</v>
      </c>
    </row>
    <row r="25" spans="1:11" ht="14.55" customHeight="1" x14ac:dyDescent="0.3">
      <c r="A25" s="8"/>
      <c r="B25" s="8"/>
      <c r="C25" s="14"/>
      <c r="D25" s="14"/>
      <c r="E25" s="14"/>
      <c r="F25" s="14"/>
      <c r="G25" s="14"/>
      <c r="H25" s="14"/>
      <c r="I25" s="14"/>
      <c r="J25" s="14"/>
      <c r="K25" s="14"/>
    </row>
    <row r="26" spans="1:11" ht="14.55" customHeight="1" x14ac:dyDescent="0.3">
      <c r="A26" s="8"/>
      <c r="B26" s="7" t="s">
        <v>25</v>
      </c>
      <c r="C26" s="7">
        <v>6.8399452804377162E-2</v>
      </c>
      <c r="D26" s="8"/>
      <c r="E26" s="8"/>
      <c r="F26" s="8"/>
      <c r="G26" s="8"/>
      <c r="H26" s="8"/>
      <c r="I26" s="76"/>
      <c r="J26" s="76"/>
      <c r="K26" s="8"/>
    </row>
    <row r="27" spans="1:11" ht="14.55" customHeight="1" x14ac:dyDescent="0.3">
      <c r="A27" s="8"/>
      <c r="B27" s="6" t="s">
        <v>26</v>
      </c>
      <c r="C27" s="23">
        <f>IFERROR(MAX(M10:U10),"")</f>
        <v>9.7222222222222224E-2</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1" ht="14.55" customHeight="1" x14ac:dyDescent="0.3">
      <c r="A28" s="8"/>
      <c r="B28" s="5" t="s">
        <v>27</v>
      </c>
      <c r="C28" s="6">
        <f>IFERROR(G107,"")</f>
        <v>0.36620000000000003</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0.99999999999999223</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-6.83994528043807E-2</v>
      </c>
      <c r="D32" s="7">
        <f t="shared" si="2"/>
        <v>-6.8399452804379757E-2</v>
      </c>
      <c r="E32" s="7">
        <f t="shared" si="2"/>
        <v>-6.8399452804379923E-2</v>
      </c>
      <c r="F32" s="7">
        <f t="shared" si="2"/>
        <v>0</v>
      </c>
      <c r="G32" s="7">
        <f t="shared" si="2"/>
        <v>6.8399452804375538E-2</v>
      </c>
      <c r="H32" s="7">
        <f t="shared" si="2"/>
        <v>-6.8399452804378369E-2</v>
      </c>
      <c r="I32" s="7">
        <f t="shared" si="2"/>
        <v>-6.8399452804376093E-2</v>
      </c>
      <c r="J32" s="7">
        <f t="shared" si="2"/>
        <v>-6.8399452804379368E-2</v>
      </c>
      <c r="K32" s="7">
        <f t="shared" si="2"/>
        <v>-6.8399452804379368E-2</v>
      </c>
    </row>
    <row r="33" spans="2:11" s="7" customFormat="1" ht="14.55" customHeight="1" x14ac:dyDescent="0.3">
      <c r="C33" s="7">
        <f>-C32</f>
        <v>6.83994528043807E-2</v>
      </c>
      <c r="D33" s="7">
        <f t="shared" ref="D33:K33" si="3">-D32</f>
        <v>6.8399452804379757E-2</v>
      </c>
      <c r="E33" s="7">
        <f t="shared" si="3"/>
        <v>6.8399452804379923E-2</v>
      </c>
      <c r="F33" s="7">
        <f t="shared" si="3"/>
        <v>0</v>
      </c>
      <c r="G33" s="7">
        <f>-G32</f>
        <v>-6.8399452804375538E-2</v>
      </c>
      <c r="H33" s="7">
        <f t="shared" si="3"/>
        <v>6.8399452804378369E-2</v>
      </c>
      <c r="I33" s="7">
        <f t="shared" si="3"/>
        <v>6.8399452804376093E-2</v>
      </c>
      <c r="J33" s="7">
        <f t="shared" si="3"/>
        <v>6.8399452804379368E-2</v>
      </c>
      <c r="K33" s="7">
        <f t="shared" si="3"/>
        <v>6.8399452804379368E-2</v>
      </c>
    </row>
    <row r="34" spans="2:11" s="7" customFormat="1" ht="14.55" customHeight="1" x14ac:dyDescent="0.3"/>
    <row r="35" spans="2:11" s="7" customFormat="1" ht="14.55" customHeight="1" x14ac:dyDescent="0.3">
      <c r="B35" s="7" t="s">
        <v>30</v>
      </c>
      <c r="C35" s="7">
        <f>C24-$C13*IF($C$13=1,$C$24,IF($C$14=1,$D$24,IF($C$15=1,$E$24,IF($C$16=1,$F$24,IF($C$17=1,$G$24,IF($C$18=1,$H$24,IF($C$19=1,$I$24,IF($C$20=1,$J$24,IF($C$21=1,$K$24)))))))))</f>
        <v>-6.839945280437458E-3</v>
      </c>
      <c r="D35" s="7">
        <f>D24-$C14*IF($C$13=1,$C$24,IF($C$14=1,$D$24,IF($C$15=1,$E$24,IF($C$16=1,$F$24,IF($C$17=1,$G$24,IF($C$18=1,$H$24,IF($C$19=1,$I$24,IF($C$20=1,$J$24,IF($C$21=1,$K$24)))))))))</f>
        <v>-4.559963520291789E-2</v>
      </c>
      <c r="E35" s="7">
        <f>E24-$C15*IF($C$13=1,$C$24,IF($C$14=1,$D$24,IF($C$15=1,$E$24,IF($C$16=1,$F$24,IF($C$17=1,$G$24,IF($C$18=1,$H$24,IF($C$19=1,$I$24,IF($C$20=1,$J$24,IF($C$21=1,$K$24)))))))))</f>
        <v>-6.0191518467851604E-2</v>
      </c>
      <c r="F35" s="7">
        <f>F24-$C16*IF($C$13=1,$C$24,IF($C$14=1,$D$24,IF($C$15=1,$E$24,IF($C$16=1,$F$24,IF($C$17=1,$G$24,IF($C$18=1,$H$24,IF($C$19=1,$I$24,IF($C$20=1,$J$24,IF($C$21=1,$K$24)))))))))</f>
        <v>6.8399452804375538E-2</v>
      </c>
      <c r="G35" s="7">
        <f>G24-$C17*IF($C$13=1,$C$24,IF($C$14=1,$D$24,IF($C$15=1,$E$24,IF($C$16=1,$F$24,IF($C$17=1,$G$24,IF($C$18=1,$H$24,IF($C$19=1,$I$24,IF($C$20=1,$J$24,IF($C$21=1,$K$24)))))))))</f>
        <v>0</v>
      </c>
      <c r="H35" s="7">
        <f>H24-$C18*IF($C$13=1,$C$24,IF($C$14=1,$D$24,IF($C$15=1,$E$24,IF($C$16=1,$F$24,IF($C$17=1,$G$24,IF($C$18=1,$H$24,IF($C$19=1,$I$24,IF($C$20=1,$J$24,IF($C$21=1,$K$24)))))))))</f>
        <v>-2.735978112175088E-2</v>
      </c>
      <c r="I35" s="7">
        <f>I24-$C19*IF($C$13=1,$C$24,IF($C$14=1,$D$24,IF($C$15=1,$E$24,IF($C$16=1,$F$24,IF($C$17=1,$G$24,IF($C$18=1,$H$24,IF($C$19=1,$I$24,IF($C$20=1,$J$24,IF($C$21=1,$K$24)))))))))</f>
        <v>-6.8399452804377744E-2</v>
      </c>
      <c r="J35" s="7">
        <f>J24-$C20*IF($C$13=1,$C$24,IF($C$14=1,$D$24,IF($C$15=1,$E$24,IF($C$16=1,$F$24,IF($C$17=1,$G$24,IF($C$18=1,$H$24,IF($C$19=1,$I$24,IF($C$20=1,$J$24,IF($C$21=1,$K$24)))))))))</f>
        <v>-6.3839489284085088E-2</v>
      </c>
      <c r="K35" s="7">
        <f>K24-$C21*IF($C$13=1,$C$24,IF($C$14=1,$D$24,IF($C$15=1,$E$24,IF($C$16=1,$F$24,IF($C$17=1,$G$24,IF($C$18=1,$H$24,IF($C$19=1,$I$24,IF($C$20=1,$J$24,IF($C$21=1,$K$24)))))))))</f>
        <v>-2.7359781121750498E-2</v>
      </c>
    </row>
    <row r="36" spans="2:11" s="7" customFormat="1" ht="14.55" customHeight="1" x14ac:dyDescent="0.3">
      <c r="C36" s="7">
        <f>-C35</f>
        <v>6.839945280437458E-3</v>
      </c>
      <c r="D36" s="7">
        <f>-D35</f>
        <v>4.559963520291789E-2</v>
      </c>
      <c r="E36" s="7">
        <f t="shared" ref="E36:J36" si="4">-E35</f>
        <v>6.0191518467851604E-2</v>
      </c>
      <c r="F36" s="7">
        <f t="shared" si="4"/>
        <v>-6.8399452804375538E-2</v>
      </c>
      <c r="G36" s="7">
        <f t="shared" si="4"/>
        <v>0</v>
      </c>
      <c r="H36" s="7">
        <f t="shared" si="4"/>
        <v>2.735978112175088E-2</v>
      </c>
      <c r="I36" s="7">
        <f t="shared" si="4"/>
        <v>6.8399452804377744E-2</v>
      </c>
      <c r="J36" s="7">
        <f t="shared" si="4"/>
        <v>6.3839489284085088E-2</v>
      </c>
      <c r="K36" s="7">
        <f>-K35</f>
        <v>2.7359781121750498E-2</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9.7222222222222224E-2</v>
      </c>
      <c r="F92" s="7">
        <f>IF(MAX($C$10:$K$10)=1,0, ABS(D10*C14-MAX($C$10:$K$10))/(MAX($C$10:$K$10)*MAX($C$10:$K$10)-MAX($C$10:$K$10)))</f>
        <v>0.20833333333333334</v>
      </c>
      <c r="G92" s="7">
        <f>IF(MAX($C$10:$K$10)=1,0, ABS(E10*C15-MAX($C$10:$K$10))/(MAX($C$10:$K$10)*MAX($C$10:$K$10)-MAX($C$10:$K$10)))</f>
        <v>0.22222222222222221</v>
      </c>
      <c r="H92" s="7">
        <f>IF(MAX($C$10:$K$10)=1,0, ABS(F10*C16-MAX($C$10:$K$10))/(MAX($C$10:$K$10)*MAX($C$10:$K$10)-MAX($C$10:$K$10)))</f>
        <v>0</v>
      </c>
      <c r="I92" s="7">
        <f>IF(MAX($C$10:$K$10)=1,0, ABS(G10*C17-MAX($C$10:$K$10))/(MAX($C$10:$K$10)*MAX($C$10:$K$10)-MAX($C$10:$K$10)))</f>
        <v>0</v>
      </c>
      <c r="J92" s="7">
        <f>IF(MAX($C$10:$K$10)=1,0, ABS(H10*C18-MAX($C$10:$K$10))/(MAX($C$10:$K$10)*MAX($C$10:$K$10)-MAX($C$10:$K$10)))</f>
        <v>0.16666666666666666</v>
      </c>
      <c r="K92" s="7">
        <f>IF(MAX($C$10:$K$10)=1,0, ABS(I10*C19-MAX($C$10:$K$10))/(MAX($C$10:$K$10)*MAX($C$10:$K$10)-MAX($C$10:$K$10)))</f>
        <v>0.20833333333333334</v>
      </c>
      <c r="L92" s="7">
        <f>IF(MAX($C$10:$K$10)=1,0, ABS(J10*C20-MAX($C$10:$K$10))/(MAX($C$10:$K$10)*MAX($C$10:$K$10)-MAX($C$10:$K$10)))</f>
        <v>0.16666666666666666</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19" priority="1" operator="equal">
      <formula>"YES"</formula>
    </cfRule>
    <cfRule type="cellIs" dxfId="18" priority="2" operator="equal">
      <formula>"NO"</formula>
    </cfRule>
  </conditionalFormatting>
  <dataValidations count="2">
    <dataValidation type="list" allowBlank="1" showInputMessage="1" showErrorMessage="1" sqref="C5 C7" xr:uid="{FDF47F4A-CC60-4FE6-9A88-D109D451AFBD}">
      <formula1>$C$3:$K$3</formula1>
    </dataValidation>
    <dataValidation type="list" allowBlank="1" showInputMessage="1" showErrorMessage="1" sqref="C10:K10 C13:C21" xr:uid="{D241FEA3-6FA5-441B-A892-CDD8EF2886B2}">
      <formula1>"1,2,3,4,5,6,7,8,9"</formula1>
    </dataValidation>
  </dataValidation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3FB4-E330-466F-A43B-5C217CDA0D81}">
  <dimension ref="A2:U120"/>
  <sheetViews>
    <sheetView showGridLines="0" topLeftCell="A8" zoomScale="70" zoomScaleNormal="70" workbookViewId="0">
      <selection activeCell="C24" sqref="C24:K24"/>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t="s">
        <v>14</v>
      </c>
    </row>
    <row r="7" spans="2:21" ht="14.55" customHeight="1" x14ac:dyDescent="0.3">
      <c r="B7" s="16" t="s">
        <v>21</v>
      </c>
      <c r="C7" s="18" t="s">
        <v>15</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t="str">
        <f>C5</f>
        <v>Externa samarbeten</v>
      </c>
      <c r="C10" s="1">
        <v>4</v>
      </c>
      <c r="D10" s="1">
        <v>7</v>
      </c>
      <c r="E10" s="1">
        <v>5</v>
      </c>
      <c r="F10" s="1">
        <v>1</v>
      </c>
      <c r="G10" s="1">
        <v>9</v>
      </c>
      <c r="H10" s="1">
        <v>6</v>
      </c>
      <c r="I10" s="1">
        <v>2</v>
      </c>
      <c r="J10" s="1">
        <v>3</v>
      </c>
      <c r="K10" s="1">
        <v>8</v>
      </c>
      <c r="U10" s="7">
        <f>IF(MAX($C$10:$K$10)=1,0, ABS(K10*C21-MAX($C$10:$K$10))/(MAX($C$10:$K$10)*MAX($C$10:$K$10)-MAX($C$10:$K$10)))</f>
        <v>0.20833333333333334</v>
      </c>
    </row>
    <row r="11" spans="2:21" ht="14.55" customHeight="1" x14ac:dyDescent="0.3">
      <c r="C11" s="7"/>
      <c r="D11" s="7"/>
      <c r="E11" s="7"/>
      <c r="F11" s="7"/>
      <c r="G11" s="7"/>
      <c r="H11" s="7"/>
      <c r="I11" s="7"/>
      <c r="J11" s="7"/>
      <c r="K11" s="7"/>
    </row>
    <row r="12" spans="2:21" ht="14.55" customHeight="1" x14ac:dyDescent="0.3">
      <c r="B12" s="15" t="s">
        <v>23</v>
      </c>
      <c r="C12" s="6" t="str">
        <f>C7</f>
        <v>Teknologisk innovation &amp; anpassning</v>
      </c>
      <c r="D12" s="8"/>
      <c r="E12" s="8"/>
      <c r="F12" s="8"/>
      <c r="G12" s="8"/>
      <c r="H12" s="8"/>
      <c r="I12" s="8"/>
      <c r="J12" s="8"/>
      <c r="K12" s="8"/>
    </row>
    <row r="13" spans="2:21" ht="14.55" customHeight="1" x14ac:dyDescent="0.3">
      <c r="B13" s="25" t="str">
        <f>IF(C$3="",C$2,C$3)</f>
        <v>Ekonomiska resurser</v>
      </c>
      <c r="C13" s="1">
        <v>6</v>
      </c>
    </row>
    <row r="14" spans="2:21" ht="14.55" customHeight="1" x14ac:dyDescent="0.3">
      <c r="B14" s="26" t="str">
        <f>IF(D$3="",D$2,D$3)</f>
        <v>Samhällsdynamik</v>
      </c>
      <c r="C14" s="1">
        <v>2</v>
      </c>
    </row>
    <row r="15" spans="2:21" ht="14.55" customHeight="1" x14ac:dyDescent="0.3">
      <c r="B15" s="26" t="str">
        <f>IF(E$3="",E$2,E$3)</f>
        <v>Markanvändning</v>
      </c>
      <c r="C15" s="1">
        <v>5</v>
      </c>
    </row>
    <row r="16" spans="2:21" ht="14.55" customHeight="1" x14ac:dyDescent="0.3">
      <c r="B16" s="26" t="str">
        <f>IF(F$3="",F$2,F$3)</f>
        <v>Externa samarbeten</v>
      </c>
      <c r="C16" s="1">
        <v>9</v>
      </c>
    </row>
    <row r="17" spans="1:11" ht="14.55" customHeight="1" x14ac:dyDescent="0.3">
      <c r="B17" s="26" t="str">
        <f>IF(G$3="",G$2,G$3)</f>
        <v>Teknologisk innovation &amp; anpassning</v>
      </c>
      <c r="C17" s="1">
        <v>1</v>
      </c>
    </row>
    <row r="18" spans="1:11" ht="14.55" customHeight="1" x14ac:dyDescent="0.3">
      <c r="B18" s="26" t="str">
        <f>IF(H$3="",H$2,H$3)</f>
        <v>Multifunktionalitet</v>
      </c>
      <c r="C18" s="1">
        <v>4</v>
      </c>
    </row>
    <row r="19" spans="1:11" ht="14.55" customHeight="1" x14ac:dyDescent="0.3">
      <c r="B19" s="26" t="str">
        <f>IF(I$3="",I$2,I$3)</f>
        <v>Policy, regler, lagstiftning</v>
      </c>
      <c r="C19" s="1">
        <v>8</v>
      </c>
    </row>
    <row r="20" spans="1:11" ht="14.55" customHeight="1" x14ac:dyDescent="0.3">
      <c r="B20" s="26" t="str">
        <f>IF(J$3="",J$2,J$3)</f>
        <v>Organisatorisk kapacitet</v>
      </c>
      <c r="C20" s="1">
        <v>7</v>
      </c>
    </row>
    <row r="21" spans="1:11" ht="14.55" customHeight="1" x14ac:dyDescent="0.3">
      <c r="B21" s="26" t="str">
        <f>IF(K$3="",K$2,K$3)</f>
        <v>Långsiktig integration</v>
      </c>
      <c r="C21" s="1">
        <v>3</v>
      </c>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v>9.5759233926128159E-2</v>
      </c>
      <c r="D24" s="10">
        <v>5.4719562243501919E-2</v>
      </c>
      <c r="E24" s="10">
        <v>7.6607387140903149E-2</v>
      </c>
      <c r="F24" s="10">
        <v>0.3146374829001356</v>
      </c>
      <c r="G24" s="10">
        <v>2.7359781121750849E-2</v>
      </c>
      <c r="H24" s="10">
        <v>6.3839489284085338E-2</v>
      </c>
      <c r="I24" s="10">
        <v>0.19151846785225735</v>
      </c>
      <c r="J24" s="10">
        <v>0.12767897856817131</v>
      </c>
      <c r="K24" s="10">
        <v>4.7879616963064253E-2</v>
      </c>
    </row>
    <row r="25" spans="1:11" ht="14.55" customHeight="1" x14ac:dyDescent="0.3">
      <c r="A25" s="8"/>
      <c r="B25" s="8"/>
      <c r="C25" s="14"/>
      <c r="D25" s="14"/>
      <c r="E25" s="14"/>
      <c r="F25" s="14"/>
      <c r="G25" s="14"/>
      <c r="H25" s="14"/>
      <c r="I25" s="14"/>
      <c r="J25" s="14"/>
      <c r="K25" s="14"/>
    </row>
    <row r="26" spans="1:11" ht="14.55" customHeight="1" x14ac:dyDescent="0.3">
      <c r="A26" s="8"/>
      <c r="B26" s="7" t="s">
        <v>25</v>
      </c>
      <c r="C26" s="7">
        <v>6.8399452804377051E-2</v>
      </c>
      <c r="D26" s="8"/>
      <c r="E26" s="8"/>
      <c r="F26" s="8"/>
      <c r="G26" s="8"/>
      <c r="H26" s="8"/>
      <c r="I26" s="76"/>
      <c r="J26" s="76"/>
      <c r="K26" s="8"/>
    </row>
    <row r="27" spans="1:11" ht="14.55" customHeight="1" x14ac:dyDescent="0.3">
      <c r="A27" s="8"/>
      <c r="B27" s="6" t="s">
        <v>26</v>
      </c>
      <c r="C27" s="23">
        <f>IFERROR(MAX(M10:U10),"")</f>
        <v>0.20833333333333334</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1" ht="14.55" customHeight="1" x14ac:dyDescent="0.3">
      <c r="A28" s="8"/>
      <c r="B28" s="5" t="s">
        <v>27</v>
      </c>
      <c r="C28" s="6">
        <f>IFERROR(G107,"")</f>
        <v>0.36620000000000003</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0.999999999999998</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-6.8399452804377037E-2</v>
      </c>
      <c r="D32" s="7">
        <f t="shared" si="2"/>
        <v>-6.8399452804377814E-2</v>
      </c>
      <c r="E32" s="7">
        <f t="shared" si="2"/>
        <v>-6.8399452804380145E-2</v>
      </c>
      <c r="F32" s="7">
        <f t="shared" si="2"/>
        <v>0</v>
      </c>
      <c r="G32" s="7">
        <f t="shared" si="2"/>
        <v>6.8399452804377953E-2</v>
      </c>
      <c r="H32" s="7">
        <f t="shared" si="2"/>
        <v>-6.8399452804376426E-2</v>
      </c>
      <c r="I32" s="7">
        <f t="shared" si="2"/>
        <v>-6.8399452804379091E-2</v>
      </c>
      <c r="J32" s="7">
        <f t="shared" si="2"/>
        <v>-6.8399452804378313E-2</v>
      </c>
      <c r="K32" s="7">
        <f t="shared" si="2"/>
        <v>-6.8399452804378424E-2</v>
      </c>
    </row>
    <row r="33" spans="2:11" s="7" customFormat="1" ht="14.55" customHeight="1" x14ac:dyDescent="0.3">
      <c r="C33" s="7">
        <f>-C32</f>
        <v>6.8399452804377037E-2</v>
      </c>
      <c r="D33" s="7">
        <f t="shared" ref="D33:K33" si="3">-D32</f>
        <v>6.8399452804377814E-2</v>
      </c>
      <c r="E33" s="7">
        <f t="shared" si="3"/>
        <v>6.8399452804380145E-2</v>
      </c>
      <c r="F33" s="7">
        <f t="shared" si="3"/>
        <v>0</v>
      </c>
      <c r="G33" s="7">
        <f>-G32</f>
        <v>-6.8399452804377953E-2</v>
      </c>
      <c r="H33" s="7">
        <f t="shared" si="3"/>
        <v>6.8399452804376426E-2</v>
      </c>
      <c r="I33" s="7">
        <f t="shared" si="3"/>
        <v>6.8399452804379091E-2</v>
      </c>
      <c r="J33" s="7">
        <f t="shared" si="3"/>
        <v>6.8399452804378313E-2</v>
      </c>
      <c r="K33" s="7">
        <f t="shared" si="3"/>
        <v>6.8399452804378424E-2</v>
      </c>
    </row>
    <row r="34" spans="2:11" s="7" customFormat="1" ht="14.55" customHeight="1" x14ac:dyDescent="0.3"/>
    <row r="35" spans="2:11" s="7" customFormat="1" ht="14.55" customHeight="1" x14ac:dyDescent="0.3">
      <c r="B35" s="7" t="s">
        <v>30</v>
      </c>
      <c r="C35" s="7">
        <f>C24-$C13*IF($C$13=1,$C$24,IF($C$14=1,$D$24,IF($C$15=1,$E$24,IF($C$16=1,$F$24,IF($C$17=1,$G$24,IF($C$18=1,$H$24,IF($C$19=1,$I$24,IF($C$20=1,$J$24,IF($C$21=1,$K$24)))))))))</f>
        <v>-6.839945280437694E-2</v>
      </c>
      <c r="D35" s="7">
        <f>D24-$C14*IF($C$13=1,$C$24,IF($C$14=1,$D$24,IF($C$15=1,$E$24,IF($C$16=1,$F$24,IF($C$17=1,$G$24,IF($C$18=1,$H$24,IF($C$19=1,$I$24,IF($C$20=1,$J$24,IF($C$21=1,$K$24)))))))))</f>
        <v>2.2204460492503131E-16</v>
      </c>
      <c r="E35" s="7">
        <f>E24-$C15*IF($C$13=1,$C$24,IF($C$14=1,$D$24,IF($C$15=1,$E$24,IF($C$16=1,$F$24,IF($C$17=1,$G$24,IF($C$18=1,$H$24,IF($C$19=1,$I$24,IF($C$20=1,$J$24,IF($C$21=1,$K$24)))))))))</f>
        <v>-6.0191518467851091E-2</v>
      </c>
      <c r="F35" s="7">
        <f>F24-$C16*IF($C$13=1,$C$24,IF($C$14=1,$D$24,IF($C$15=1,$E$24,IF($C$16=1,$F$24,IF($C$17=1,$G$24,IF($C$18=1,$H$24,IF($C$19=1,$I$24,IF($C$20=1,$J$24,IF($C$21=1,$K$24)))))))))</f>
        <v>6.8399452804377953E-2</v>
      </c>
      <c r="G35" s="7">
        <f>G24-$C17*IF($C$13=1,$C$24,IF($C$14=1,$D$24,IF($C$15=1,$E$24,IF($C$16=1,$F$24,IF($C$17=1,$G$24,IF($C$18=1,$H$24,IF($C$19=1,$I$24,IF($C$20=1,$J$24,IF($C$21=1,$K$24)))))))))</f>
        <v>0</v>
      </c>
      <c r="H35" s="7">
        <f>H24-$C18*IF($C$13=1,$C$24,IF($C$14=1,$D$24,IF($C$15=1,$E$24,IF($C$16=1,$F$24,IF($C$17=1,$G$24,IF($C$18=1,$H$24,IF($C$19=1,$I$24,IF($C$20=1,$J$24,IF($C$21=1,$K$24)))))))))</f>
        <v>-4.5599635202918057E-2</v>
      </c>
      <c r="I35" s="7">
        <f>I24-$C19*IF($C$13=1,$C$24,IF($C$14=1,$D$24,IF($C$15=1,$E$24,IF($C$16=1,$F$24,IF($C$17=1,$G$24,IF($C$18=1,$H$24,IF($C$19=1,$I$24,IF($C$20=1,$J$24,IF($C$21=1,$K$24)))))))))</f>
        <v>-2.7359781121749444E-2</v>
      </c>
      <c r="J35" s="7">
        <f>J24-$C20*IF($C$13=1,$C$24,IF($C$14=1,$D$24,IF($C$15=1,$E$24,IF($C$16=1,$F$24,IF($C$17=1,$G$24,IF($C$18=1,$H$24,IF($C$19=1,$I$24,IF($C$20=1,$J$24,IF($C$21=1,$K$24)))))))))</f>
        <v>-6.3839489284084616E-2</v>
      </c>
      <c r="K35" s="7">
        <f>K24-$C21*IF($C$13=1,$C$24,IF($C$14=1,$D$24,IF($C$15=1,$E$24,IF($C$16=1,$F$24,IF($C$17=1,$G$24,IF($C$18=1,$H$24,IF($C$19=1,$I$24,IF($C$20=1,$J$24,IF($C$21=1,$K$24)))))))))</f>
        <v>-3.4199726402188296E-2</v>
      </c>
    </row>
    <row r="36" spans="2:11" s="7" customFormat="1" ht="14.55" customHeight="1" x14ac:dyDescent="0.3">
      <c r="C36" s="7">
        <f>-C35</f>
        <v>6.839945280437694E-2</v>
      </c>
      <c r="D36" s="7">
        <f>-D35</f>
        <v>-2.2204460492503131E-16</v>
      </c>
      <c r="E36" s="7">
        <f t="shared" ref="E36:J36" si="4">-E35</f>
        <v>6.0191518467851091E-2</v>
      </c>
      <c r="F36" s="7">
        <f t="shared" si="4"/>
        <v>-6.8399452804377953E-2</v>
      </c>
      <c r="G36" s="7">
        <f t="shared" si="4"/>
        <v>0</v>
      </c>
      <c r="H36" s="7">
        <f t="shared" si="4"/>
        <v>4.5599635202918057E-2</v>
      </c>
      <c r="I36" s="7">
        <f t="shared" si="4"/>
        <v>2.7359781121749444E-2</v>
      </c>
      <c r="J36" s="7">
        <f t="shared" si="4"/>
        <v>6.3839489284084616E-2</v>
      </c>
      <c r="K36" s="7">
        <f>-K35</f>
        <v>3.4199726402188296E-2</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0.20833333333333334</v>
      </c>
      <c r="F92" s="7">
        <f>IF(MAX($C$10:$K$10)=1,0, ABS(D10*C14-MAX($C$10:$K$10))/(MAX($C$10:$K$10)*MAX($C$10:$K$10)-MAX($C$10:$K$10)))</f>
        <v>6.9444444444444448E-2</v>
      </c>
      <c r="G92" s="7">
        <f>IF(MAX($C$10:$K$10)=1,0, ABS(E10*C15-MAX($C$10:$K$10))/(MAX($C$10:$K$10)*MAX($C$10:$K$10)-MAX($C$10:$K$10)))</f>
        <v>0.22222222222222221</v>
      </c>
      <c r="H92" s="7">
        <f>IF(MAX($C$10:$K$10)=1,0, ABS(F10*C16-MAX($C$10:$K$10))/(MAX($C$10:$K$10)*MAX($C$10:$K$10)-MAX($C$10:$K$10)))</f>
        <v>0</v>
      </c>
      <c r="I92" s="7">
        <f>IF(MAX($C$10:$K$10)=1,0, ABS(G10*C17-MAX($C$10:$K$10))/(MAX($C$10:$K$10)*MAX($C$10:$K$10)-MAX($C$10:$K$10)))</f>
        <v>0</v>
      </c>
      <c r="J92" s="7">
        <f>IF(MAX($C$10:$K$10)=1,0, ABS(H10*C18-MAX($C$10:$K$10))/(MAX($C$10:$K$10)*MAX($C$10:$K$10)-MAX($C$10:$K$10)))</f>
        <v>0.20833333333333334</v>
      </c>
      <c r="K92" s="7">
        <f>IF(MAX($C$10:$K$10)=1,0, ABS(I10*C19-MAX($C$10:$K$10))/(MAX($C$10:$K$10)*MAX($C$10:$K$10)-MAX($C$10:$K$10)))</f>
        <v>9.7222222222222224E-2</v>
      </c>
      <c r="L92" s="7">
        <f>IF(MAX($C$10:$K$10)=1,0, ABS(J10*C20-MAX($C$10:$K$10))/(MAX($C$10:$K$10)*MAX($C$10:$K$10)-MAX($C$10:$K$10)))</f>
        <v>0.16666666666666666</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17" priority="1" operator="equal">
      <formula>"YES"</formula>
    </cfRule>
    <cfRule type="cellIs" dxfId="16" priority="2" operator="equal">
      <formula>"NO"</formula>
    </cfRule>
  </conditionalFormatting>
  <dataValidations count="2">
    <dataValidation type="list" allowBlank="1" showInputMessage="1" showErrorMessage="1" sqref="C10:K10 C13:C21" xr:uid="{468D14AC-B2AC-4AD6-AE1D-338BC025DA05}">
      <formula1>"1,2,3,4,5,6,7,8,9"</formula1>
    </dataValidation>
    <dataValidation type="list" allowBlank="1" showInputMessage="1" showErrorMessage="1" sqref="C5 C7" xr:uid="{8D41CACE-82F9-4406-AB39-675DFCC2AD9B}">
      <formula1>$C$3:$K$3</formula1>
    </dataValidation>
  </dataValidation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2EA4-6094-438C-A626-5087B90EC87F}">
  <dimension ref="A2:U120"/>
  <sheetViews>
    <sheetView showGridLines="0" topLeftCell="A18" zoomScale="70" zoomScaleNormal="70" workbookViewId="0">
      <selection activeCell="C24" sqref="C24:K24"/>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t="s">
        <v>14</v>
      </c>
    </row>
    <row r="7" spans="2:21" ht="14.55" customHeight="1" x14ac:dyDescent="0.3">
      <c r="B7" s="16" t="s">
        <v>21</v>
      </c>
      <c r="C7" s="18" t="s">
        <v>15</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t="str">
        <f>C5</f>
        <v>Externa samarbeten</v>
      </c>
      <c r="C10" s="1">
        <v>4</v>
      </c>
      <c r="D10" s="1">
        <v>8</v>
      </c>
      <c r="E10" s="1">
        <v>7</v>
      </c>
      <c r="F10" s="1">
        <v>1</v>
      </c>
      <c r="G10" s="1">
        <v>9</v>
      </c>
      <c r="H10" s="1">
        <v>6</v>
      </c>
      <c r="I10" s="1">
        <v>3</v>
      </c>
      <c r="J10" s="1">
        <v>2</v>
      </c>
      <c r="K10" s="1">
        <v>5</v>
      </c>
      <c r="U10" s="7">
        <f>IF(MAX($C$10:$K$10)=1,0, ABS(K10*C21-MAX($C$10:$K$10))/(MAX($C$10:$K$10)*MAX($C$10:$K$10)-MAX($C$10:$K$10)))</f>
        <v>0.22222222222222221</v>
      </c>
    </row>
    <row r="11" spans="2:21" ht="14.55" customHeight="1" x14ac:dyDescent="0.3">
      <c r="C11" s="7"/>
      <c r="D11" s="7"/>
      <c r="E11" s="7"/>
      <c r="F11" s="7"/>
      <c r="G11" s="7"/>
      <c r="H11" s="7"/>
      <c r="I11" s="7"/>
      <c r="J11" s="7"/>
      <c r="K11" s="7"/>
    </row>
    <row r="12" spans="2:21" ht="14.55" customHeight="1" x14ac:dyDescent="0.3">
      <c r="B12" s="15" t="s">
        <v>23</v>
      </c>
      <c r="C12" s="6" t="str">
        <f>C7</f>
        <v>Teknologisk innovation &amp; anpassning</v>
      </c>
      <c r="D12" s="8"/>
      <c r="E12" s="8"/>
      <c r="F12" s="8"/>
      <c r="G12" s="8"/>
      <c r="H12" s="8"/>
      <c r="I12" s="8"/>
      <c r="J12" s="8"/>
      <c r="K12" s="8"/>
    </row>
    <row r="13" spans="2:21" ht="14.55" customHeight="1" x14ac:dyDescent="0.3">
      <c r="B13" s="25" t="str">
        <f>IF(C$3="",C$2,C$3)</f>
        <v>Ekonomiska resurser</v>
      </c>
      <c r="C13" s="1">
        <v>6</v>
      </c>
    </row>
    <row r="14" spans="2:21" ht="14.55" customHeight="1" x14ac:dyDescent="0.3">
      <c r="B14" s="26" t="str">
        <f>IF(D$3="",D$2,D$3)</f>
        <v>Samhällsdynamik</v>
      </c>
      <c r="C14" s="1">
        <v>2</v>
      </c>
    </row>
    <row r="15" spans="2:21" ht="14.55" customHeight="1" x14ac:dyDescent="0.3">
      <c r="B15" s="26" t="str">
        <f>IF(E$3="",E$2,E$3)</f>
        <v>Markanvändning</v>
      </c>
      <c r="C15" s="1">
        <v>3</v>
      </c>
    </row>
    <row r="16" spans="2:21" ht="14.55" customHeight="1" x14ac:dyDescent="0.3">
      <c r="B16" s="26" t="str">
        <f>IF(F$3="",F$2,F$3)</f>
        <v>Externa samarbeten</v>
      </c>
      <c r="C16" s="1">
        <v>9</v>
      </c>
    </row>
    <row r="17" spans="1:11" ht="14.55" customHeight="1" x14ac:dyDescent="0.3">
      <c r="B17" s="26" t="str">
        <f>IF(G$3="",G$2,G$3)</f>
        <v>Teknologisk innovation &amp; anpassning</v>
      </c>
      <c r="C17" s="1">
        <v>1</v>
      </c>
    </row>
    <row r="18" spans="1:11" ht="14.55" customHeight="1" x14ac:dyDescent="0.3">
      <c r="B18" s="26" t="str">
        <f>IF(H$3="",H$2,H$3)</f>
        <v>Multifunktionalitet</v>
      </c>
      <c r="C18" s="1">
        <v>4</v>
      </c>
    </row>
    <row r="19" spans="1:11" ht="14.55" customHeight="1" x14ac:dyDescent="0.3">
      <c r="B19" s="26" t="str">
        <f>IF(I$3="",I$2,I$3)</f>
        <v>Policy, regler, lagstiftning</v>
      </c>
      <c r="C19" s="1">
        <v>7</v>
      </c>
    </row>
    <row r="20" spans="1:11" ht="14.55" customHeight="1" x14ac:dyDescent="0.3">
      <c r="B20" s="26" t="str">
        <f>IF(J$3="",J$2,J$3)</f>
        <v>Organisatorisk kapacitet</v>
      </c>
      <c r="C20" s="1">
        <v>8</v>
      </c>
    </row>
    <row r="21" spans="1:11" ht="14.55" customHeight="1" x14ac:dyDescent="0.3">
      <c r="B21" s="26" t="str">
        <f>IF(K$3="",K$2,K$3)</f>
        <v>Långsiktig integration</v>
      </c>
      <c r="C21" s="1">
        <v>5</v>
      </c>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v>9.5759233926128576E-2</v>
      </c>
      <c r="D24" s="10">
        <v>4.787961696306433E-2</v>
      </c>
      <c r="E24" s="10">
        <v>5.4719562243502058E-2</v>
      </c>
      <c r="F24" s="10">
        <v>0.31463748290013699</v>
      </c>
      <c r="G24" s="10">
        <v>2.7359781121751029E-2</v>
      </c>
      <c r="H24" s="10">
        <v>6.3839489284085754E-2</v>
      </c>
      <c r="I24" s="10">
        <v>0.12767897856817145</v>
      </c>
      <c r="J24" s="10">
        <v>0.19151846785225729</v>
      </c>
      <c r="K24" s="10">
        <v>7.6607387140902913E-2</v>
      </c>
    </row>
    <row r="25" spans="1:11" ht="14.55" customHeight="1" x14ac:dyDescent="0.3">
      <c r="A25" s="8"/>
      <c r="B25" s="8"/>
      <c r="C25" s="14"/>
      <c r="D25" s="14"/>
      <c r="E25" s="14"/>
      <c r="F25" s="14"/>
      <c r="G25" s="14"/>
      <c r="H25" s="14"/>
      <c r="I25" s="14"/>
      <c r="J25" s="14"/>
      <c r="K25" s="14"/>
    </row>
    <row r="26" spans="1:11" ht="14.55" customHeight="1" x14ac:dyDescent="0.3">
      <c r="A26" s="8"/>
      <c r="B26" s="7" t="s">
        <v>25</v>
      </c>
      <c r="C26" s="7">
        <v>6.8399452804377592E-2</v>
      </c>
      <c r="D26" s="8"/>
      <c r="E26" s="8"/>
      <c r="F26" s="8"/>
      <c r="G26" s="8"/>
      <c r="H26" s="8"/>
      <c r="I26" s="76"/>
      <c r="J26" s="76"/>
      <c r="K26" s="8"/>
    </row>
    <row r="27" spans="1:11" ht="14.55" customHeight="1" x14ac:dyDescent="0.3">
      <c r="A27" s="8"/>
      <c r="B27" s="6" t="s">
        <v>26</v>
      </c>
      <c r="C27" s="23">
        <f>IFERROR(MAX(M10:U10),"")</f>
        <v>0.22222222222222221</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1" ht="14.55" customHeight="1" x14ac:dyDescent="0.3">
      <c r="A28" s="8"/>
      <c r="B28" s="5" t="s">
        <v>27</v>
      </c>
      <c r="C28" s="6">
        <f>IFERROR(G107,"")</f>
        <v>0.36620000000000003</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1.0000000000000004</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-6.8399452804377314E-2</v>
      </c>
      <c r="D32" s="7">
        <f t="shared" si="2"/>
        <v>-6.8399452804377647E-2</v>
      </c>
      <c r="E32" s="7">
        <f t="shared" si="2"/>
        <v>-6.8399452804377425E-2</v>
      </c>
      <c r="F32" s="7">
        <f t="shared" si="2"/>
        <v>0</v>
      </c>
      <c r="G32" s="7">
        <f t="shared" si="2"/>
        <v>6.8399452804377731E-2</v>
      </c>
      <c r="H32" s="7">
        <f t="shared" si="2"/>
        <v>-6.8399452804377536E-2</v>
      </c>
      <c r="I32" s="7">
        <f t="shared" si="2"/>
        <v>-6.839945280437737E-2</v>
      </c>
      <c r="J32" s="7">
        <f t="shared" si="2"/>
        <v>-6.8399452804377592E-2</v>
      </c>
      <c r="K32" s="7">
        <f t="shared" si="2"/>
        <v>-6.8399452804377592E-2</v>
      </c>
    </row>
    <row r="33" spans="2:11" s="7" customFormat="1" ht="14.55" customHeight="1" x14ac:dyDescent="0.3">
      <c r="C33" s="7">
        <f>-C32</f>
        <v>6.8399452804377314E-2</v>
      </c>
      <c r="D33" s="7">
        <f t="shared" ref="D33:K33" si="3">-D32</f>
        <v>6.8399452804377647E-2</v>
      </c>
      <c r="E33" s="7">
        <f t="shared" si="3"/>
        <v>6.8399452804377425E-2</v>
      </c>
      <c r="F33" s="7">
        <f t="shared" si="3"/>
        <v>0</v>
      </c>
      <c r="G33" s="7">
        <f>-G32</f>
        <v>-6.8399452804377731E-2</v>
      </c>
      <c r="H33" s="7">
        <f t="shared" si="3"/>
        <v>6.8399452804377536E-2</v>
      </c>
      <c r="I33" s="7">
        <f t="shared" si="3"/>
        <v>6.839945280437737E-2</v>
      </c>
      <c r="J33" s="7">
        <f t="shared" si="3"/>
        <v>6.8399452804377592E-2</v>
      </c>
      <c r="K33" s="7">
        <f t="shared" si="3"/>
        <v>6.8399452804377592E-2</v>
      </c>
    </row>
    <row r="34" spans="2:11" s="7" customFormat="1" ht="14.55" customHeight="1" x14ac:dyDescent="0.3"/>
    <row r="35" spans="2:11" s="7" customFormat="1" ht="14.55" customHeight="1" x14ac:dyDescent="0.3">
      <c r="B35" s="7" t="s">
        <v>30</v>
      </c>
      <c r="C35" s="7">
        <f>C24-$C13*IF($C$13=1,$C$24,IF($C$14=1,$D$24,IF($C$15=1,$E$24,IF($C$16=1,$F$24,IF($C$17=1,$G$24,IF($C$18=1,$H$24,IF($C$19=1,$I$24,IF($C$20=1,$J$24,IF($C$21=1,$K$24)))))))))</f>
        <v>-6.8399452804377606E-2</v>
      </c>
      <c r="D35" s="7">
        <f>D24-$C14*IF($C$13=1,$C$24,IF($C$14=1,$D$24,IF($C$15=1,$E$24,IF($C$16=1,$F$24,IF($C$17=1,$G$24,IF($C$18=1,$H$24,IF($C$19=1,$I$24,IF($C$20=1,$J$24,IF($C$21=1,$K$24)))))))))</f>
        <v>-6.8399452804377286E-3</v>
      </c>
      <c r="E35" s="7">
        <f>E24-$C15*IF($C$13=1,$C$24,IF($C$14=1,$D$24,IF($C$15=1,$E$24,IF($C$16=1,$F$24,IF($C$17=1,$G$24,IF($C$18=1,$H$24,IF($C$19=1,$I$24,IF($C$20=1,$J$24,IF($C$21=1,$K$24)))))))))</f>
        <v>-2.7359781121751033E-2</v>
      </c>
      <c r="F35" s="7">
        <f>F24-$C16*IF($C$13=1,$C$24,IF($C$14=1,$D$24,IF($C$15=1,$E$24,IF($C$16=1,$F$24,IF($C$17=1,$G$24,IF($C$18=1,$H$24,IF($C$19=1,$I$24,IF($C$20=1,$J$24,IF($C$21=1,$K$24)))))))))</f>
        <v>6.8399452804377731E-2</v>
      </c>
      <c r="G35" s="7">
        <f>G24-$C17*IF($C$13=1,$C$24,IF($C$14=1,$D$24,IF($C$15=1,$E$24,IF($C$16=1,$F$24,IF($C$17=1,$G$24,IF($C$18=1,$H$24,IF($C$19=1,$I$24,IF($C$20=1,$J$24,IF($C$21=1,$K$24)))))))))</f>
        <v>0</v>
      </c>
      <c r="H35" s="7">
        <f>H24-$C18*IF($C$13=1,$C$24,IF($C$14=1,$D$24,IF($C$15=1,$E$24,IF($C$16=1,$F$24,IF($C$17=1,$G$24,IF($C$18=1,$H$24,IF($C$19=1,$I$24,IF($C$20=1,$J$24,IF($C$21=1,$K$24)))))))))</f>
        <v>-4.5599635202918362E-2</v>
      </c>
      <c r="I35" s="7">
        <f>I24-$C19*IF($C$13=1,$C$24,IF($C$14=1,$D$24,IF($C$15=1,$E$24,IF($C$16=1,$F$24,IF($C$17=1,$G$24,IF($C$18=1,$H$24,IF($C$19=1,$I$24,IF($C$20=1,$J$24,IF($C$21=1,$K$24)))))))))</f>
        <v>-6.3839489284085754E-2</v>
      </c>
      <c r="J35" s="7">
        <f>J24-$C20*IF($C$13=1,$C$24,IF($C$14=1,$D$24,IF($C$15=1,$E$24,IF($C$16=1,$F$24,IF($C$17=1,$G$24,IF($C$18=1,$H$24,IF($C$19=1,$I$24,IF($C$20=1,$J$24,IF($C$21=1,$K$24)))))))))</f>
        <v>-2.7359781121750942E-2</v>
      </c>
      <c r="K35" s="7">
        <f>K24-$C21*IF($C$13=1,$C$24,IF($C$14=1,$D$24,IF($C$15=1,$E$24,IF($C$16=1,$F$24,IF($C$17=1,$G$24,IF($C$18=1,$H$24,IF($C$19=1,$I$24,IF($C$20=1,$J$24,IF($C$21=1,$K$24)))))))))</f>
        <v>-6.0191518467852242E-2</v>
      </c>
    </row>
    <row r="36" spans="2:11" s="7" customFormat="1" ht="14.55" customHeight="1" x14ac:dyDescent="0.3">
      <c r="C36" s="7">
        <f>-C35</f>
        <v>6.8399452804377606E-2</v>
      </c>
      <c r="D36" s="7">
        <f>-D35</f>
        <v>6.8399452804377286E-3</v>
      </c>
      <c r="E36" s="7">
        <f t="shared" ref="E36:J36" si="4">-E35</f>
        <v>2.7359781121751033E-2</v>
      </c>
      <c r="F36" s="7">
        <f t="shared" si="4"/>
        <v>-6.8399452804377731E-2</v>
      </c>
      <c r="G36" s="7">
        <f t="shared" si="4"/>
        <v>0</v>
      </c>
      <c r="H36" s="7">
        <f t="shared" si="4"/>
        <v>4.5599635202918362E-2</v>
      </c>
      <c r="I36" s="7">
        <f t="shared" si="4"/>
        <v>6.3839489284085754E-2</v>
      </c>
      <c r="J36" s="7">
        <f t="shared" si="4"/>
        <v>2.7359781121750942E-2</v>
      </c>
      <c r="K36" s="7">
        <f>-K35</f>
        <v>6.0191518467852242E-2</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0.20833333333333334</v>
      </c>
      <c r="F92" s="7">
        <f>IF(MAX($C$10:$K$10)=1,0, ABS(D10*C14-MAX($C$10:$K$10))/(MAX($C$10:$K$10)*MAX($C$10:$K$10)-MAX($C$10:$K$10)))</f>
        <v>9.7222222222222224E-2</v>
      </c>
      <c r="G92" s="7">
        <f>IF(MAX($C$10:$K$10)=1,0, ABS(E10*C15-MAX($C$10:$K$10))/(MAX($C$10:$K$10)*MAX($C$10:$K$10)-MAX($C$10:$K$10)))</f>
        <v>0.16666666666666666</v>
      </c>
      <c r="H92" s="7">
        <f>IF(MAX($C$10:$K$10)=1,0, ABS(F10*C16-MAX($C$10:$K$10))/(MAX($C$10:$K$10)*MAX($C$10:$K$10)-MAX($C$10:$K$10)))</f>
        <v>0</v>
      </c>
      <c r="I92" s="7">
        <f>IF(MAX($C$10:$K$10)=1,0, ABS(G10*C17-MAX($C$10:$K$10))/(MAX($C$10:$K$10)*MAX($C$10:$K$10)-MAX($C$10:$K$10)))</f>
        <v>0</v>
      </c>
      <c r="J92" s="7">
        <f>IF(MAX($C$10:$K$10)=1,0, ABS(H10*C18-MAX($C$10:$K$10))/(MAX($C$10:$K$10)*MAX($C$10:$K$10)-MAX($C$10:$K$10)))</f>
        <v>0.20833333333333334</v>
      </c>
      <c r="K92" s="7">
        <f>IF(MAX($C$10:$K$10)=1,0, ABS(I10*C19-MAX($C$10:$K$10))/(MAX($C$10:$K$10)*MAX($C$10:$K$10)-MAX($C$10:$K$10)))</f>
        <v>0.16666666666666666</v>
      </c>
      <c r="L92" s="7">
        <f>IF(MAX($C$10:$K$10)=1,0, ABS(J10*C20-MAX($C$10:$K$10))/(MAX($C$10:$K$10)*MAX($C$10:$K$10)-MAX($C$10:$K$10)))</f>
        <v>9.7222222222222224E-2</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15" priority="1" operator="equal">
      <formula>"YES"</formula>
    </cfRule>
    <cfRule type="cellIs" dxfId="14" priority="2" operator="equal">
      <formula>"NO"</formula>
    </cfRule>
  </conditionalFormatting>
  <dataValidations count="2">
    <dataValidation type="list" allowBlank="1" showInputMessage="1" showErrorMessage="1" sqref="C10:K10 C13:C21" xr:uid="{1956B1BC-F4F5-47CD-BB92-C77D5A1EE804}">
      <formula1>"1,2,3,4,5,6,7,8,9"</formula1>
    </dataValidation>
    <dataValidation type="list" allowBlank="1" showInputMessage="1" showErrorMessage="1" sqref="C5 C7" xr:uid="{0F5D8CCE-19D9-4E1E-B9CC-8C45D76DDBA9}">
      <formula1>$C$3:$K$3</formula1>
    </dataValidation>
  </dataValidation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73978-02B7-4DBA-9BA5-67FDF666C447}">
  <dimension ref="A2:U120"/>
  <sheetViews>
    <sheetView showGridLines="0" topLeftCell="A17" zoomScale="70" zoomScaleNormal="70" workbookViewId="0">
      <selection activeCell="C24" sqref="C24:K24"/>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t="s">
        <v>14</v>
      </c>
    </row>
    <row r="7" spans="2:21" ht="14.55" customHeight="1" x14ac:dyDescent="0.3">
      <c r="B7" s="16" t="s">
        <v>21</v>
      </c>
      <c r="C7" s="18" t="s">
        <v>15</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t="str">
        <f>C5</f>
        <v>Externa samarbeten</v>
      </c>
      <c r="C10" s="1">
        <v>6</v>
      </c>
      <c r="D10" s="1">
        <v>5</v>
      </c>
      <c r="E10" s="1">
        <v>2</v>
      </c>
      <c r="F10" s="1">
        <v>1</v>
      </c>
      <c r="G10" s="1">
        <v>9</v>
      </c>
      <c r="H10" s="1">
        <v>7</v>
      </c>
      <c r="I10" s="1">
        <v>4</v>
      </c>
      <c r="J10" s="1">
        <v>3</v>
      </c>
      <c r="K10" s="1">
        <v>8</v>
      </c>
      <c r="U10" s="7">
        <f>IF(MAX($C$10:$K$10)=1,0, ABS(K10*C21-MAX($C$10:$K$10))/(MAX($C$10:$K$10)*MAX($C$10:$K$10)-MAX($C$10:$K$10)))</f>
        <v>9.7222222222222224E-2</v>
      </c>
    </row>
    <row r="11" spans="2:21" ht="14.55" customHeight="1" x14ac:dyDescent="0.3">
      <c r="C11" s="7"/>
      <c r="D11" s="7"/>
      <c r="E11" s="7"/>
      <c r="F11" s="7"/>
      <c r="G11" s="7"/>
      <c r="H11" s="7"/>
      <c r="I11" s="7"/>
      <c r="J11" s="7"/>
      <c r="K11" s="7"/>
    </row>
    <row r="12" spans="2:21" ht="14.55" customHeight="1" x14ac:dyDescent="0.3">
      <c r="B12" s="15" t="s">
        <v>23</v>
      </c>
      <c r="C12" s="6" t="str">
        <f>C7</f>
        <v>Teknologisk innovation &amp; anpassning</v>
      </c>
      <c r="D12" s="8"/>
      <c r="E12" s="8"/>
      <c r="F12" s="8"/>
      <c r="G12" s="8"/>
      <c r="H12" s="8"/>
      <c r="I12" s="8"/>
      <c r="J12" s="8"/>
      <c r="K12" s="8"/>
    </row>
    <row r="13" spans="2:21" ht="14.55" customHeight="1" x14ac:dyDescent="0.3">
      <c r="B13" s="25" t="str">
        <f>IF(C$3="",C$2,C$3)</f>
        <v>Ekonomiska resurser</v>
      </c>
      <c r="C13" s="1">
        <v>5</v>
      </c>
    </row>
    <row r="14" spans="2:21" ht="14.55" customHeight="1" x14ac:dyDescent="0.3">
      <c r="B14" s="26" t="str">
        <f>IF(D$3="",D$2,D$3)</f>
        <v>Samhällsdynamik</v>
      </c>
      <c r="C14" s="1">
        <v>4</v>
      </c>
    </row>
    <row r="15" spans="2:21" ht="14.55" customHeight="1" x14ac:dyDescent="0.3">
      <c r="B15" s="26" t="str">
        <f>IF(E$3="",E$2,E$3)</f>
        <v>Markanvändning</v>
      </c>
      <c r="C15" s="1">
        <v>8</v>
      </c>
    </row>
    <row r="16" spans="2:21" ht="14.55" customHeight="1" x14ac:dyDescent="0.3">
      <c r="B16" s="26" t="str">
        <f>IF(F$3="",F$2,F$3)</f>
        <v>Externa samarbeten</v>
      </c>
      <c r="C16" s="1">
        <v>9</v>
      </c>
    </row>
    <row r="17" spans="1:11" ht="14.55" customHeight="1" x14ac:dyDescent="0.3">
      <c r="B17" s="26" t="str">
        <f>IF(G$3="",G$2,G$3)</f>
        <v>Teknologisk innovation &amp; anpassning</v>
      </c>
      <c r="C17" s="1">
        <v>1</v>
      </c>
    </row>
    <row r="18" spans="1:11" ht="14.55" customHeight="1" x14ac:dyDescent="0.3">
      <c r="B18" s="26" t="str">
        <f>IF(H$3="",H$2,H$3)</f>
        <v>Multifunktionalitet</v>
      </c>
      <c r="C18" s="1">
        <v>3</v>
      </c>
    </row>
    <row r="19" spans="1:11" ht="14.55" customHeight="1" x14ac:dyDescent="0.3">
      <c r="B19" s="26" t="str">
        <f>IF(I$3="",I$2,I$3)</f>
        <v>Policy, regler, lagstiftning</v>
      </c>
      <c r="C19" s="1">
        <v>6</v>
      </c>
    </row>
    <row r="20" spans="1:11" ht="14.55" customHeight="1" x14ac:dyDescent="0.3">
      <c r="B20" s="26" t="str">
        <f>IF(J$3="",J$2,J$3)</f>
        <v>Organisatorisk kapacitet</v>
      </c>
      <c r="C20" s="1">
        <v>7</v>
      </c>
    </row>
    <row r="21" spans="1:11" ht="14.55" customHeight="1" x14ac:dyDescent="0.3">
      <c r="B21" s="26" t="str">
        <f>IF(K$3="",K$2,K$3)</f>
        <v>Långsiktig integration</v>
      </c>
      <c r="C21" s="1">
        <v>2</v>
      </c>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v>6.4008470293813305E-2</v>
      </c>
      <c r="D24" s="10">
        <v>7.6810164352576052E-2</v>
      </c>
      <c r="E24" s="10">
        <v>0.19202541088143993</v>
      </c>
      <c r="F24" s="10">
        <v>0.31330461775392859</v>
      </c>
      <c r="G24" s="10">
        <v>2.6950934860553E-2</v>
      </c>
      <c r="H24" s="10">
        <v>5.4864403108982905E-2</v>
      </c>
      <c r="I24" s="10">
        <v>9.601270544071995E-2</v>
      </c>
      <c r="J24" s="10">
        <v>0.12801694058762658</v>
      </c>
      <c r="K24" s="10">
        <v>4.8006352720359982E-2</v>
      </c>
    </row>
    <row r="25" spans="1:11" ht="14.55" customHeight="1" x14ac:dyDescent="0.3">
      <c r="A25" s="8"/>
      <c r="B25" s="8"/>
      <c r="C25" s="14"/>
      <c r="D25" s="14"/>
      <c r="E25" s="14"/>
      <c r="F25" s="14"/>
      <c r="G25" s="14"/>
      <c r="H25" s="14"/>
      <c r="I25" s="14"/>
      <c r="J25" s="14"/>
      <c r="K25" s="14"/>
    </row>
    <row r="26" spans="1:11" ht="14.55" customHeight="1" x14ac:dyDescent="0.3">
      <c r="A26" s="8"/>
      <c r="B26" s="7" t="s">
        <v>25</v>
      </c>
      <c r="C26" s="7">
        <v>7.0746204008951569E-2</v>
      </c>
      <c r="D26" s="8"/>
      <c r="E26" s="8"/>
      <c r="F26" s="8"/>
      <c r="G26" s="8"/>
      <c r="H26" s="8"/>
      <c r="I26" s="76"/>
      <c r="J26" s="76"/>
      <c r="K26" s="8"/>
    </row>
    <row r="27" spans="1:11" ht="14.55" customHeight="1" x14ac:dyDescent="0.3">
      <c r="A27" s="8"/>
      <c r="B27" s="6" t="s">
        <v>26</v>
      </c>
      <c r="C27" s="23">
        <f>IFERROR(MAX(M10:U10),"")</f>
        <v>9.7222222222222224E-2</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1" ht="14.55" customHeight="1" x14ac:dyDescent="0.3">
      <c r="A28" s="8"/>
      <c r="B28" s="5" t="s">
        <v>27</v>
      </c>
      <c r="C28" s="6">
        <f>IFERROR(G107,"")</f>
        <v>0.36620000000000003</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1.0000000000000002</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-7.0746204008951263E-2</v>
      </c>
      <c r="D32" s="7">
        <f t="shared" si="2"/>
        <v>-7.0746204008951652E-2</v>
      </c>
      <c r="E32" s="7">
        <f t="shared" si="2"/>
        <v>-7.0746204008951263E-2</v>
      </c>
      <c r="F32" s="7">
        <f t="shared" si="2"/>
        <v>0</v>
      </c>
      <c r="G32" s="7">
        <f t="shared" si="2"/>
        <v>7.0746204008951596E-2</v>
      </c>
      <c r="H32" s="7">
        <f t="shared" si="2"/>
        <v>-7.0746204008951763E-2</v>
      </c>
      <c r="I32" s="7">
        <f t="shared" si="2"/>
        <v>-7.0746204008951208E-2</v>
      </c>
      <c r="J32" s="7">
        <f t="shared" si="2"/>
        <v>-7.0746204008951152E-2</v>
      </c>
      <c r="K32" s="7">
        <f t="shared" si="2"/>
        <v>-7.0746204008951263E-2</v>
      </c>
    </row>
    <row r="33" spans="2:11" s="7" customFormat="1" ht="14.55" customHeight="1" x14ac:dyDescent="0.3">
      <c r="C33" s="7">
        <f>-C32</f>
        <v>7.0746204008951263E-2</v>
      </c>
      <c r="D33" s="7">
        <f t="shared" ref="D33:K33" si="3">-D32</f>
        <v>7.0746204008951652E-2</v>
      </c>
      <c r="E33" s="7">
        <f t="shared" si="3"/>
        <v>7.0746204008951263E-2</v>
      </c>
      <c r="F33" s="7">
        <f t="shared" si="3"/>
        <v>0</v>
      </c>
      <c r="G33" s="7">
        <f>-G32</f>
        <v>-7.0746204008951596E-2</v>
      </c>
      <c r="H33" s="7">
        <f t="shared" si="3"/>
        <v>7.0746204008951763E-2</v>
      </c>
      <c r="I33" s="7">
        <f t="shared" si="3"/>
        <v>7.0746204008951208E-2</v>
      </c>
      <c r="J33" s="7">
        <f t="shared" si="3"/>
        <v>7.0746204008951152E-2</v>
      </c>
      <c r="K33" s="7">
        <f t="shared" si="3"/>
        <v>7.0746204008951263E-2</v>
      </c>
    </row>
    <row r="34" spans="2:11" s="7" customFormat="1" ht="14.55" customHeight="1" x14ac:dyDescent="0.3"/>
    <row r="35" spans="2:11" s="7" customFormat="1" ht="14.55" customHeight="1" x14ac:dyDescent="0.3">
      <c r="B35" s="7" t="s">
        <v>30</v>
      </c>
      <c r="C35" s="7">
        <f>C24-$C13*IF($C$13=1,$C$24,IF($C$14=1,$D$24,IF($C$15=1,$E$24,IF($C$16=1,$F$24,IF($C$17=1,$G$24,IF($C$18=1,$H$24,IF($C$19=1,$I$24,IF($C$20=1,$J$24,IF($C$21=1,$K$24)))))))))</f>
        <v>-7.0746204008951694E-2</v>
      </c>
      <c r="D35" s="7">
        <f>D24-$C14*IF($C$13=1,$C$24,IF($C$14=1,$D$24,IF($C$15=1,$E$24,IF($C$16=1,$F$24,IF($C$17=1,$G$24,IF($C$18=1,$H$24,IF($C$19=1,$I$24,IF($C$20=1,$J$24,IF($C$21=1,$K$24)))))))))</f>
        <v>-3.0993575089635947E-2</v>
      </c>
      <c r="E35" s="7">
        <f>E24-$C15*IF($C$13=1,$C$24,IF($C$14=1,$D$24,IF($C$15=1,$E$24,IF($C$16=1,$F$24,IF($C$17=1,$G$24,IF($C$18=1,$H$24,IF($C$19=1,$I$24,IF($C$20=1,$J$24,IF($C$21=1,$K$24)))))))))</f>
        <v>-2.3582068002984069E-2</v>
      </c>
      <c r="F35" s="7">
        <f>F24-$C16*IF($C$13=1,$C$24,IF($C$14=1,$D$24,IF($C$15=1,$E$24,IF($C$16=1,$F$24,IF($C$17=1,$G$24,IF($C$18=1,$H$24,IF($C$19=1,$I$24,IF($C$20=1,$J$24,IF($C$21=1,$K$24)))))))))</f>
        <v>7.0746204008951596E-2</v>
      </c>
      <c r="G35" s="7">
        <f>G24-$C17*IF($C$13=1,$C$24,IF($C$14=1,$D$24,IF($C$15=1,$E$24,IF($C$16=1,$F$24,IF($C$17=1,$G$24,IF($C$18=1,$H$24,IF($C$19=1,$I$24,IF($C$20=1,$J$24,IF($C$21=1,$K$24)))))))))</f>
        <v>0</v>
      </c>
      <c r="H35" s="7">
        <f>H24-$C18*IF($C$13=1,$C$24,IF($C$14=1,$D$24,IF($C$15=1,$E$24,IF($C$16=1,$F$24,IF($C$17=1,$G$24,IF($C$18=1,$H$24,IF($C$19=1,$I$24,IF($C$20=1,$J$24,IF($C$21=1,$K$24)))))))))</f>
        <v>-2.5988401472676094E-2</v>
      </c>
      <c r="I35" s="7">
        <f>I24-$C19*IF($C$13=1,$C$24,IF($C$14=1,$D$24,IF($C$15=1,$E$24,IF($C$16=1,$F$24,IF($C$17=1,$G$24,IF($C$18=1,$H$24,IF($C$19=1,$I$24,IF($C$20=1,$J$24,IF($C$21=1,$K$24)))))))))</f>
        <v>-6.5692903722598048E-2</v>
      </c>
      <c r="J35" s="7">
        <f>J24-$C20*IF($C$13=1,$C$24,IF($C$14=1,$D$24,IF($C$15=1,$E$24,IF($C$16=1,$F$24,IF($C$17=1,$G$24,IF($C$18=1,$H$24,IF($C$19=1,$I$24,IF($C$20=1,$J$24,IF($C$21=1,$K$24)))))))))</f>
        <v>-6.0639603436244416E-2</v>
      </c>
      <c r="K35" s="7">
        <f>K24-$C21*IF($C$13=1,$C$24,IF($C$14=1,$D$24,IF($C$15=1,$E$24,IF($C$16=1,$F$24,IF($C$17=1,$G$24,IF($C$18=1,$H$24,IF($C$19=1,$I$24,IF($C$20=1,$J$24,IF($C$21=1,$K$24)))))))))</f>
        <v>-5.8955170007460173E-3</v>
      </c>
    </row>
    <row r="36" spans="2:11" s="7" customFormat="1" ht="14.55" customHeight="1" x14ac:dyDescent="0.3">
      <c r="C36" s="7">
        <f>-C35</f>
        <v>7.0746204008951694E-2</v>
      </c>
      <c r="D36" s="7">
        <f>-D35</f>
        <v>3.0993575089635947E-2</v>
      </c>
      <c r="E36" s="7">
        <f t="shared" ref="E36:J36" si="4">-E35</f>
        <v>2.3582068002984069E-2</v>
      </c>
      <c r="F36" s="7">
        <f t="shared" si="4"/>
        <v>-7.0746204008951596E-2</v>
      </c>
      <c r="G36" s="7">
        <f t="shared" si="4"/>
        <v>0</v>
      </c>
      <c r="H36" s="7">
        <f t="shared" si="4"/>
        <v>2.5988401472676094E-2</v>
      </c>
      <c r="I36" s="7">
        <f t="shared" si="4"/>
        <v>6.5692903722598048E-2</v>
      </c>
      <c r="J36" s="7">
        <f t="shared" si="4"/>
        <v>6.0639603436244416E-2</v>
      </c>
      <c r="K36" s="7">
        <f>-K35</f>
        <v>5.8955170007460173E-3</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0.29166666666666669</v>
      </c>
      <c r="F92" s="7">
        <f>IF(MAX($C$10:$K$10)=1,0, ABS(D10*C14-MAX($C$10:$K$10))/(MAX($C$10:$K$10)*MAX($C$10:$K$10)-MAX($C$10:$K$10)))</f>
        <v>0.15277777777777779</v>
      </c>
      <c r="G92" s="7">
        <f>IF(MAX($C$10:$K$10)=1,0, ABS(E10*C15-MAX($C$10:$K$10))/(MAX($C$10:$K$10)*MAX($C$10:$K$10)-MAX($C$10:$K$10)))</f>
        <v>9.7222222222222224E-2</v>
      </c>
      <c r="H92" s="7">
        <f>IF(MAX($C$10:$K$10)=1,0, ABS(F10*C16-MAX($C$10:$K$10))/(MAX($C$10:$K$10)*MAX($C$10:$K$10)-MAX($C$10:$K$10)))</f>
        <v>0</v>
      </c>
      <c r="I92" s="7">
        <f>IF(MAX($C$10:$K$10)=1,0, ABS(G10*C17-MAX($C$10:$K$10))/(MAX($C$10:$K$10)*MAX($C$10:$K$10)-MAX($C$10:$K$10)))</f>
        <v>0</v>
      </c>
      <c r="J92" s="7">
        <f>IF(MAX($C$10:$K$10)=1,0, ABS(H10*C18-MAX($C$10:$K$10))/(MAX($C$10:$K$10)*MAX($C$10:$K$10)-MAX($C$10:$K$10)))</f>
        <v>0.16666666666666666</v>
      </c>
      <c r="K92" s="7">
        <f>IF(MAX($C$10:$K$10)=1,0, ABS(I10*C19-MAX($C$10:$K$10))/(MAX($C$10:$K$10)*MAX($C$10:$K$10)-MAX($C$10:$K$10)))</f>
        <v>0.20833333333333334</v>
      </c>
      <c r="L92" s="7">
        <f>IF(MAX($C$10:$K$10)=1,0, ABS(J10*C20-MAX($C$10:$K$10))/(MAX($C$10:$K$10)*MAX($C$10:$K$10)-MAX($C$10:$K$10)))</f>
        <v>0.16666666666666666</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13" priority="1" operator="equal">
      <formula>"YES"</formula>
    </cfRule>
    <cfRule type="cellIs" dxfId="12" priority="2" operator="equal">
      <formula>"NO"</formula>
    </cfRule>
  </conditionalFormatting>
  <dataValidations count="2">
    <dataValidation type="list" allowBlank="1" showInputMessage="1" showErrorMessage="1" sqref="C5 C7" xr:uid="{4D4763C5-8A0F-4EFE-8C58-80EC1263AF44}">
      <formula1>$C$3:$K$3</formula1>
    </dataValidation>
    <dataValidation type="list" allowBlank="1" showInputMessage="1" showErrorMessage="1" sqref="C10:K10 C13:C21" xr:uid="{AF1844F6-026C-4D63-91B8-DF20E3DB8801}">
      <formula1>"1,2,3,4,5,6,7,8,9"</formula1>
    </dataValidation>
  </dataValidation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B08E-3460-4146-BE36-492803FC20FA}">
  <dimension ref="A2:U120"/>
  <sheetViews>
    <sheetView showGridLines="0" zoomScale="70" zoomScaleNormal="70" workbookViewId="0">
      <selection activeCell="C24" sqref="C24:K24"/>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t="s">
        <v>14</v>
      </c>
    </row>
    <row r="7" spans="2:21" ht="14.55" customHeight="1" x14ac:dyDescent="0.3">
      <c r="B7" s="16" t="s">
        <v>21</v>
      </c>
      <c r="C7" s="18" t="s">
        <v>15</v>
      </c>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t="str">
        <f>C5</f>
        <v>Externa samarbeten</v>
      </c>
      <c r="C10" s="1">
        <v>6</v>
      </c>
      <c r="D10" s="1">
        <v>8</v>
      </c>
      <c r="E10" s="1">
        <v>3</v>
      </c>
      <c r="F10" s="1">
        <v>1</v>
      </c>
      <c r="G10" s="1">
        <v>9</v>
      </c>
      <c r="H10" s="1">
        <v>4</v>
      </c>
      <c r="I10" s="1">
        <v>5</v>
      </c>
      <c r="J10" s="1">
        <v>2</v>
      </c>
      <c r="K10" s="1">
        <v>7</v>
      </c>
      <c r="U10" s="7">
        <f>IF(MAX($C$10:$K$10)=1,0, ABS(K10*C21-MAX($C$10:$K$10))/(MAX($C$10:$K$10)*MAX($C$10:$K$10)-MAX($C$10:$K$10)))</f>
        <v>0.16666666666666666</v>
      </c>
    </row>
    <row r="11" spans="2:21" ht="14.55" customHeight="1" x14ac:dyDescent="0.3">
      <c r="C11" s="7"/>
      <c r="D11" s="7"/>
      <c r="E11" s="7"/>
      <c r="F11" s="7"/>
      <c r="G11" s="7"/>
      <c r="H11" s="7"/>
      <c r="I11" s="7"/>
      <c r="J11" s="7"/>
      <c r="K11" s="7"/>
    </row>
    <row r="12" spans="2:21" ht="14.55" customHeight="1" x14ac:dyDescent="0.3">
      <c r="B12" s="15" t="s">
        <v>23</v>
      </c>
      <c r="C12" s="6" t="str">
        <f>C7</f>
        <v>Teknologisk innovation &amp; anpassning</v>
      </c>
      <c r="D12" s="8"/>
      <c r="E12" s="8"/>
      <c r="F12" s="8"/>
      <c r="G12" s="8"/>
      <c r="H12" s="8"/>
      <c r="I12" s="8"/>
      <c r="J12" s="8"/>
      <c r="K12" s="8"/>
    </row>
    <row r="13" spans="2:21" ht="14.55" customHeight="1" x14ac:dyDescent="0.3">
      <c r="B13" s="25" t="str">
        <f>IF(C$3="",C$2,C$3)</f>
        <v>Ekonomiska resurser</v>
      </c>
      <c r="C13" s="1">
        <v>5</v>
      </c>
    </row>
    <row r="14" spans="2:21" ht="14.55" customHeight="1" x14ac:dyDescent="0.3">
      <c r="B14" s="26" t="str">
        <f>IF(D$3="",D$2,D$3)</f>
        <v>Samhällsdynamik</v>
      </c>
      <c r="C14" s="1">
        <v>2</v>
      </c>
    </row>
    <row r="15" spans="2:21" ht="14.55" customHeight="1" x14ac:dyDescent="0.3">
      <c r="B15" s="26" t="str">
        <f>IF(E$3="",E$2,E$3)</f>
        <v>Markanvändning</v>
      </c>
      <c r="C15" s="1">
        <v>7</v>
      </c>
    </row>
    <row r="16" spans="2:21" ht="14.55" customHeight="1" x14ac:dyDescent="0.3">
      <c r="B16" s="26" t="str">
        <f>IF(F$3="",F$2,F$3)</f>
        <v>Externa samarbeten</v>
      </c>
      <c r="C16" s="1">
        <v>9</v>
      </c>
    </row>
    <row r="17" spans="1:11" ht="14.55" customHeight="1" x14ac:dyDescent="0.3">
      <c r="B17" s="26" t="str">
        <f>IF(G$3="",G$2,G$3)</f>
        <v>Teknologisk innovation &amp; anpassning</v>
      </c>
      <c r="C17" s="1">
        <v>1</v>
      </c>
    </row>
    <row r="18" spans="1:11" ht="14.55" customHeight="1" x14ac:dyDescent="0.3">
      <c r="B18" s="26" t="str">
        <f>IF(H$3="",H$2,H$3)</f>
        <v>Multifunktionalitet</v>
      </c>
      <c r="C18" s="1">
        <v>6</v>
      </c>
    </row>
    <row r="19" spans="1:11" ht="14.55" customHeight="1" x14ac:dyDescent="0.3">
      <c r="B19" s="26" t="str">
        <f>IF(I$3="",I$2,I$3)</f>
        <v>Policy, regler, lagstiftning</v>
      </c>
      <c r="C19" s="1">
        <v>4</v>
      </c>
    </row>
    <row r="20" spans="1:11" ht="14.55" customHeight="1" x14ac:dyDescent="0.3">
      <c r="B20" s="26" t="str">
        <f>IF(J$3="",J$2,J$3)</f>
        <v>Organisatorisk kapacitet</v>
      </c>
      <c r="C20" s="1">
        <v>8</v>
      </c>
    </row>
    <row r="21" spans="1:11" ht="14.55" customHeight="1" x14ac:dyDescent="0.3">
      <c r="B21" s="26" t="str">
        <f>IF(K$3="",K$2,K$3)</f>
        <v>Långsiktig integration</v>
      </c>
      <c r="C21" s="1">
        <v>3</v>
      </c>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v>6.4008470293813416E-2</v>
      </c>
      <c r="D24" s="10">
        <v>4.8006352720360239E-2</v>
      </c>
      <c r="E24" s="10">
        <v>0.12801694058762672</v>
      </c>
      <c r="F24" s="10">
        <v>0.31330461775392804</v>
      </c>
      <c r="G24" s="10">
        <v>2.6950934860552955E-2</v>
      </c>
      <c r="H24" s="10">
        <v>9.6012705440720242E-2</v>
      </c>
      <c r="I24" s="10">
        <v>7.6810164352575705E-2</v>
      </c>
      <c r="J24" s="10">
        <v>0.19202541088144059</v>
      </c>
      <c r="K24" s="10">
        <v>5.4864403108982877E-2</v>
      </c>
    </row>
    <row r="25" spans="1:11" ht="14.55" customHeight="1" x14ac:dyDescent="0.3">
      <c r="A25" s="8"/>
      <c r="B25" s="8"/>
      <c r="C25" s="14"/>
      <c r="D25" s="14"/>
      <c r="E25" s="14"/>
      <c r="F25" s="14"/>
      <c r="G25" s="14"/>
      <c r="H25" s="14"/>
      <c r="I25" s="14"/>
      <c r="J25" s="14"/>
      <c r="K25" s="14"/>
    </row>
    <row r="26" spans="1:11" ht="14.55" customHeight="1" x14ac:dyDescent="0.3">
      <c r="A26" s="8"/>
      <c r="B26" s="7" t="s">
        <v>25</v>
      </c>
      <c r="C26" s="7">
        <v>7.0746204008951458E-2</v>
      </c>
      <c r="D26" s="8"/>
      <c r="E26" s="8"/>
      <c r="F26" s="8"/>
      <c r="G26" s="8"/>
      <c r="H26" s="8"/>
      <c r="I26" s="76"/>
      <c r="J26" s="76"/>
      <c r="K26" s="8"/>
    </row>
    <row r="27" spans="1:11" ht="14.55" customHeight="1" x14ac:dyDescent="0.3">
      <c r="A27" s="8"/>
      <c r="B27" s="6" t="s">
        <v>26</v>
      </c>
      <c r="C27" s="23">
        <f>IFERROR(MAX(M10:U10),"")</f>
        <v>0.16666666666666666</v>
      </c>
      <c r="D27" s="77" t="str">
        <f>(IF(C27&lt;C28, "Nivån för konsistens i parvisa jämförelser är acceptabel", "Nivån för konsistens i parvisa jämförelser är inte acceptabel"))</f>
        <v>Nivån för konsistens i parvisa jämförelser är acceptabel</v>
      </c>
      <c r="E27" s="77"/>
      <c r="F27" s="77"/>
      <c r="G27" s="77"/>
      <c r="H27" s="77"/>
      <c r="I27" s="77"/>
      <c r="J27" s="77"/>
      <c r="K27" s="77"/>
    </row>
    <row r="28" spans="1:11" ht="14.55" customHeight="1" x14ac:dyDescent="0.3">
      <c r="A28" s="8"/>
      <c r="B28" s="5" t="s">
        <v>27</v>
      </c>
      <c r="C28" s="6">
        <f>IFERROR(G107,"")</f>
        <v>0.36620000000000003</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1.0000000000000009</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-7.0746204008952485E-2</v>
      </c>
      <c r="D32" s="7">
        <f t="shared" si="2"/>
        <v>-7.0746204008953872E-2</v>
      </c>
      <c r="E32" s="7">
        <f t="shared" si="2"/>
        <v>-7.0746204008952152E-2</v>
      </c>
      <c r="F32" s="7">
        <f t="shared" si="2"/>
        <v>0</v>
      </c>
      <c r="G32" s="7">
        <f t="shared" si="2"/>
        <v>7.0746204008951458E-2</v>
      </c>
      <c r="H32" s="7">
        <f t="shared" si="2"/>
        <v>-7.0746204008952929E-2</v>
      </c>
      <c r="I32" s="7">
        <f t="shared" si="2"/>
        <v>-7.0746204008950486E-2</v>
      </c>
      <c r="J32" s="7">
        <f t="shared" si="2"/>
        <v>-7.0746204008953151E-2</v>
      </c>
      <c r="K32" s="7">
        <f t="shared" si="2"/>
        <v>-7.0746204008952096E-2</v>
      </c>
    </row>
    <row r="33" spans="2:11" s="7" customFormat="1" ht="14.55" customHeight="1" x14ac:dyDescent="0.3">
      <c r="C33" s="7">
        <f>-C32</f>
        <v>7.0746204008952485E-2</v>
      </c>
      <c r="D33" s="7">
        <f t="shared" ref="D33:K33" si="3">-D32</f>
        <v>7.0746204008953872E-2</v>
      </c>
      <c r="E33" s="7">
        <f t="shared" si="3"/>
        <v>7.0746204008952152E-2</v>
      </c>
      <c r="F33" s="7">
        <f t="shared" si="3"/>
        <v>0</v>
      </c>
      <c r="G33" s="7">
        <f>-G32</f>
        <v>-7.0746204008951458E-2</v>
      </c>
      <c r="H33" s="7">
        <f t="shared" si="3"/>
        <v>7.0746204008952929E-2</v>
      </c>
      <c r="I33" s="7">
        <f t="shared" si="3"/>
        <v>7.0746204008950486E-2</v>
      </c>
      <c r="J33" s="7">
        <f t="shared" si="3"/>
        <v>7.0746204008953151E-2</v>
      </c>
      <c r="K33" s="7">
        <f t="shared" si="3"/>
        <v>7.0746204008952096E-2</v>
      </c>
    </row>
    <row r="34" spans="2:11" s="7" customFormat="1" ht="14.55" customHeight="1" x14ac:dyDescent="0.3"/>
    <row r="35" spans="2:11" s="7" customFormat="1" ht="14.55" customHeight="1" x14ac:dyDescent="0.3">
      <c r="B35" s="7" t="s">
        <v>30</v>
      </c>
      <c r="C35" s="7">
        <f>C24-$C13*IF($C$13=1,$C$24,IF($C$14=1,$D$24,IF($C$15=1,$E$24,IF($C$16=1,$F$24,IF($C$17=1,$G$24,IF($C$18=1,$H$24,IF($C$19=1,$I$24,IF($C$20=1,$J$24,IF($C$21=1,$K$24)))))))))</f>
        <v>-7.0746204008951361E-2</v>
      </c>
      <c r="D35" s="7">
        <f>D24-$C14*IF($C$13=1,$C$24,IF($C$14=1,$D$24,IF($C$15=1,$E$24,IF($C$16=1,$F$24,IF($C$17=1,$G$24,IF($C$18=1,$H$24,IF($C$19=1,$I$24,IF($C$20=1,$J$24,IF($C$21=1,$K$24)))))))))</f>
        <v>-5.8955170007456703E-3</v>
      </c>
      <c r="E35" s="7">
        <f>E24-$C15*IF($C$13=1,$C$24,IF($C$14=1,$D$24,IF($C$15=1,$E$24,IF($C$16=1,$F$24,IF($C$17=1,$G$24,IF($C$18=1,$H$24,IF($C$19=1,$I$24,IF($C$20=1,$J$24,IF($C$21=1,$K$24)))))))))</f>
        <v>-6.0639603436243972E-2</v>
      </c>
      <c r="F35" s="7">
        <f>F24-$C16*IF($C$13=1,$C$24,IF($C$14=1,$D$24,IF($C$15=1,$E$24,IF($C$16=1,$F$24,IF($C$17=1,$G$24,IF($C$18=1,$H$24,IF($C$19=1,$I$24,IF($C$20=1,$J$24,IF($C$21=1,$K$24)))))))))</f>
        <v>7.0746204008951458E-2</v>
      </c>
      <c r="G35" s="7">
        <f>G24-$C17*IF($C$13=1,$C$24,IF($C$14=1,$D$24,IF($C$15=1,$E$24,IF($C$16=1,$F$24,IF($C$17=1,$G$24,IF($C$18=1,$H$24,IF($C$19=1,$I$24,IF($C$20=1,$J$24,IF($C$21=1,$K$24)))))))))</f>
        <v>0</v>
      </c>
      <c r="H35" s="7">
        <f>H24-$C18*IF($C$13=1,$C$24,IF($C$14=1,$D$24,IF($C$15=1,$E$24,IF($C$16=1,$F$24,IF($C$17=1,$G$24,IF($C$18=1,$H$24,IF($C$19=1,$I$24,IF($C$20=1,$J$24,IF($C$21=1,$K$24)))))))))</f>
        <v>-6.5692903722597479E-2</v>
      </c>
      <c r="I35" s="7">
        <f>I24-$C19*IF($C$13=1,$C$24,IF($C$14=1,$D$24,IF($C$15=1,$E$24,IF($C$16=1,$F$24,IF($C$17=1,$G$24,IF($C$18=1,$H$24,IF($C$19=1,$I$24,IF($C$20=1,$J$24,IF($C$21=1,$K$24)))))))))</f>
        <v>-3.0993575089636113E-2</v>
      </c>
      <c r="J35" s="7">
        <f>J24-$C20*IF($C$13=1,$C$24,IF($C$14=1,$D$24,IF($C$15=1,$E$24,IF($C$16=1,$F$24,IF($C$17=1,$G$24,IF($C$18=1,$H$24,IF($C$19=1,$I$24,IF($C$20=1,$J$24,IF($C$21=1,$K$24)))))))))</f>
        <v>-2.3582068002983042E-2</v>
      </c>
      <c r="K35" s="7">
        <f>K24-$C21*IF($C$13=1,$C$24,IF($C$14=1,$D$24,IF($C$15=1,$E$24,IF($C$16=1,$F$24,IF($C$17=1,$G$24,IF($C$18=1,$H$24,IF($C$19=1,$I$24,IF($C$20=1,$J$24,IF($C$21=1,$K$24)))))))))</f>
        <v>-2.5988401472675983E-2</v>
      </c>
    </row>
    <row r="36" spans="2:11" s="7" customFormat="1" ht="14.55" customHeight="1" x14ac:dyDescent="0.3">
      <c r="C36" s="7">
        <f>-C35</f>
        <v>7.0746204008951361E-2</v>
      </c>
      <c r="D36" s="7">
        <f>-D35</f>
        <v>5.8955170007456703E-3</v>
      </c>
      <c r="E36" s="7">
        <f t="shared" ref="E36:J36" si="4">-E35</f>
        <v>6.0639603436243972E-2</v>
      </c>
      <c r="F36" s="7">
        <f t="shared" si="4"/>
        <v>-7.0746204008951458E-2</v>
      </c>
      <c r="G36" s="7">
        <f t="shared" si="4"/>
        <v>0</v>
      </c>
      <c r="H36" s="7">
        <f t="shared" si="4"/>
        <v>6.5692903722597479E-2</v>
      </c>
      <c r="I36" s="7">
        <f t="shared" si="4"/>
        <v>3.0993575089636113E-2</v>
      </c>
      <c r="J36" s="7">
        <f t="shared" si="4"/>
        <v>2.3582068002983042E-2</v>
      </c>
      <c r="K36" s="7">
        <f>-K35</f>
        <v>2.5988401472675983E-2</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f>IF(MAX($C$10:$K$10)=1,0, ABS(C10*C13-MAX($C$10:$K$10))/(MAX($C$10:$K$10)*MAX($C$10:$K$10)-MAX($C$10:$K$10)))</f>
        <v>0.29166666666666669</v>
      </c>
      <c r="F92" s="7">
        <f>IF(MAX($C$10:$K$10)=1,0, ABS(D10*C14-MAX($C$10:$K$10))/(MAX($C$10:$K$10)*MAX($C$10:$K$10)-MAX($C$10:$K$10)))</f>
        <v>9.7222222222222224E-2</v>
      </c>
      <c r="G92" s="7">
        <f>IF(MAX($C$10:$K$10)=1,0, ABS(E10*C15-MAX($C$10:$K$10))/(MAX($C$10:$K$10)*MAX($C$10:$K$10)-MAX($C$10:$K$10)))</f>
        <v>0.16666666666666666</v>
      </c>
      <c r="H92" s="7">
        <f>IF(MAX($C$10:$K$10)=1,0, ABS(F10*C16-MAX($C$10:$K$10))/(MAX($C$10:$K$10)*MAX($C$10:$K$10)-MAX($C$10:$K$10)))</f>
        <v>0</v>
      </c>
      <c r="I92" s="7">
        <f>IF(MAX($C$10:$K$10)=1,0, ABS(G10*C17-MAX($C$10:$K$10))/(MAX($C$10:$K$10)*MAX($C$10:$K$10)-MAX($C$10:$K$10)))</f>
        <v>0</v>
      </c>
      <c r="J92" s="7">
        <f>IF(MAX($C$10:$K$10)=1,0, ABS(H10*C18-MAX($C$10:$K$10))/(MAX($C$10:$K$10)*MAX($C$10:$K$10)-MAX($C$10:$K$10)))</f>
        <v>0.20833333333333334</v>
      </c>
      <c r="K92" s="7">
        <f>IF(MAX($C$10:$K$10)=1,0, ABS(I10*C19-MAX($C$10:$K$10))/(MAX($C$10:$K$10)*MAX($C$10:$K$10)-MAX($C$10:$K$10)))</f>
        <v>0.15277777777777779</v>
      </c>
      <c r="L92" s="7">
        <f>IF(MAX($C$10:$K$10)=1,0, ABS(J10*C20-MAX($C$10:$K$10))/(MAX($C$10:$K$10)*MAX($C$10:$K$10)-MAX($C$10:$K$10)))</f>
        <v>9.7222222222222224E-2</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9</v>
      </c>
      <c r="H106" s="7"/>
    </row>
    <row r="107" spans="4:12" ht="14.55" customHeight="1" x14ac:dyDescent="0.3">
      <c r="D107" s="8"/>
      <c r="E107" s="7"/>
      <c r="F107" s="7"/>
      <c r="G107" s="7">
        <f>VLOOKUP(G106,F99:G105,2)</f>
        <v>0.36620000000000003</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4">
    <mergeCell ref="B23:B24"/>
    <mergeCell ref="I26:J26"/>
    <mergeCell ref="D27:K27"/>
    <mergeCell ref="G97:G98"/>
  </mergeCells>
  <conditionalFormatting sqref="K26">
    <cfRule type="cellIs" dxfId="11" priority="1" operator="equal">
      <formula>"YES"</formula>
    </cfRule>
    <cfRule type="cellIs" dxfId="10" priority="2" operator="equal">
      <formula>"NO"</formula>
    </cfRule>
  </conditionalFormatting>
  <dataValidations count="2">
    <dataValidation type="list" allowBlank="1" showInputMessage="1" showErrorMessage="1" sqref="C10:K10 C13:C21" xr:uid="{B5AEF6C9-F649-4E29-80C5-6A0212705577}">
      <formula1>"1,2,3,4,5,6,7,8,9"</formula1>
    </dataValidation>
    <dataValidation type="list" allowBlank="1" showInputMessage="1" showErrorMessage="1" sqref="C5 C7" xr:uid="{9C00FCEF-5671-4D1D-80AD-66C460B84545}">
      <formula1>$C$3:$K$3</formula1>
    </dataValidation>
  </dataValidation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9971D-6390-4C27-9075-3BABCCBD9859}">
  <dimension ref="A2:U120"/>
  <sheetViews>
    <sheetView showGridLines="0" zoomScale="70" zoomScaleNormal="70" workbookViewId="0">
      <selection activeCell="P7" sqref="P7"/>
    </sheetView>
  </sheetViews>
  <sheetFormatPr defaultColWidth="8.77734375" defaultRowHeight="14.55" customHeight="1" x14ac:dyDescent="0.3"/>
  <cols>
    <col min="1" max="1" width="8.77734375" style="2"/>
    <col min="2" max="2" width="39.77734375" style="2" customWidth="1"/>
    <col min="3" max="3" width="13.21875" style="2" customWidth="1"/>
    <col min="4" max="4" width="17.77734375" style="2" customWidth="1"/>
    <col min="5" max="5" width="16.21875" style="2" customWidth="1"/>
    <col min="6" max="6" width="12.44140625" style="2" customWidth="1"/>
    <col min="7" max="7" width="14.44140625" style="2" customWidth="1"/>
    <col min="8" max="9" width="11.44140625" style="2" customWidth="1"/>
    <col min="10" max="10" width="14.21875" style="2" customWidth="1"/>
    <col min="11" max="11" width="11.44140625" style="2" customWidth="1"/>
    <col min="12" max="12" width="8.77734375" style="2"/>
    <col min="13" max="17" width="11.5546875" style="2" bestFit="1" customWidth="1"/>
    <col min="18" max="18" width="8.77734375" style="2"/>
    <col min="19" max="19" width="11.5546875" style="2" bestFit="1" customWidth="1"/>
    <col min="20" max="20" width="8.77734375" style="2"/>
    <col min="21" max="21" width="11.5546875" style="2" bestFit="1" customWidth="1"/>
    <col min="22" max="16384" width="8.77734375" style="2"/>
  </cols>
  <sheetData>
    <row r="2" spans="2:21" ht="14.55" customHeight="1" x14ac:dyDescent="0.3">
      <c r="B2" s="3" t="s">
        <v>0</v>
      </c>
      <c r="C2" s="4" t="s">
        <v>1</v>
      </c>
      <c r="D2" s="4" t="s">
        <v>2</v>
      </c>
      <c r="E2" s="4" t="s">
        <v>3</v>
      </c>
      <c r="F2" s="4" t="s">
        <v>4</v>
      </c>
      <c r="G2" s="4" t="s">
        <v>5</v>
      </c>
      <c r="H2" s="4" t="s">
        <v>6</v>
      </c>
      <c r="I2" s="4" t="s">
        <v>7</v>
      </c>
      <c r="J2" s="4" t="s">
        <v>8</v>
      </c>
      <c r="K2" s="4" t="s">
        <v>9</v>
      </c>
    </row>
    <row r="3" spans="2:21" ht="67.5" customHeight="1" x14ac:dyDescent="0.3">
      <c r="B3" s="3" t="s">
        <v>10</v>
      </c>
      <c r="C3" s="17" t="s">
        <v>11</v>
      </c>
      <c r="D3" s="17" t="s">
        <v>12</v>
      </c>
      <c r="E3" s="17" t="s">
        <v>13</v>
      </c>
      <c r="F3" s="17" t="s">
        <v>14</v>
      </c>
      <c r="G3" s="17" t="s">
        <v>15</v>
      </c>
      <c r="H3" s="17" t="s">
        <v>16</v>
      </c>
      <c r="I3" s="17" t="s">
        <v>17</v>
      </c>
      <c r="J3" s="17" t="s">
        <v>18</v>
      </c>
      <c r="K3" s="17" t="s">
        <v>19</v>
      </c>
    </row>
    <row r="5" spans="2:21" ht="14.55" customHeight="1" x14ac:dyDescent="0.3">
      <c r="B5" s="16" t="s">
        <v>20</v>
      </c>
      <c r="C5" s="18"/>
      <c r="D5" s="79" t="s">
        <v>84</v>
      </c>
      <c r="E5" s="79"/>
      <c r="F5" s="79"/>
      <c r="G5" s="79"/>
      <c r="H5" s="79"/>
      <c r="I5" s="79"/>
      <c r="J5" s="79"/>
      <c r="K5" s="79"/>
    </row>
    <row r="6" spans="2:21" ht="14.55" customHeight="1" x14ac:dyDescent="0.3">
      <c r="D6" s="79"/>
      <c r="E6" s="79"/>
      <c r="F6" s="79"/>
      <c r="G6" s="79"/>
      <c r="H6" s="79"/>
      <c r="I6" s="79"/>
      <c r="J6" s="79"/>
      <c r="K6" s="79"/>
    </row>
    <row r="7" spans="2:21" ht="43.2" customHeight="1" x14ac:dyDescent="0.3">
      <c r="B7" s="16" t="s">
        <v>21</v>
      </c>
      <c r="C7" s="18"/>
      <c r="D7" s="79"/>
      <c r="E7" s="79"/>
      <c r="F7" s="79"/>
      <c r="G7" s="79"/>
      <c r="H7" s="79"/>
      <c r="I7" s="79"/>
      <c r="J7" s="79"/>
      <c r="K7" s="79"/>
    </row>
    <row r="9" spans="2:21" s="21" customFormat="1" ht="43.5" customHeight="1" x14ac:dyDescent="0.3">
      <c r="B9" s="22" t="s">
        <v>22</v>
      </c>
      <c r="C9" s="19" t="str">
        <f>IF(C$3="",C$2,C$3)</f>
        <v>Ekonomiska resurser</v>
      </c>
      <c r="D9" s="19" t="str">
        <f t="shared" ref="D9:K9" si="0">IF(D$3="",D$2,D$3)</f>
        <v>Samhällsdynamik</v>
      </c>
      <c r="E9" s="19" t="str">
        <f t="shared" si="0"/>
        <v>Markanvändning</v>
      </c>
      <c r="F9" s="19" t="str">
        <f t="shared" si="0"/>
        <v>Externa samarbeten</v>
      </c>
      <c r="G9" s="19" t="str">
        <f t="shared" si="0"/>
        <v>Teknologisk innovation &amp; anpassning</v>
      </c>
      <c r="H9" s="19" t="str">
        <f t="shared" si="0"/>
        <v>Multifunktionalitet</v>
      </c>
      <c r="I9" s="19" t="str">
        <f t="shared" si="0"/>
        <v>Policy, regler, lagstiftning</v>
      </c>
      <c r="J9" s="19" t="str">
        <f t="shared" si="0"/>
        <v>Organisatorisk kapacitet</v>
      </c>
      <c r="K9" s="19" t="str">
        <f t="shared" si="0"/>
        <v>Långsiktig integration</v>
      </c>
    </row>
    <row r="10" spans="2:21" ht="14.55" customHeight="1" x14ac:dyDescent="0.3">
      <c r="B10" s="6">
        <f>C5</f>
        <v>0</v>
      </c>
      <c r="C10" s="1"/>
      <c r="D10" s="1"/>
      <c r="E10" s="1"/>
      <c r="F10" s="1"/>
      <c r="G10" s="1"/>
      <c r="H10" s="1"/>
      <c r="I10" s="1"/>
      <c r="J10" s="1"/>
      <c r="K10" s="1"/>
      <c r="U10" s="7" t="e">
        <f>IF(MAX($C$10:$K$10)=1,0, ABS(K10*C21-MAX($C$10:$K$10))/(MAX($C$10:$K$10)*MAX($C$10:$K$10)-MAX($C$10:$K$10)))</f>
        <v>#DIV/0!</v>
      </c>
    </row>
    <row r="11" spans="2:21" ht="14.55" customHeight="1" x14ac:dyDescent="0.3">
      <c r="C11" s="7"/>
      <c r="D11" s="7"/>
      <c r="E11" s="7"/>
      <c r="F11" s="7"/>
      <c r="G11" s="7"/>
      <c r="H11" s="7"/>
      <c r="I11" s="7"/>
      <c r="J11" s="7"/>
      <c r="K11" s="7"/>
    </row>
    <row r="12" spans="2:21" ht="14.55" customHeight="1" x14ac:dyDescent="0.3">
      <c r="B12" s="15" t="s">
        <v>23</v>
      </c>
      <c r="C12" s="6">
        <f>C7</f>
        <v>0</v>
      </c>
      <c r="D12" s="8"/>
      <c r="E12" s="8"/>
      <c r="F12" s="8"/>
      <c r="G12" s="8"/>
      <c r="H12" s="8"/>
      <c r="I12" s="8"/>
      <c r="J12" s="8"/>
      <c r="K12" s="8"/>
    </row>
    <row r="13" spans="2:21" ht="14.55" customHeight="1" x14ac:dyDescent="0.3">
      <c r="B13" s="25" t="str">
        <f>IF(C$3="",C$2,C$3)</f>
        <v>Ekonomiska resurser</v>
      </c>
      <c r="C13" s="1"/>
    </row>
    <row r="14" spans="2:21" ht="14.55" customHeight="1" x14ac:dyDescent="0.3">
      <c r="B14" s="26" t="str">
        <f>IF(D$3="",D$2,D$3)</f>
        <v>Samhällsdynamik</v>
      </c>
      <c r="C14" s="1"/>
    </row>
    <row r="15" spans="2:21" ht="14.55" customHeight="1" x14ac:dyDescent="0.3">
      <c r="B15" s="26" t="str">
        <f>IF(E$3="",E$2,E$3)</f>
        <v>Markanvändning</v>
      </c>
      <c r="C15" s="1"/>
    </row>
    <row r="16" spans="2:21" ht="14.55" customHeight="1" x14ac:dyDescent="0.3">
      <c r="B16" s="26" t="str">
        <f>IF(F$3="",F$2,F$3)</f>
        <v>Externa samarbeten</v>
      </c>
      <c r="C16" s="1"/>
    </row>
    <row r="17" spans="1:11" ht="14.55" customHeight="1" x14ac:dyDescent="0.3">
      <c r="B17" s="26" t="str">
        <f>IF(G$3="",G$2,G$3)</f>
        <v>Teknologisk innovation &amp; anpassning</v>
      </c>
      <c r="C17" s="1"/>
    </row>
    <row r="18" spans="1:11" ht="14.55" customHeight="1" x14ac:dyDescent="0.3">
      <c r="B18" s="26" t="str">
        <f>IF(H$3="",H$2,H$3)</f>
        <v>Multifunktionalitet</v>
      </c>
      <c r="C18" s="1"/>
    </row>
    <row r="19" spans="1:11" ht="14.55" customHeight="1" x14ac:dyDescent="0.3">
      <c r="B19" s="26" t="str">
        <f>IF(I$3="",I$2,I$3)</f>
        <v>Policy, regler, lagstiftning</v>
      </c>
      <c r="C19" s="1"/>
    </row>
    <row r="20" spans="1:11" ht="14.55" customHeight="1" x14ac:dyDescent="0.3">
      <c r="B20" s="26" t="str">
        <f>IF(J$3="",J$2,J$3)</f>
        <v>Organisatorisk kapacitet</v>
      </c>
      <c r="C20" s="1"/>
    </row>
    <row r="21" spans="1:11" ht="14.55" customHeight="1" x14ac:dyDescent="0.3">
      <c r="B21" s="26" t="str">
        <f>IF(K$3="",K$2,K$3)</f>
        <v>Långsiktig integration</v>
      </c>
      <c r="C21" s="1"/>
    </row>
    <row r="22" spans="1:11" ht="14.55" customHeight="1" x14ac:dyDescent="0.3">
      <c r="B22" s="8"/>
    </row>
    <row r="23" spans="1:11" ht="14.55" customHeight="1" x14ac:dyDescent="0.3">
      <c r="A23" s="8"/>
      <c r="B23" s="74" t="s">
        <v>24</v>
      </c>
      <c r="C23" s="6" t="str">
        <f>C9</f>
        <v>Ekonomiska resurser</v>
      </c>
      <c r="D23" s="6" t="str">
        <f t="shared" ref="D23:K23" si="1">D9</f>
        <v>Samhällsdynamik</v>
      </c>
      <c r="E23" s="6" t="str">
        <f t="shared" si="1"/>
        <v>Markanvändning</v>
      </c>
      <c r="F23" s="6" t="str">
        <f t="shared" si="1"/>
        <v>Externa samarbeten</v>
      </c>
      <c r="G23" s="6" t="str">
        <f t="shared" si="1"/>
        <v>Teknologisk innovation &amp; anpassning</v>
      </c>
      <c r="H23" s="6" t="str">
        <f t="shared" si="1"/>
        <v>Multifunktionalitet</v>
      </c>
      <c r="I23" s="6" t="str">
        <f t="shared" si="1"/>
        <v>Policy, regler, lagstiftning</v>
      </c>
      <c r="J23" s="6" t="str">
        <f t="shared" si="1"/>
        <v>Organisatorisk kapacitet</v>
      </c>
      <c r="K23" s="6" t="str">
        <f t="shared" si="1"/>
        <v>Långsiktig integration</v>
      </c>
    </row>
    <row r="24" spans="1:11" ht="14.55" customHeight="1" x14ac:dyDescent="0.3">
      <c r="A24" s="8"/>
      <c r="B24" s="75"/>
      <c r="C24" s="24"/>
      <c r="D24" s="10"/>
      <c r="E24" s="10"/>
      <c r="F24" s="10"/>
      <c r="G24" s="10"/>
      <c r="H24" s="10"/>
      <c r="I24" s="10"/>
      <c r="J24" s="10"/>
      <c r="K24" s="10"/>
    </row>
    <row r="25" spans="1:11" ht="14.55" customHeight="1" x14ac:dyDescent="0.3">
      <c r="A25" s="8"/>
      <c r="B25" s="8"/>
      <c r="C25" s="14"/>
      <c r="D25" s="14"/>
      <c r="E25" s="14"/>
      <c r="F25" s="14"/>
      <c r="G25" s="14"/>
      <c r="H25" s="14"/>
      <c r="I25" s="14"/>
      <c r="J25" s="14"/>
      <c r="K25" s="14"/>
    </row>
    <row r="26" spans="1:11" ht="14.55" customHeight="1" x14ac:dyDescent="0.3">
      <c r="A26" s="8"/>
      <c r="B26" s="7" t="s">
        <v>25</v>
      </c>
      <c r="C26" s="7">
        <v>8.015428192611293E-2</v>
      </c>
      <c r="D26" s="8"/>
      <c r="E26" s="8"/>
      <c r="F26" s="8"/>
      <c r="G26" s="8"/>
      <c r="H26" s="8"/>
      <c r="I26" s="76"/>
      <c r="J26" s="76"/>
      <c r="K26" s="8"/>
    </row>
    <row r="27" spans="1:11" ht="14.55" customHeight="1" x14ac:dyDescent="0.3">
      <c r="A27" s="8"/>
      <c r="B27" s="6" t="s">
        <v>26</v>
      </c>
      <c r="C27" s="23" t="str">
        <f>IFERROR(MAX(M10:U10),"")</f>
        <v/>
      </c>
      <c r="D27" s="77" t="str">
        <f>(IF(C27&lt;C28, "Nivån för konsistens i parvisa jämförelser är acceptabel", "Nivån för konsistens i parvisa jämförelser är inte acceptabel"))</f>
        <v>Nivån för konsistens i parvisa jämförelser är inte acceptabel</v>
      </c>
      <c r="E27" s="77"/>
      <c r="F27" s="77"/>
      <c r="G27" s="77"/>
      <c r="H27" s="77"/>
      <c r="I27" s="77"/>
      <c r="J27" s="77"/>
      <c r="K27" s="77"/>
    </row>
    <row r="28" spans="1:11" ht="14.55" customHeight="1" x14ac:dyDescent="0.3">
      <c r="A28" s="8"/>
      <c r="B28" s="5" t="s">
        <v>27</v>
      </c>
      <c r="C28" s="6" t="str">
        <f>IFERROR(G107,"")</f>
        <v/>
      </c>
      <c r="D28" s="8"/>
      <c r="E28" s="8"/>
      <c r="F28" s="8"/>
      <c r="G28" s="8"/>
      <c r="H28" s="8"/>
      <c r="I28" s="8"/>
      <c r="J28" s="8"/>
      <c r="K28" s="8"/>
    </row>
    <row r="29" spans="1:11" s="7" customFormat="1" ht="14.55" customHeight="1" x14ac:dyDescent="0.3">
      <c r="B29" s="9"/>
      <c r="C29" s="9"/>
      <c r="D29" s="9"/>
      <c r="E29" s="9"/>
      <c r="F29" s="9"/>
      <c r="G29" s="9"/>
      <c r="H29" s="9"/>
      <c r="I29" s="9"/>
      <c r="J29" s="9"/>
      <c r="K29" s="9"/>
    </row>
    <row r="30" spans="1:11" s="7" customFormat="1" ht="14.55" customHeight="1" x14ac:dyDescent="0.3">
      <c r="B30" s="7" t="s">
        <v>28</v>
      </c>
      <c r="C30" s="7">
        <f>SUM(C24:K24)</f>
        <v>0</v>
      </c>
    </row>
    <row r="31" spans="1:11" s="7" customFormat="1" ht="14.55" customHeight="1" x14ac:dyDescent="0.3"/>
    <row r="32" spans="1:11" s="7" customFormat="1" ht="14.55" customHeight="1" x14ac:dyDescent="0.3">
      <c r="B32" s="7" t="s">
        <v>29</v>
      </c>
      <c r="C32" s="7">
        <f t="shared" ref="C32:K32" si="2">IF($C$10=1,$C$24,IF($D$10=1,$D$24,IF($E$10=1,$E$24,IF($F$10=1,$F$24,IF($G$10=1,$G$24,IF($H$10=1,$H$24,IF($I$10=1,$I$24,IF($J$10=1,$J$24,IF($K$10=1,$K$24)))))))))-C10*C24</f>
        <v>0</v>
      </c>
      <c r="D32" s="7">
        <f t="shared" si="2"/>
        <v>0</v>
      </c>
      <c r="E32" s="7">
        <f t="shared" si="2"/>
        <v>0</v>
      </c>
      <c r="F32" s="7">
        <f t="shared" si="2"/>
        <v>0</v>
      </c>
      <c r="G32" s="7">
        <f t="shared" si="2"/>
        <v>0</v>
      </c>
      <c r="H32" s="7">
        <f t="shared" si="2"/>
        <v>0</v>
      </c>
      <c r="I32" s="7">
        <f t="shared" si="2"/>
        <v>0</v>
      </c>
      <c r="J32" s="7">
        <f t="shared" si="2"/>
        <v>0</v>
      </c>
      <c r="K32" s="7">
        <f t="shared" si="2"/>
        <v>0</v>
      </c>
    </row>
    <row r="33" spans="2:11" s="7" customFormat="1" ht="14.55" customHeight="1" x14ac:dyDescent="0.3">
      <c r="C33" s="7">
        <f>-C32</f>
        <v>0</v>
      </c>
      <c r="D33" s="7">
        <f t="shared" ref="D33:K33" si="3">-D32</f>
        <v>0</v>
      </c>
      <c r="E33" s="7">
        <f t="shared" si="3"/>
        <v>0</v>
      </c>
      <c r="F33" s="7">
        <f t="shared" si="3"/>
        <v>0</v>
      </c>
      <c r="G33" s="7">
        <f>-G32</f>
        <v>0</v>
      </c>
      <c r="H33" s="7">
        <f t="shared" si="3"/>
        <v>0</v>
      </c>
      <c r="I33" s="7">
        <f t="shared" si="3"/>
        <v>0</v>
      </c>
      <c r="J33" s="7">
        <f t="shared" si="3"/>
        <v>0</v>
      </c>
      <c r="K33" s="7">
        <f t="shared" si="3"/>
        <v>0</v>
      </c>
    </row>
    <row r="34" spans="2:11" s="7" customFormat="1" ht="14.55" customHeight="1" x14ac:dyDescent="0.3"/>
    <row r="35" spans="2:11" s="7" customFormat="1" ht="14.55" customHeight="1" x14ac:dyDescent="0.3">
      <c r="B35" s="7" t="s">
        <v>30</v>
      </c>
      <c r="C35" s="7">
        <f>C24-$C13*IF($C$13=1,$C$24,IF($C$14=1,$D$24,IF($C$15=1,$E$24,IF($C$16=1,$F$24,IF($C$17=1,$G$24,IF($C$18=1,$H$24,IF($C$19=1,$I$24,IF($C$20=1,$J$24,IF($C$21=1,$K$24)))))))))</f>
        <v>0</v>
      </c>
      <c r="D35" s="7">
        <f>D24-$C14*IF($C$13=1,$C$24,IF($C$14=1,$D$24,IF($C$15=1,$E$24,IF($C$16=1,$F$24,IF($C$17=1,$G$24,IF($C$18=1,$H$24,IF($C$19=1,$I$24,IF($C$20=1,$J$24,IF($C$21=1,$K$24)))))))))</f>
        <v>0</v>
      </c>
      <c r="E35" s="7">
        <f>E24-$C15*IF($C$13=1,$C$24,IF($C$14=1,$D$24,IF($C$15=1,$E$24,IF($C$16=1,$F$24,IF($C$17=1,$G$24,IF($C$18=1,$H$24,IF($C$19=1,$I$24,IF($C$20=1,$J$24,IF($C$21=1,$K$24)))))))))</f>
        <v>0</v>
      </c>
      <c r="F35" s="7">
        <f>F24-$C16*IF($C$13=1,$C$24,IF($C$14=1,$D$24,IF($C$15=1,$E$24,IF($C$16=1,$F$24,IF($C$17=1,$G$24,IF($C$18=1,$H$24,IF($C$19=1,$I$24,IF($C$20=1,$J$24,IF($C$21=1,$K$24)))))))))</f>
        <v>0</v>
      </c>
      <c r="G35" s="7">
        <f>G24-$C17*IF($C$13=1,$C$24,IF($C$14=1,$D$24,IF($C$15=1,$E$24,IF($C$16=1,$F$24,IF($C$17=1,$G$24,IF($C$18=1,$H$24,IF($C$19=1,$I$24,IF($C$20=1,$J$24,IF($C$21=1,$K$24)))))))))</f>
        <v>0</v>
      </c>
      <c r="H35" s="7">
        <f>H24-$C18*IF($C$13=1,$C$24,IF($C$14=1,$D$24,IF($C$15=1,$E$24,IF($C$16=1,$F$24,IF($C$17=1,$G$24,IF($C$18=1,$H$24,IF($C$19=1,$I$24,IF($C$20=1,$J$24,IF($C$21=1,$K$24)))))))))</f>
        <v>0</v>
      </c>
      <c r="I35" s="7">
        <f>I24-$C19*IF($C$13=1,$C$24,IF($C$14=1,$D$24,IF($C$15=1,$E$24,IF($C$16=1,$F$24,IF($C$17=1,$G$24,IF($C$18=1,$H$24,IF($C$19=1,$I$24,IF($C$20=1,$J$24,IF($C$21=1,$K$24)))))))))</f>
        <v>0</v>
      </c>
      <c r="J35" s="7">
        <f>J24-$C20*IF($C$13=1,$C$24,IF($C$14=1,$D$24,IF($C$15=1,$E$24,IF($C$16=1,$F$24,IF($C$17=1,$G$24,IF($C$18=1,$H$24,IF($C$19=1,$I$24,IF($C$20=1,$J$24,IF($C$21=1,$K$24)))))))))</f>
        <v>0</v>
      </c>
      <c r="K35" s="7">
        <f>K24-$C21*IF($C$13=1,$C$24,IF($C$14=1,$D$24,IF($C$15=1,$E$24,IF($C$16=1,$F$24,IF($C$17=1,$G$24,IF($C$18=1,$H$24,IF($C$19=1,$I$24,IF($C$20=1,$J$24,IF($C$21=1,$K$24)))))))))</f>
        <v>0</v>
      </c>
    </row>
    <row r="36" spans="2:11" s="7" customFormat="1" ht="14.55" customHeight="1" x14ac:dyDescent="0.3">
      <c r="C36" s="7">
        <f>-C35</f>
        <v>0</v>
      </c>
      <c r="D36" s="7">
        <f>-D35</f>
        <v>0</v>
      </c>
      <c r="E36" s="7">
        <f t="shared" ref="E36:J36" si="4">-E35</f>
        <v>0</v>
      </c>
      <c r="F36" s="7">
        <f t="shared" si="4"/>
        <v>0</v>
      </c>
      <c r="G36" s="7">
        <f t="shared" si="4"/>
        <v>0</v>
      </c>
      <c r="H36" s="7">
        <f t="shared" si="4"/>
        <v>0</v>
      </c>
      <c r="I36" s="7">
        <f t="shared" si="4"/>
        <v>0</v>
      </c>
      <c r="J36" s="7">
        <f t="shared" si="4"/>
        <v>0</v>
      </c>
      <c r="K36" s="7">
        <f>-K35</f>
        <v>0</v>
      </c>
    </row>
    <row r="37" spans="2:11" s="7" customFormat="1" ht="14.55" customHeight="1" x14ac:dyDescent="0.3">
      <c r="B37" s="9"/>
      <c r="C37" s="9"/>
      <c r="D37" s="9"/>
      <c r="E37" s="9"/>
      <c r="F37" s="9"/>
      <c r="G37" s="9"/>
      <c r="H37" s="9"/>
      <c r="I37" s="9"/>
      <c r="J37" s="9"/>
      <c r="K37" s="9"/>
    </row>
    <row r="38" spans="2:11" s="7" customFormat="1" ht="14.55" customHeight="1" x14ac:dyDescent="0.3">
      <c r="B38" s="9"/>
      <c r="C38" s="9"/>
      <c r="D38" s="9"/>
      <c r="E38" s="9"/>
      <c r="F38" s="9"/>
      <c r="G38" s="9"/>
      <c r="H38" s="9"/>
      <c r="I38" s="9"/>
      <c r="J38" s="9"/>
      <c r="K38" s="9"/>
    </row>
    <row r="39" spans="2:11" s="7" customFormat="1" ht="14.55" customHeight="1" x14ac:dyDescent="0.3"/>
    <row r="40" spans="2:11" s="7" customFormat="1" ht="14.55" customHeight="1" x14ac:dyDescent="0.3"/>
    <row r="41" spans="2:11" s="7" customFormat="1" ht="14.55" customHeight="1" x14ac:dyDescent="0.3"/>
    <row r="42" spans="2:11" s="7" customFormat="1" ht="14.55" customHeight="1" x14ac:dyDescent="0.3"/>
    <row r="92" spans="5:12" ht="14.55" customHeight="1" x14ac:dyDescent="0.3">
      <c r="E92" s="7" t="e">
        <f>IF(MAX($C$10:$K$10)=1,0, ABS(C10*C13-MAX($C$10:$K$10))/(MAX($C$10:$K$10)*MAX($C$10:$K$10)-MAX($C$10:$K$10)))</f>
        <v>#DIV/0!</v>
      </c>
      <c r="F92" s="7" t="e">
        <f>IF(MAX($C$10:$K$10)=1,0, ABS(D10*C14-MAX($C$10:$K$10))/(MAX($C$10:$K$10)*MAX($C$10:$K$10)-MAX($C$10:$K$10)))</f>
        <v>#DIV/0!</v>
      </c>
      <c r="G92" s="7" t="e">
        <f>IF(MAX($C$10:$K$10)=1,0, ABS(E10*C15-MAX($C$10:$K$10))/(MAX($C$10:$K$10)*MAX($C$10:$K$10)-MAX($C$10:$K$10)))</f>
        <v>#DIV/0!</v>
      </c>
      <c r="H92" s="7" t="e">
        <f>IF(MAX($C$10:$K$10)=1,0, ABS(F10*C16-MAX($C$10:$K$10))/(MAX($C$10:$K$10)*MAX($C$10:$K$10)-MAX($C$10:$K$10)))</f>
        <v>#DIV/0!</v>
      </c>
      <c r="I92" s="7" t="e">
        <f>IF(MAX($C$10:$K$10)=1,0, ABS(G10*C17-MAX($C$10:$K$10))/(MAX($C$10:$K$10)*MAX($C$10:$K$10)-MAX($C$10:$K$10)))</f>
        <v>#DIV/0!</v>
      </c>
      <c r="J92" s="7" t="e">
        <f>IF(MAX($C$10:$K$10)=1,0, ABS(H10*C18-MAX($C$10:$K$10))/(MAX($C$10:$K$10)*MAX($C$10:$K$10)-MAX($C$10:$K$10)))</f>
        <v>#DIV/0!</v>
      </c>
      <c r="K92" s="7" t="e">
        <f>IF(MAX($C$10:$K$10)=1,0, ABS(I10*C19-MAX($C$10:$K$10))/(MAX($C$10:$K$10)*MAX($C$10:$K$10)-MAX($C$10:$K$10)))</f>
        <v>#DIV/0!</v>
      </c>
      <c r="L92" s="7" t="e">
        <f>IF(MAX($C$10:$K$10)=1,0, ABS(J10*C20-MAX($C$10:$K$10))/(MAX($C$10:$K$10)*MAX($C$10:$K$10)-MAX($C$10:$K$10)))</f>
        <v>#DIV/0!</v>
      </c>
    </row>
    <row r="96" spans="5:12" ht="14.55" customHeight="1" x14ac:dyDescent="0.3">
      <c r="E96" s="7"/>
      <c r="F96" s="7"/>
      <c r="G96" s="7"/>
      <c r="H96" s="7"/>
    </row>
    <row r="97" spans="4:12" ht="14.55" customHeight="1" x14ac:dyDescent="0.3">
      <c r="E97" s="7"/>
      <c r="F97" s="11" t="s">
        <v>31</v>
      </c>
      <c r="G97" s="78">
        <v>9</v>
      </c>
      <c r="H97" s="7"/>
    </row>
    <row r="98" spans="4:12" ht="14.55" customHeight="1" x14ac:dyDescent="0.3">
      <c r="E98" s="7"/>
      <c r="F98" s="12" t="s">
        <v>32</v>
      </c>
      <c r="G98" s="78"/>
      <c r="H98" s="7"/>
    </row>
    <row r="99" spans="4:12" ht="14.55" customHeight="1" x14ac:dyDescent="0.3">
      <c r="E99" s="7"/>
      <c r="F99" s="13">
        <v>3</v>
      </c>
      <c r="G99" s="13">
        <v>0.16669999999999999</v>
      </c>
      <c r="H99" s="7"/>
    </row>
    <row r="100" spans="4:12" ht="14.55" customHeight="1" x14ac:dyDescent="0.3">
      <c r="E100" s="7"/>
      <c r="F100" s="13">
        <v>4</v>
      </c>
      <c r="G100" s="13">
        <v>0.26829999999999998</v>
      </c>
      <c r="H100" s="7"/>
    </row>
    <row r="101" spans="4:12" ht="14.55" customHeight="1" x14ac:dyDescent="0.3">
      <c r="E101" s="7"/>
      <c r="F101" s="13">
        <v>5</v>
      </c>
      <c r="G101" s="13">
        <v>0.29599999999999999</v>
      </c>
      <c r="H101" s="7"/>
    </row>
    <row r="102" spans="4:12" ht="14.55" customHeight="1" x14ac:dyDescent="0.3">
      <c r="E102" s="7"/>
      <c r="F102" s="13">
        <v>6</v>
      </c>
      <c r="G102" s="13">
        <v>0.32619999999999999</v>
      </c>
      <c r="H102" s="7"/>
    </row>
    <row r="103" spans="4:12" ht="14.55" customHeight="1" x14ac:dyDescent="0.3">
      <c r="E103" s="7"/>
      <c r="F103" s="13">
        <v>7</v>
      </c>
      <c r="G103" s="13">
        <v>0.34029999999999999</v>
      </c>
      <c r="H103" s="7"/>
    </row>
    <row r="104" spans="4:12" ht="14.55" customHeight="1" x14ac:dyDescent="0.3">
      <c r="E104" s="7"/>
      <c r="F104" s="13">
        <v>8</v>
      </c>
      <c r="G104" s="13">
        <v>0.36570000000000003</v>
      </c>
      <c r="H104" s="7"/>
    </row>
    <row r="105" spans="4:12" ht="14.55" customHeight="1" x14ac:dyDescent="0.3">
      <c r="D105" s="8"/>
      <c r="E105" s="7"/>
      <c r="F105" s="13">
        <v>9</v>
      </c>
      <c r="G105" s="13">
        <v>0.36620000000000003</v>
      </c>
      <c r="H105" s="7"/>
    </row>
    <row r="106" spans="4:12" ht="14.55" customHeight="1" x14ac:dyDescent="0.3">
      <c r="D106" s="8"/>
      <c r="E106" s="7"/>
      <c r="F106" s="7"/>
      <c r="G106" s="7">
        <f>MAX(C10:K10)</f>
        <v>0</v>
      </c>
      <c r="H106" s="7"/>
    </row>
    <row r="107" spans="4:12" ht="14.55" customHeight="1" x14ac:dyDescent="0.3">
      <c r="D107" s="8"/>
      <c r="E107" s="7"/>
      <c r="F107" s="7"/>
      <c r="G107" s="7" t="e">
        <f>VLOOKUP(G106,F99:G105,2)</f>
        <v>#N/A</v>
      </c>
      <c r="H107" s="7"/>
    </row>
    <row r="108" spans="4:12" ht="14.55" customHeight="1" x14ac:dyDescent="0.3">
      <c r="D108" s="8"/>
      <c r="E108" s="7"/>
      <c r="F108" s="7"/>
      <c r="G108" s="7"/>
      <c r="H108" s="7"/>
    </row>
    <row r="109" spans="4:12" ht="14.55" customHeight="1" x14ac:dyDescent="0.3">
      <c r="D109" s="8"/>
      <c r="E109" s="8"/>
      <c r="F109" s="8"/>
      <c r="G109" s="8"/>
      <c r="H109" s="8"/>
    </row>
    <row r="110" spans="4:12" ht="14.55" customHeight="1" x14ac:dyDescent="0.3">
      <c r="D110" s="8"/>
      <c r="E110" s="8"/>
      <c r="F110" s="8"/>
      <c r="G110" s="8"/>
      <c r="H110" s="8"/>
    </row>
    <row r="111" spans="4:12" ht="14.55" customHeight="1" x14ac:dyDescent="0.3">
      <c r="D111" s="9"/>
      <c r="E111" s="9"/>
      <c r="F111" s="7"/>
      <c r="G111" s="7"/>
      <c r="H111" s="7"/>
      <c r="I111" s="7"/>
      <c r="J111" s="7"/>
      <c r="K111" s="7"/>
      <c r="L111" s="7"/>
    </row>
    <row r="112" spans="4:12" ht="14.55" customHeight="1" x14ac:dyDescent="0.3">
      <c r="D112" s="9"/>
      <c r="E112" s="9"/>
      <c r="F112" s="7"/>
      <c r="G112" s="7"/>
      <c r="H112" s="7"/>
      <c r="I112" s="7"/>
      <c r="J112" s="7"/>
      <c r="K112" s="7"/>
      <c r="L112" s="7"/>
    </row>
    <row r="113" spans="4:12" ht="14.55" customHeight="1" x14ac:dyDescent="0.3">
      <c r="D113" s="9"/>
      <c r="E113" s="9"/>
      <c r="F113" s="7"/>
      <c r="G113" s="7"/>
      <c r="H113" s="7"/>
      <c r="I113" s="7"/>
      <c r="J113" s="7"/>
      <c r="K113" s="7"/>
      <c r="L113" s="7"/>
    </row>
    <row r="114" spans="4:12" ht="14.55" customHeight="1" x14ac:dyDescent="0.3">
      <c r="D114" s="9"/>
      <c r="E114" s="9"/>
      <c r="F114" s="7"/>
      <c r="G114" s="7"/>
      <c r="H114" s="7"/>
      <c r="I114" s="7"/>
      <c r="J114" s="7"/>
      <c r="K114" s="7"/>
      <c r="L114" s="7"/>
    </row>
    <row r="115" spans="4:12" ht="14.55" customHeight="1" x14ac:dyDescent="0.3">
      <c r="D115" s="9"/>
      <c r="E115" s="9"/>
      <c r="F115" s="7"/>
      <c r="G115" s="7"/>
      <c r="H115" s="7"/>
      <c r="I115" s="7"/>
      <c r="J115" s="7"/>
      <c r="K115" s="7"/>
      <c r="L115" s="7"/>
    </row>
    <row r="116" spans="4:12" ht="14.55" customHeight="1" x14ac:dyDescent="0.3">
      <c r="D116" s="9"/>
      <c r="E116" s="9"/>
      <c r="F116" s="7"/>
      <c r="G116" s="7"/>
      <c r="H116" s="7"/>
      <c r="I116" s="7"/>
      <c r="J116" s="7"/>
      <c r="K116" s="7"/>
      <c r="L116" s="7"/>
    </row>
    <row r="117" spans="4:12" ht="14.55" customHeight="1" x14ac:dyDescent="0.3">
      <c r="D117" s="9"/>
      <c r="E117" s="9"/>
      <c r="F117" s="7"/>
      <c r="G117" s="7"/>
      <c r="H117" s="7"/>
      <c r="I117" s="7"/>
      <c r="J117" s="7"/>
      <c r="K117" s="7"/>
      <c r="L117" s="7"/>
    </row>
    <row r="118" spans="4:12" ht="14.55" customHeight="1" x14ac:dyDescent="0.3">
      <c r="D118" s="9"/>
      <c r="E118" s="9"/>
      <c r="F118" s="7"/>
      <c r="G118" s="7"/>
      <c r="H118" s="7"/>
      <c r="I118" s="7"/>
      <c r="J118" s="7"/>
      <c r="K118" s="7"/>
      <c r="L118" s="7"/>
    </row>
    <row r="119" spans="4:12" ht="14.55" customHeight="1" x14ac:dyDescent="0.3">
      <c r="D119" s="9"/>
      <c r="E119" s="9"/>
      <c r="F119" s="7"/>
      <c r="G119" s="7"/>
      <c r="H119" s="7"/>
      <c r="I119" s="7"/>
      <c r="J119" s="7"/>
      <c r="K119" s="7"/>
      <c r="L119" s="7"/>
    </row>
    <row r="120" spans="4:12" ht="14.55" customHeight="1" x14ac:dyDescent="0.3">
      <c r="D120" s="9"/>
      <c r="E120" s="9"/>
      <c r="F120" s="7"/>
      <c r="G120" s="7"/>
      <c r="H120" s="7"/>
      <c r="I120" s="7"/>
      <c r="J120" s="7"/>
      <c r="K120" s="7"/>
      <c r="L120" s="7"/>
    </row>
  </sheetData>
  <mergeCells count="5">
    <mergeCell ref="B23:B24"/>
    <mergeCell ref="I26:J26"/>
    <mergeCell ref="D27:K27"/>
    <mergeCell ref="G97:G98"/>
    <mergeCell ref="D5:K7"/>
  </mergeCells>
  <conditionalFormatting sqref="K26">
    <cfRule type="cellIs" dxfId="9" priority="1" operator="equal">
      <formula>"YES"</formula>
    </cfRule>
    <cfRule type="cellIs" dxfId="8" priority="2" operator="equal">
      <formula>"NO"</formula>
    </cfRule>
  </conditionalFormatting>
  <dataValidations count="2">
    <dataValidation type="list" allowBlank="1" showInputMessage="1" showErrorMessage="1" sqref="C5 C7" xr:uid="{3C3753BB-D33D-4F2E-AA4D-35A9B4D0A0D3}">
      <formula1>$C$3:$K$3</formula1>
    </dataValidation>
    <dataValidation type="list" allowBlank="1" showInputMessage="1" showErrorMessage="1" sqref="C10:K10 C13:C21" xr:uid="{D34071F3-0BB0-48CA-B88A-52B5254603AC}">
      <formula1>"1,2,3,4,5,6,7,8,9"</formula1>
    </dataValidation>
  </dataValidation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057cb1d-8d3f-45c2-8e64-94dfeaee00dd" xsi:nil="true"/>
    <lcf76f155ced4ddcb4097134ff3c332f xmlns="8da09d6d-05af-4df7-b77a-28aaab06bf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CD7EA71A8DE5D438023FFA20DDE8EC1" ma:contentTypeVersion="15" ma:contentTypeDescription="Skapa ett nytt dokument." ma:contentTypeScope="" ma:versionID="a02c1539245446d4e6d849862615f649">
  <xsd:schema xmlns:xsd="http://www.w3.org/2001/XMLSchema" xmlns:xs="http://www.w3.org/2001/XMLSchema" xmlns:p="http://schemas.microsoft.com/office/2006/metadata/properties" xmlns:ns2="8da09d6d-05af-4df7-b77a-28aaab06bf22" xmlns:ns3="0057cb1d-8d3f-45c2-8e64-94dfeaee00dd" targetNamespace="http://schemas.microsoft.com/office/2006/metadata/properties" ma:root="true" ma:fieldsID="367cb519cd93d18c7a5ceaec471e0d84" ns2:_="" ns3:_="">
    <xsd:import namespace="8da09d6d-05af-4df7-b77a-28aaab06bf22"/>
    <xsd:import namespace="0057cb1d-8d3f-45c2-8e64-94dfeaee00d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09d6d-05af-4df7-b77a-28aaab06b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357ce2f8-f89c-471c-b8ae-5f01d944964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57cb1d-8d3f-45c2-8e64-94dfeaee00dd"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5" nillable="true" ma:displayName="Taxonomy Catch All Column" ma:hidden="true" ma:list="{770330c6-4818-4976-a183-82109bf2c01d}" ma:internalName="TaxCatchAll" ma:showField="CatchAllData" ma:web="0057cb1d-8d3f-45c2-8e64-94dfeaee00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CD30CA-CF5A-48CB-8DE1-724DE1AB82B9}">
  <ds:schemaRefs>
    <ds:schemaRef ds:uri="http://schemas.microsoft.com/office/2006/metadata/properties"/>
    <ds:schemaRef ds:uri="http://schemas.microsoft.com/office/infopath/2007/PartnerControls"/>
    <ds:schemaRef ds:uri="0057cb1d-8d3f-45c2-8e64-94dfeaee00dd"/>
    <ds:schemaRef ds:uri="8da09d6d-05af-4df7-b77a-28aaab06bf22"/>
  </ds:schemaRefs>
</ds:datastoreItem>
</file>

<file path=customXml/itemProps2.xml><?xml version="1.0" encoding="utf-8"?>
<ds:datastoreItem xmlns:ds="http://schemas.openxmlformats.org/officeDocument/2006/customXml" ds:itemID="{95A31F05-7A67-450F-93BD-BB48900D3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09d6d-05af-4df7-b77a-28aaab06bf22"/>
    <ds:schemaRef ds:uri="0057cb1d-8d3f-45c2-8e64-94dfeaee00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AA06C-76E4-40CC-92CF-5D7D4B8459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Instruction</vt:lpstr>
      <vt:lpstr>Demonstration</vt:lpstr>
      <vt:lpstr>1</vt:lpstr>
      <vt:lpstr>2</vt:lpstr>
      <vt:lpstr>3</vt:lpstr>
      <vt:lpstr>4</vt:lpstr>
      <vt:lpstr>5</vt:lpstr>
      <vt:lpstr>6</vt:lpstr>
      <vt:lpstr>7</vt:lpstr>
      <vt:lpstr>8</vt:lpstr>
      <vt:lpstr>9</vt:lpstr>
      <vt:lpstr>10</vt:lpstr>
      <vt:lpstr>Results</vt:lpstr>
      <vt:lpstr>backup sheet</vt:lpstr>
      <vt:lpstr>'1'!OLE_LINK85</vt:lpstr>
      <vt:lpstr>'10'!OLE_LINK85</vt:lpstr>
      <vt:lpstr>'2'!OLE_LINK85</vt:lpstr>
      <vt:lpstr>'3'!OLE_LINK85</vt:lpstr>
      <vt:lpstr>'4'!OLE_LINK85</vt:lpstr>
      <vt:lpstr>'5'!OLE_LINK85</vt:lpstr>
      <vt:lpstr>'6'!OLE_LINK85</vt:lpstr>
      <vt:lpstr>'7'!OLE_LINK85</vt:lpstr>
      <vt:lpstr>'8'!OLE_LINK85</vt:lpstr>
      <vt:lpstr>'9'!OLE_LINK85</vt:lpstr>
      <vt:lpstr>'backup sheet'!OLE_LINK85</vt:lpstr>
      <vt:lpstr>Demonstration!OLE_LINK85</vt:lpstr>
    </vt:vector>
  </TitlesOfParts>
  <Manager/>
  <Company>TU Delft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Jafar Rezaei - TBM</dc:creator>
  <cp:keywords/>
  <dc:description/>
  <cp:lastModifiedBy>Zhengdong Sun</cp:lastModifiedBy>
  <cp:revision/>
  <dcterms:created xsi:type="dcterms:W3CDTF">2015-10-01T09:15:47Z</dcterms:created>
  <dcterms:modified xsi:type="dcterms:W3CDTF">2025-06-24T10:58:01Z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0x010100BCD7EA71A8DE5D438023FFA20DDE8EC1</vt:lpwstr>
  </property>
  <property fmtid="{D5CDD505-2E9C-101B-9397-08002B2CF9AE}" pid="3" name="MediaServiceImageTags">
    <vt:lpwstr/>
  </property>
</Properties>
</file>