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autoCompressPictures="0"/>
  <mc:AlternateContent xmlns:mc="http://schemas.openxmlformats.org/markup-compatibility/2006">
    <mc:Choice Requires="x15">
      <x15ac:absPath xmlns:x15ac="http://schemas.microsoft.com/office/spreadsheetml/2010/11/ac" url="/Users/nick/Desktop/"/>
    </mc:Choice>
  </mc:AlternateContent>
  <xr:revisionPtr revIDLastSave="0" documentId="13_ncr:1_{783D2B7F-E47D-7A4E-98DB-F2F02FA65B77}" xr6:coauthVersionLast="46" xr6:coauthVersionMax="46" xr10:uidLastSave="{00000000-0000-0000-0000-000000000000}"/>
  <bookViews>
    <workbookView xWindow="0" yWindow="500" windowWidth="28800" windowHeight="15800" activeTab="5" xr2:uid="{00000000-000D-0000-FFFF-FFFF00000000}"/>
  </bookViews>
  <sheets>
    <sheet name="Table 2" sheetId="11" r:id="rId1"/>
    <sheet name="DME norm dist" sheetId="4" r:id="rId2"/>
    <sheet name="DME Ttest" sheetId="3" r:id="rId3"/>
    <sheet name="AMD norm dist" sheetId="7" r:id="rId4"/>
    <sheet name="AMD Ttest" sheetId="8" r:id="rId5"/>
    <sheet name="CRVO.BRVO" sheetId="10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3" i="11" l="1"/>
  <c r="E13" i="11"/>
  <c r="D12" i="11"/>
  <c r="E12" i="11"/>
  <c r="N1" i="3"/>
  <c r="F66" i="4"/>
  <c r="B69" i="4"/>
  <c r="B68" i="4"/>
  <c r="B67" i="4"/>
  <c r="B66" i="4"/>
  <c r="D4" i="10"/>
  <c r="F4" i="10" s="1"/>
  <c r="E4" i="10"/>
  <c r="M4" i="10"/>
  <c r="O4" i="10" s="1"/>
  <c r="N4" i="10"/>
  <c r="D5" i="10"/>
  <c r="E5" i="10"/>
  <c r="F5" i="10" s="1"/>
  <c r="J5" i="10"/>
  <c r="J6" i="10" s="1"/>
  <c r="M5" i="10"/>
  <c r="N5" i="10"/>
  <c r="O5" i="10"/>
  <c r="S5" i="10"/>
  <c r="D6" i="10"/>
  <c r="F6" i="10"/>
  <c r="O6" i="10"/>
  <c r="V6" i="10" s="1"/>
  <c r="S6" i="10"/>
  <c r="E7" i="10"/>
  <c r="F7" i="10"/>
  <c r="N7" i="10"/>
  <c r="O7" i="10"/>
  <c r="V7" i="10" s="1"/>
  <c r="D8" i="10"/>
  <c r="E8" i="10"/>
  <c r="F8" i="10"/>
  <c r="J8" i="10"/>
  <c r="J9" i="10" s="1"/>
  <c r="J10" i="10" s="1"/>
  <c r="O8" i="10"/>
  <c r="V8" i="10" s="1"/>
  <c r="S8" i="10"/>
  <c r="S9" i="10" s="1"/>
  <c r="S10" i="10" s="1"/>
  <c r="D9" i="10"/>
  <c r="E9" i="10"/>
  <c r="F9" i="10"/>
  <c r="M9" i="10"/>
  <c r="O9" i="10" s="1"/>
  <c r="N9" i="10"/>
  <c r="F10" i="10"/>
  <c r="O10" i="10"/>
  <c r="V10" i="10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3" i="3"/>
  <c r="J1" i="8"/>
  <c r="C2" i="8" s="1"/>
  <c r="D2" i="8" s="1"/>
  <c r="C5" i="8"/>
  <c r="D5" i="8" s="1"/>
  <c r="E3" i="8"/>
  <c r="E4" i="8"/>
  <c r="E5" i="8" s="1"/>
  <c r="E6" i="8" s="1"/>
  <c r="E7" i="8" s="1"/>
  <c r="E8" i="8" s="1"/>
  <c r="C10" i="8"/>
  <c r="D10" i="8" s="1"/>
  <c r="C13" i="8"/>
  <c r="D13" i="8" s="1"/>
  <c r="C14" i="8"/>
  <c r="D14" i="8" s="1"/>
  <c r="C17" i="8"/>
  <c r="D17" i="8" s="1"/>
  <c r="C26" i="8"/>
  <c r="D26" i="8" s="1"/>
  <c r="C29" i="8"/>
  <c r="D29" i="8" s="1"/>
  <c r="C30" i="8"/>
  <c r="D30" i="8" s="1"/>
  <c r="C33" i="8"/>
  <c r="D33" i="8" s="1"/>
  <c r="C37" i="8"/>
  <c r="D37" i="8" s="1"/>
  <c r="C38" i="8"/>
  <c r="D38" i="8" s="1"/>
  <c r="C41" i="8"/>
  <c r="D41" i="8" s="1"/>
  <c r="C42" i="8"/>
  <c r="D42" i="8" s="1"/>
  <c r="C43" i="8"/>
  <c r="D43" i="8"/>
  <c r="C46" i="8"/>
  <c r="D46" i="8" s="1"/>
  <c r="C47" i="8"/>
  <c r="D47" i="8" s="1"/>
  <c r="C48" i="8"/>
  <c r="D48" i="8" s="1"/>
  <c r="C52" i="8"/>
  <c r="D52" i="8" s="1"/>
  <c r="C53" i="8"/>
  <c r="D53" i="8" s="1"/>
  <c r="C56" i="8"/>
  <c r="D56" i="8"/>
  <c r="C57" i="8"/>
  <c r="D57" i="8" s="1"/>
  <c r="C58" i="8"/>
  <c r="D58" i="8" s="1"/>
  <c r="C61" i="8"/>
  <c r="D61" i="8"/>
  <c r="C62" i="8"/>
  <c r="D62" i="8" s="1"/>
  <c r="C63" i="8"/>
  <c r="D63" i="8" s="1"/>
  <c r="C66" i="8"/>
  <c r="D66" i="8" s="1"/>
  <c r="C67" i="8"/>
  <c r="D67" i="8"/>
  <c r="C68" i="8"/>
  <c r="D68" i="8" s="1"/>
  <c r="C71" i="8"/>
  <c r="D71" i="8" s="1"/>
  <c r="C72" i="8"/>
  <c r="D72" i="8" s="1"/>
  <c r="C73" i="8"/>
  <c r="D73" i="8" s="1"/>
  <c r="C77" i="8"/>
  <c r="D77" i="8"/>
  <c r="C78" i="8"/>
  <c r="D78" i="8" s="1"/>
  <c r="E9" i="8"/>
  <c r="E10" i="8" s="1"/>
  <c r="E11" i="8" s="1"/>
  <c r="E12" i="8" s="1"/>
  <c r="E13" i="8" s="1"/>
  <c r="E14" i="8" s="1"/>
  <c r="E15" i="8" s="1"/>
  <c r="E16" i="8" s="1"/>
  <c r="E17" i="8" s="1"/>
  <c r="E18" i="8" s="1"/>
  <c r="E19" i="8" s="1"/>
  <c r="E20" i="8" s="1"/>
  <c r="E21" i="8" s="1"/>
  <c r="E22" i="8" s="1"/>
  <c r="E23" i="8" s="1"/>
  <c r="E24" i="8" s="1"/>
  <c r="E25" i="8" s="1"/>
  <c r="E26" i="8" s="1"/>
  <c r="E27" i="8" s="1"/>
  <c r="E28" i="8" s="1"/>
  <c r="E29" i="8" s="1"/>
  <c r="E30" i="8" s="1"/>
  <c r="E31" i="8" s="1"/>
  <c r="E32" i="8" s="1"/>
  <c r="E33" i="8" s="1"/>
  <c r="E34" i="8" s="1"/>
  <c r="E35" i="8" s="1"/>
  <c r="E36" i="8" s="1"/>
  <c r="E37" i="8" s="1"/>
  <c r="E38" i="8" s="1"/>
  <c r="E39" i="8" s="1"/>
  <c r="E40" i="8" s="1"/>
  <c r="E41" i="8" s="1"/>
  <c r="E42" i="8" s="1"/>
  <c r="E43" i="8" s="1"/>
  <c r="E44" i="8" s="1"/>
  <c r="E45" i="8" s="1"/>
  <c r="E46" i="8" s="1"/>
  <c r="E47" i="8" s="1"/>
  <c r="E48" i="8" s="1"/>
  <c r="E49" i="8" s="1"/>
  <c r="E50" i="8" s="1"/>
  <c r="E51" i="8" s="1"/>
  <c r="E52" i="8" s="1"/>
  <c r="E53" i="8" s="1"/>
  <c r="E54" i="8" s="1"/>
  <c r="E55" i="8" s="1"/>
  <c r="E56" i="8" s="1"/>
  <c r="E57" i="8" s="1"/>
  <c r="E58" i="8" s="1"/>
  <c r="E59" i="8" s="1"/>
  <c r="E60" i="8" s="1"/>
  <c r="E61" i="8" s="1"/>
  <c r="E62" i="8" s="1"/>
  <c r="E63" i="8" s="1"/>
  <c r="E64" i="8" s="1"/>
  <c r="E65" i="8" s="1"/>
  <c r="E66" i="8" s="1"/>
  <c r="E67" i="8" s="1"/>
  <c r="E68" i="8" s="1"/>
  <c r="E69" i="8" s="1"/>
  <c r="E70" i="8" s="1"/>
  <c r="E71" i="8" s="1"/>
  <c r="E72" i="8" s="1"/>
  <c r="E73" i="8" s="1"/>
  <c r="E74" i="8" s="1"/>
  <c r="E75" i="8" s="1"/>
  <c r="E76" i="8" s="1"/>
  <c r="E77" i="8" s="1"/>
  <c r="E78" i="8" s="1"/>
  <c r="E79" i="8" s="1"/>
  <c r="E80" i="8" s="1"/>
  <c r="B80" i="8"/>
  <c r="B79" i="8"/>
  <c r="B78" i="8"/>
  <c r="B73" i="8"/>
  <c r="B72" i="8"/>
  <c r="B71" i="8"/>
  <c r="B70" i="8"/>
  <c r="B65" i="8"/>
  <c r="B64" i="8"/>
  <c r="B63" i="8"/>
  <c r="B62" i="8"/>
  <c r="B57" i="8"/>
  <c r="B56" i="8"/>
  <c r="B55" i="8"/>
  <c r="B54" i="8"/>
  <c r="B49" i="8"/>
  <c r="B48" i="8"/>
  <c r="B47" i="8"/>
  <c r="B46" i="8"/>
  <c r="B41" i="8"/>
  <c r="B40" i="8"/>
  <c r="B39" i="8"/>
  <c r="B38" i="8"/>
  <c r="B33" i="8"/>
  <c r="B32" i="8"/>
  <c r="B31" i="8"/>
  <c r="B30" i="8"/>
  <c r="B25" i="8"/>
  <c r="B24" i="8"/>
  <c r="B23" i="8"/>
  <c r="B22" i="8"/>
  <c r="B17" i="8"/>
  <c r="B16" i="8"/>
  <c r="B15" i="8"/>
  <c r="B14" i="8"/>
  <c r="B9" i="8"/>
  <c r="B8" i="8"/>
  <c r="B7" i="8"/>
  <c r="B4" i="8"/>
  <c r="I92" i="7"/>
  <c r="J2" i="7" s="1"/>
  <c r="K2" i="7" s="1"/>
  <c r="J19" i="7"/>
  <c r="K19" i="7" s="1"/>
  <c r="J27" i="7"/>
  <c r="K27" i="7" s="1"/>
  <c r="J43" i="7"/>
  <c r="K43" i="7" s="1"/>
  <c r="J48" i="7"/>
  <c r="K48" i="7" s="1"/>
  <c r="J53" i="7"/>
  <c r="K53" i="7" s="1"/>
  <c r="J58" i="7"/>
  <c r="K58" i="7" s="1"/>
  <c r="J63" i="7"/>
  <c r="K63" i="7"/>
  <c r="J68" i="7"/>
  <c r="K68" i="7" s="1"/>
  <c r="J69" i="7"/>
  <c r="K69" i="7" s="1"/>
  <c r="J73" i="7"/>
  <c r="K73" i="7" s="1"/>
  <c r="J74" i="7"/>
  <c r="K74" i="7" s="1"/>
  <c r="J79" i="7"/>
  <c r="K79" i="7" s="1"/>
  <c r="B92" i="7"/>
  <c r="C5" i="7" s="1"/>
  <c r="D5" i="7" s="1"/>
  <c r="C3" i="7"/>
  <c r="D3" i="7" s="1"/>
  <c r="C4" i="7"/>
  <c r="D4" i="7" s="1"/>
  <c r="C7" i="7"/>
  <c r="D7" i="7" s="1"/>
  <c r="C10" i="7"/>
  <c r="D10" i="7"/>
  <c r="C14" i="7"/>
  <c r="D14" i="7" s="1"/>
  <c r="C16" i="7"/>
  <c r="D16" i="7" s="1"/>
  <c r="C17" i="7"/>
  <c r="D17" i="7" s="1"/>
  <c r="C20" i="7"/>
  <c r="D20" i="7" s="1"/>
  <c r="C23" i="7"/>
  <c r="D23" i="7" s="1"/>
  <c r="C29" i="7"/>
  <c r="D29" i="7" s="1"/>
  <c r="C30" i="7"/>
  <c r="D30" i="7" s="1"/>
  <c r="C33" i="7"/>
  <c r="D33" i="7" s="1"/>
  <c r="C35" i="7"/>
  <c r="D35" i="7" s="1"/>
  <c r="C36" i="7"/>
  <c r="D36" i="7" s="1"/>
  <c r="C39" i="7"/>
  <c r="D39" i="7" s="1"/>
  <c r="C42" i="7"/>
  <c r="D42" i="7"/>
  <c r="C46" i="7"/>
  <c r="D46" i="7" s="1"/>
  <c r="C48" i="7"/>
  <c r="D48" i="7" s="1"/>
  <c r="C49" i="7"/>
  <c r="D49" i="7" s="1"/>
  <c r="C52" i="7"/>
  <c r="D52" i="7" s="1"/>
  <c r="C55" i="7"/>
  <c r="D55" i="7" s="1"/>
  <c r="C61" i="7"/>
  <c r="D61" i="7" s="1"/>
  <c r="C62" i="7"/>
  <c r="D62" i="7" s="1"/>
  <c r="C65" i="7"/>
  <c r="D65" i="7" s="1"/>
  <c r="C67" i="7"/>
  <c r="D67" i="7" s="1"/>
  <c r="C68" i="7"/>
  <c r="D68" i="7" s="1"/>
  <c r="C71" i="7"/>
  <c r="D71" i="7" s="1"/>
  <c r="C74" i="7"/>
  <c r="D74" i="7"/>
  <c r="C78" i="7"/>
  <c r="D78" i="7" s="1"/>
  <c r="C80" i="7"/>
  <c r="D80" i="7" s="1"/>
  <c r="I2" i="7"/>
  <c r="I6" i="7"/>
  <c r="I9" i="7"/>
  <c r="I10" i="7"/>
  <c r="I14" i="7"/>
  <c r="I17" i="7"/>
  <c r="I18" i="7"/>
  <c r="I22" i="7"/>
  <c r="I25" i="7"/>
  <c r="I26" i="7"/>
  <c r="I30" i="7"/>
  <c r="I33" i="7"/>
  <c r="I34" i="7"/>
  <c r="I38" i="7"/>
  <c r="I41" i="7"/>
  <c r="I42" i="7"/>
  <c r="I46" i="7"/>
  <c r="I49" i="7"/>
  <c r="I50" i="7"/>
  <c r="I54" i="7"/>
  <c r="I57" i="7"/>
  <c r="I58" i="7"/>
  <c r="I62" i="7"/>
  <c r="I65" i="7"/>
  <c r="I66" i="7"/>
  <c r="I70" i="7"/>
  <c r="I73" i="7"/>
  <c r="I74" i="7"/>
  <c r="I78" i="7"/>
  <c r="B2" i="7"/>
  <c r="B3" i="7"/>
  <c r="B4" i="7"/>
  <c r="B5" i="7"/>
  <c r="B6" i="7"/>
  <c r="B7" i="7"/>
  <c r="B8" i="7"/>
  <c r="B9" i="7"/>
  <c r="B10" i="7"/>
  <c r="B11" i="7"/>
  <c r="B12" i="7"/>
  <c r="B13" i="7"/>
  <c r="B14" i="7"/>
  <c r="B15" i="7"/>
  <c r="B16" i="7"/>
  <c r="B17" i="7"/>
  <c r="B18" i="7"/>
  <c r="B19" i="7"/>
  <c r="B20" i="7"/>
  <c r="B21" i="7"/>
  <c r="B22" i="7"/>
  <c r="B23" i="7"/>
  <c r="B24" i="7"/>
  <c r="B25" i="7"/>
  <c r="B26" i="7"/>
  <c r="B27" i="7"/>
  <c r="B28" i="7"/>
  <c r="B29" i="7"/>
  <c r="B30" i="7"/>
  <c r="B31" i="7"/>
  <c r="B32" i="7"/>
  <c r="B33" i="7"/>
  <c r="B34" i="7"/>
  <c r="B35" i="7"/>
  <c r="B36" i="7"/>
  <c r="B37" i="7"/>
  <c r="B38" i="7"/>
  <c r="B39" i="7"/>
  <c r="B40" i="7"/>
  <c r="B41" i="7"/>
  <c r="B42" i="7"/>
  <c r="B43" i="7"/>
  <c r="B44" i="7"/>
  <c r="B45" i="7"/>
  <c r="B46" i="7"/>
  <c r="B47" i="7"/>
  <c r="B48" i="7"/>
  <c r="B49" i="7"/>
  <c r="B50" i="7"/>
  <c r="B51" i="7"/>
  <c r="B52" i="7"/>
  <c r="B53" i="7"/>
  <c r="B54" i="7"/>
  <c r="B55" i="7"/>
  <c r="B56" i="7"/>
  <c r="B57" i="7"/>
  <c r="B58" i="7"/>
  <c r="B59" i="7"/>
  <c r="B60" i="7"/>
  <c r="B61" i="7"/>
  <c r="B62" i="7"/>
  <c r="B63" i="7"/>
  <c r="B64" i="7"/>
  <c r="B65" i="7"/>
  <c r="B66" i="7"/>
  <c r="B67" i="7"/>
  <c r="B68" i="7"/>
  <c r="B69" i="7"/>
  <c r="B70" i="7"/>
  <c r="B71" i="7"/>
  <c r="B72" i="7"/>
  <c r="B73" i="7"/>
  <c r="B74" i="7"/>
  <c r="B75" i="7"/>
  <c r="B76" i="7"/>
  <c r="B77" i="7"/>
  <c r="B78" i="7"/>
  <c r="B79" i="7"/>
  <c r="B80" i="7"/>
  <c r="L3" i="7"/>
  <c r="L4" i="7"/>
  <c r="L5" i="7" s="1"/>
  <c r="L6" i="7"/>
  <c r="L7" i="7"/>
  <c r="L8" i="7" s="1"/>
  <c r="L9" i="7" s="1"/>
  <c r="L10" i="7" s="1"/>
  <c r="L11" i="7" s="1"/>
  <c r="L12" i="7" s="1"/>
  <c r="L13" i="7" s="1"/>
  <c r="L14" i="7"/>
  <c r="L15" i="7" s="1"/>
  <c r="L16" i="7" s="1"/>
  <c r="L17" i="7" s="1"/>
  <c r="L18" i="7" s="1"/>
  <c r="L19" i="7" s="1"/>
  <c r="L20" i="7" s="1"/>
  <c r="L21" i="7" s="1"/>
  <c r="L22" i="7" s="1"/>
  <c r="L23" i="7" s="1"/>
  <c r="L24" i="7" s="1"/>
  <c r="L25" i="7" s="1"/>
  <c r="L26" i="7" s="1"/>
  <c r="L27" i="7" s="1"/>
  <c r="L28" i="7" s="1"/>
  <c r="L29" i="7" s="1"/>
  <c r="L30" i="7" s="1"/>
  <c r="L31" i="7" s="1"/>
  <c r="L32" i="7" s="1"/>
  <c r="L33" i="7" s="1"/>
  <c r="L34" i="7" s="1"/>
  <c r="L35" i="7" s="1"/>
  <c r="L36" i="7" s="1"/>
  <c r="L37" i="7" s="1"/>
  <c r="L38" i="7" s="1"/>
  <c r="L39" i="7" s="1"/>
  <c r="L40" i="7" s="1"/>
  <c r="L41" i="7" s="1"/>
  <c r="L42" i="7" s="1"/>
  <c r="L43" i="7" s="1"/>
  <c r="L44" i="7" s="1"/>
  <c r="L45" i="7" s="1"/>
  <c r="L46" i="7" s="1"/>
  <c r="L47" i="7" s="1"/>
  <c r="L48" i="7" s="1"/>
  <c r="L49" i="7" s="1"/>
  <c r="L50" i="7" s="1"/>
  <c r="L51" i="7" s="1"/>
  <c r="L52" i="7" s="1"/>
  <c r="L53" i="7" s="1"/>
  <c r="L54" i="7" s="1"/>
  <c r="L55" i="7" s="1"/>
  <c r="L56" i="7" s="1"/>
  <c r="L57" i="7" s="1"/>
  <c r="L58" i="7" s="1"/>
  <c r="L59" i="7" s="1"/>
  <c r="L60" i="7" s="1"/>
  <c r="L61" i="7" s="1"/>
  <c r="L62" i="7" s="1"/>
  <c r="L63" i="7" s="1"/>
  <c r="L64" i="7" s="1"/>
  <c r="L65" i="7" s="1"/>
  <c r="L66" i="7" s="1"/>
  <c r="L67" i="7" s="1"/>
  <c r="L68" i="7" s="1"/>
  <c r="L69" i="7" s="1"/>
  <c r="L70" i="7" s="1"/>
  <c r="L71" i="7" s="1"/>
  <c r="L72" i="7" s="1"/>
  <c r="L73" i="7" s="1"/>
  <c r="L74" i="7" s="1"/>
  <c r="L75" i="7" s="1"/>
  <c r="L76" i="7" s="1"/>
  <c r="L77" i="7" s="1"/>
  <c r="L78" i="7" s="1"/>
  <c r="L79" i="7" s="1"/>
  <c r="L80" i="7" s="1"/>
  <c r="E3" i="7"/>
  <c r="E4" i="7" s="1"/>
  <c r="E5" i="7" s="1"/>
  <c r="E6" i="7" s="1"/>
  <c r="E7" i="7" s="1"/>
  <c r="E8" i="7" s="1"/>
  <c r="E9" i="7" s="1"/>
  <c r="E10" i="7" s="1"/>
  <c r="E11" i="7" s="1"/>
  <c r="E12" i="7" s="1"/>
  <c r="E13" i="7" s="1"/>
  <c r="E14" i="7" s="1"/>
  <c r="E15" i="7" s="1"/>
  <c r="E16" i="7" s="1"/>
  <c r="E17" i="7" s="1"/>
  <c r="E18" i="7" s="1"/>
  <c r="E19" i="7" s="1"/>
  <c r="E20" i="7" s="1"/>
  <c r="E21" i="7" s="1"/>
  <c r="E22" i="7" s="1"/>
  <c r="E23" i="7" s="1"/>
  <c r="E24" i="7" s="1"/>
  <c r="E25" i="7" s="1"/>
  <c r="E26" i="7" s="1"/>
  <c r="E27" i="7" s="1"/>
  <c r="E28" i="7" s="1"/>
  <c r="E29" i="7" s="1"/>
  <c r="E30" i="7" s="1"/>
  <c r="E31" i="7" s="1"/>
  <c r="E32" i="7" s="1"/>
  <c r="E33" i="7" s="1"/>
  <c r="E34" i="7" s="1"/>
  <c r="E35" i="7" s="1"/>
  <c r="E36" i="7" s="1"/>
  <c r="E37" i="7" s="1"/>
  <c r="E38" i="7" s="1"/>
  <c r="E39" i="7" s="1"/>
  <c r="E40" i="7" s="1"/>
  <c r="E41" i="7" s="1"/>
  <c r="E42" i="7" s="1"/>
  <c r="E43" i="7" s="1"/>
  <c r="E44" i="7" s="1"/>
  <c r="E45" i="7" s="1"/>
  <c r="E46" i="7" s="1"/>
  <c r="E47" i="7" s="1"/>
  <c r="E48" i="7" s="1"/>
  <c r="E49" i="7" s="1"/>
  <c r="E50" i="7" s="1"/>
  <c r="E51" i="7" s="1"/>
  <c r="E52" i="7" s="1"/>
  <c r="E53" i="7" s="1"/>
  <c r="E54" i="7" s="1"/>
  <c r="E55" i="7" s="1"/>
  <c r="E56" i="7" s="1"/>
  <c r="E57" i="7" s="1"/>
  <c r="E58" i="7" s="1"/>
  <c r="E59" i="7" s="1"/>
  <c r="E60" i="7" s="1"/>
  <c r="E61" i="7" s="1"/>
  <c r="E62" i="7" s="1"/>
  <c r="E63" i="7" s="1"/>
  <c r="E64" i="7" s="1"/>
  <c r="E65" i="7" s="1"/>
  <c r="E66" i="7" s="1"/>
  <c r="E67" i="7" s="1"/>
  <c r="E68" i="7" s="1"/>
  <c r="E69" i="7" s="1"/>
  <c r="E70" i="7" s="1"/>
  <c r="E71" i="7" s="1"/>
  <c r="E72" i="7" s="1"/>
  <c r="E73" i="7" s="1"/>
  <c r="E74" i="7" s="1"/>
  <c r="E75" i="7" s="1"/>
  <c r="E76" i="7" s="1"/>
  <c r="E77" i="7" s="1"/>
  <c r="E78" i="7" s="1"/>
  <c r="E79" i="7" s="1"/>
  <c r="E80" i="7" s="1"/>
  <c r="Q11" i="7"/>
  <c r="E3" i="3"/>
  <c r="F3" i="3" s="1"/>
  <c r="N3" i="3" s="1"/>
  <c r="N4" i="3" s="1"/>
  <c r="E4" i="3"/>
  <c r="F4" i="3" s="1"/>
  <c r="E5" i="3"/>
  <c r="F5" i="3" s="1"/>
  <c r="E6" i="3"/>
  <c r="F6" i="3" s="1"/>
  <c r="E7" i="3"/>
  <c r="F7" i="3" s="1"/>
  <c r="E8" i="3"/>
  <c r="F8" i="3" s="1"/>
  <c r="E9" i="3"/>
  <c r="F9" i="3" s="1"/>
  <c r="E10" i="3"/>
  <c r="F10" i="3" s="1"/>
  <c r="E11" i="3"/>
  <c r="F11" i="3" s="1"/>
  <c r="E12" i="3"/>
  <c r="F12" i="3" s="1"/>
  <c r="E13" i="3"/>
  <c r="F13" i="3" s="1"/>
  <c r="E14" i="3"/>
  <c r="F14" i="3" s="1"/>
  <c r="E15" i="3"/>
  <c r="F15" i="3" s="1"/>
  <c r="E16" i="3"/>
  <c r="F16" i="3" s="1"/>
  <c r="E17" i="3"/>
  <c r="F17" i="3" s="1"/>
  <c r="E18" i="3"/>
  <c r="F18" i="3" s="1"/>
  <c r="E19" i="3"/>
  <c r="F19" i="3" s="1"/>
  <c r="E20" i="3"/>
  <c r="F20" i="3" s="1"/>
  <c r="E21" i="3"/>
  <c r="F21" i="3" s="1"/>
  <c r="E22" i="3"/>
  <c r="F22" i="3" s="1"/>
  <c r="E23" i="3"/>
  <c r="F23" i="3"/>
  <c r="E24" i="3"/>
  <c r="F24" i="3" s="1"/>
  <c r="E25" i="3"/>
  <c r="F25" i="3" s="1"/>
  <c r="E26" i="3"/>
  <c r="F26" i="3" s="1"/>
  <c r="E27" i="3"/>
  <c r="F27" i="3" s="1"/>
  <c r="E28" i="3"/>
  <c r="F28" i="3" s="1"/>
  <c r="E29" i="3"/>
  <c r="F29" i="3" s="1"/>
  <c r="E30" i="3"/>
  <c r="F30" i="3" s="1"/>
  <c r="E31" i="3"/>
  <c r="F31" i="3"/>
  <c r="E32" i="3"/>
  <c r="F32" i="3" s="1"/>
  <c r="E33" i="3"/>
  <c r="F33" i="3" s="1"/>
  <c r="E34" i="3"/>
  <c r="F34" i="3" s="1"/>
  <c r="E35" i="3"/>
  <c r="F35" i="3" s="1"/>
  <c r="E36" i="3"/>
  <c r="F36" i="3" s="1"/>
  <c r="E37" i="3"/>
  <c r="F37" i="3" s="1"/>
  <c r="E38" i="3"/>
  <c r="F38" i="3" s="1"/>
  <c r="E39" i="3"/>
  <c r="F39" i="3" s="1"/>
  <c r="E40" i="3"/>
  <c r="F40" i="3" s="1"/>
  <c r="E41" i="3"/>
  <c r="F41" i="3" s="1"/>
  <c r="E42" i="3"/>
  <c r="F42" i="3" s="1"/>
  <c r="E43" i="3"/>
  <c r="F43" i="3" s="1"/>
  <c r="E44" i="3"/>
  <c r="F44" i="3" s="1"/>
  <c r="E45" i="3"/>
  <c r="F45" i="3" s="1"/>
  <c r="E46" i="3"/>
  <c r="F46" i="3" s="1"/>
  <c r="E47" i="3"/>
  <c r="F47" i="3"/>
  <c r="E48" i="3"/>
  <c r="F48" i="3" s="1"/>
  <c r="E49" i="3"/>
  <c r="F49" i="3" s="1"/>
  <c r="E50" i="3"/>
  <c r="F50" i="3" s="1"/>
  <c r="E51" i="3"/>
  <c r="F51" i="3" s="1"/>
  <c r="E52" i="3"/>
  <c r="F52" i="3" s="1"/>
  <c r="E53" i="3"/>
  <c r="F53" i="3" s="1"/>
  <c r="E54" i="3"/>
  <c r="F54" i="3" s="1"/>
  <c r="E55" i="3"/>
  <c r="F55" i="3"/>
  <c r="E56" i="3"/>
  <c r="F56" i="3" s="1"/>
  <c r="E57" i="3"/>
  <c r="F57" i="3" s="1"/>
  <c r="E58" i="3"/>
  <c r="F58" i="3" s="1"/>
  <c r="E59" i="3"/>
  <c r="F59" i="3" s="1"/>
  <c r="G4" i="3"/>
  <c r="G5" i="3" s="1"/>
  <c r="G6" i="3" s="1"/>
  <c r="G7" i="3" s="1"/>
  <c r="G8" i="3" s="1"/>
  <c r="G9" i="3" s="1"/>
  <c r="G10" i="3" s="1"/>
  <c r="G11" i="3"/>
  <c r="G12" i="3" s="1"/>
  <c r="G13" i="3" s="1"/>
  <c r="G14" i="3" s="1"/>
  <c r="G15" i="3" s="1"/>
  <c r="G16" i="3" s="1"/>
  <c r="G17" i="3" s="1"/>
  <c r="G18" i="3" s="1"/>
  <c r="G19" i="3" s="1"/>
  <c r="G20" i="3" s="1"/>
  <c r="G21" i="3" s="1"/>
  <c r="G22" i="3" s="1"/>
  <c r="G23" i="3" s="1"/>
  <c r="G24" i="3" s="1"/>
  <c r="G25" i="3" s="1"/>
  <c r="G26" i="3" s="1"/>
  <c r="G27" i="3" s="1"/>
  <c r="G28" i="3" s="1"/>
  <c r="G29" i="3" s="1"/>
  <c r="G30" i="3" s="1"/>
  <c r="G31" i="3" s="1"/>
  <c r="G32" i="3" s="1"/>
  <c r="G33" i="3" s="1"/>
  <c r="G34" i="3" s="1"/>
  <c r="G35" i="3" s="1"/>
  <c r="G36" i="3" s="1"/>
  <c r="G37" i="3" s="1"/>
  <c r="G38" i="3" s="1"/>
  <c r="G39" i="3" s="1"/>
  <c r="G40" i="3" s="1"/>
  <c r="G41" i="3" s="1"/>
  <c r="G42" i="3" s="1"/>
  <c r="G43" i="3" s="1"/>
  <c r="G44" i="3" s="1"/>
  <c r="G45" i="3" s="1"/>
  <c r="G46" i="3" s="1"/>
  <c r="G47" i="3" s="1"/>
  <c r="G48" i="3" s="1"/>
  <c r="G49" i="3" s="1"/>
  <c r="G50" i="3" s="1"/>
  <c r="G51" i="3" s="1"/>
  <c r="G52" i="3" s="1"/>
  <c r="G53" i="3" s="1"/>
  <c r="G54" i="3" s="1"/>
  <c r="G55" i="3" s="1"/>
  <c r="G56" i="3" s="1"/>
  <c r="G57" i="3" s="1"/>
  <c r="G58" i="3" s="1"/>
  <c r="G59" i="3" s="1"/>
  <c r="N4" i="4"/>
  <c r="N5" i="4" s="1"/>
  <c r="N6" i="4" s="1"/>
  <c r="N7" i="4" s="1"/>
  <c r="N8" i="4" s="1"/>
  <c r="N9" i="4" s="1"/>
  <c r="N10" i="4" s="1"/>
  <c r="N11" i="4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E12" i="4"/>
  <c r="E13" i="4" s="1"/>
  <c r="E14" i="4" s="1"/>
  <c r="E15" i="4" s="1"/>
  <c r="E16" i="4" s="1"/>
  <c r="E17" i="4" s="1"/>
  <c r="E18" i="4" s="1"/>
  <c r="E19" i="4" s="1"/>
  <c r="E20" i="4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4" i="4"/>
  <c r="E5" i="4" s="1"/>
  <c r="E6" i="4" s="1"/>
  <c r="E7" i="4" s="1"/>
  <c r="E8" i="4" s="1"/>
  <c r="E9" i="4" s="1"/>
  <c r="E10" i="4" s="1"/>
  <c r="E11" i="4" s="1"/>
  <c r="D3" i="3"/>
  <c r="N2" i="3" s="1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L4" i="3"/>
  <c r="I3" i="4"/>
  <c r="B4" i="4"/>
  <c r="C4" i="4"/>
  <c r="D4" i="4" s="1"/>
  <c r="C10" i="4"/>
  <c r="D10" i="4" s="1"/>
  <c r="C15" i="4"/>
  <c r="D15" i="4"/>
  <c r="C22" i="4"/>
  <c r="D22" i="4"/>
  <c r="C27" i="4"/>
  <c r="D27" i="4"/>
  <c r="C34" i="4"/>
  <c r="D34" i="4"/>
  <c r="C35" i="4"/>
  <c r="D35" i="4" s="1"/>
  <c r="C42" i="4"/>
  <c r="D42" i="4" s="1"/>
  <c r="C47" i="4"/>
  <c r="D47" i="4"/>
  <c r="C54" i="4"/>
  <c r="D54" i="4"/>
  <c r="C59" i="4"/>
  <c r="D59" i="4"/>
  <c r="B7" i="4"/>
  <c r="B18" i="4"/>
  <c r="B19" i="4"/>
  <c r="B20" i="4"/>
  <c r="B29" i="4"/>
  <c r="B31" i="4"/>
  <c r="B34" i="4"/>
  <c r="B43" i="4"/>
  <c r="B44" i="4"/>
  <c r="B45" i="4"/>
  <c r="B55" i="4"/>
  <c r="B58" i="4"/>
  <c r="B59" i="4"/>
  <c r="R4" i="4"/>
  <c r="L6" i="4" s="1"/>
  <c r="M6" i="4" s="1"/>
  <c r="L11" i="4"/>
  <c r="M11" i="4" s="1"/>
  <c r="B10" i="8" l="1"/>
  <c r="B18" i="8"/>
  <c r="B26" i="8"/>
  <c r="B34" i="8"/>
  <c r="B42" i="8"/>
  <c r="B50" i="8"/>
  <c r="B58" i="8"/>
  <c r="B66" i="8"/>
  <c r="B74" i="8"/>
  <c r="B6" i="8"/>
  <c r="C76" i="8"/>
  <c r="D76" i="8" s="1"/>
  <c r="C70" i="8"/>
  <c r="D70" i="8" s="1"/>
  <c r="C65" i="8"/>
  <c r="D65" i="8" s="1"/>
  <c r="C51" i="8"/>
  <c r="D51" i="8" s="1"/>
  <c r="C36" i="8"/>
  <c r="D36" i="8" s="1"/>
  <c r="C25" i="8"/>
  <c r="D25" i="8" s="1"/>
  <c r="C9" i="8"/>
  <c r="D9" i="8" s="1"/>
  <c r="B11" i="8"/>
  <c r="B19" i="8"/>
  <c r="B27" i="8"/>
  <c r="B35" i="8"/>
  <c r="B43" i="8"/>
  <c r="B51" i="8"/>
  <c r="B59" i="8"/>
  <c r="B67" i="8"/>
  <c r="B75" i="8"/>
  <c r="C75" i="8"/>
  <c r="D75" i="8" s="1"/>
  <c r="C60" i="8"/>
  <c r="D60" i="8" s="1"/>
  <c r="C55" i="8"/>
  <c r="D55" i="8" s="1"/>
  <c r="C50" i="8"/>
  <c r="D50" i="8" s="1"/>
  <c r="C45" i="8"/>
  <c r="D45" i="8" s="1"/>
  <c r="C40" i="8"/>
  <c r="D40" i="8" s="1"/>
  <c r="C22" i="8"/>
  <c r="D22" i="8" s="1"/>
  <c r="C6" i="8"/>
  <c r="D6" i="8" s="1"/>
  <c r="B2" i="8"/>
  <c r="B12" i="8"/>
  <c r="B20" i="8"/>
  <c r="B28" i="8"/>
  <c r="B36" i="8"/>
  <c r="B44" i="8"/>
  <c r="B52" i="8"/>
  <c r="B60" i="8"/>
  <c r="B68" i="8"/>
  <c r="B76" i="8"/>
  <c r="C80" i="8"/>
  <c r="D80" i="8" s="1"/>
  <c r="C74" i="8"/>
  <c r="D74" i="8" s="1"/>
  <c r="C69" i="8"/>
  <c r="D69" i="8" s="1"/>
  <c r="C64" i="8"/>
  <c r="D64" i="8" s="1"/>
  <c r="C54" i="8"/>
  <c r="D54" i="8" s="1"/>
  <c r="C49" i="8"/>
  <c r="D49" i="8" s="1"/>
  <c r="C35" i="8"/>
  <c r="D35" i="8" s="1"/>
  <c r="C21" i="8"/>
  <c r="D21" i="8" s="1"/>
  <c r="C4" i="8"/>
  <c r="D4" i="8" s="1"/>
  <c r="B3" i="8"/>
  <c r="B13" i="8"/>
  <c r="B21" i="8"/>
  <c r="B29" i="8"/>
  <c r="B37" i="8"/>
  <c r="B45" i="8"/>
  <c r="B53" i="8"/>
  <c r="B61" i="8"/>
  <c r="B69" i="8"/>
  <c r="B77" i="8"/>
  <c r="C79" i="8"/>
  <c r="D79" i="8" s="1"/>
  <c r="C59" i="8"/>
  <c r="D59" i="8" s="1"/>
  <c r="C44" i="8"/>
  <c r="D44" i="8" s="1"/>
  <c r="C39" i="8"/>
  <c r="D39" i="8" s="1"/>
  <c r="C34" i="8"/>
  <c r="D34" i="8" s="1"/>
  <c r="C18" i="8"/>
  <c r="D18" i="8" s="1"/>
  <c r="J57" i="7"/>
  <c r="K57" i="7" s="1"/>
  <c r="J38" i="7"/>
  <c r="K38" i="7" s="1"/>
  <c r="J32" i="7"/>
  <c r="K32" i="7" s="1"/>
  <c r="J25" i="7"/>
  <c r="K25" i="7" s="1"/>
  <c r="J17" i="7"/>
  <c r="K17" i="7" s="1"/>
  <c r="J8" i="7"/>
  <c r="K8" i="7" s="1"/>
  <c r="I80" i="7"/>
  <c r="I72" i="7"/>
  <c r="I64" i="7"/>
  <c r="I56" i="7"/>
  <c r="I48" i="7"/>
  <c r="I40" i="7"/>
  <c r="I32" i="7"/>
  <c r="I24" i="7"/>
  <c r="I16" i="7"/>
  <c r="I8" i="7"/>
  <c r="C79" i="7"/>
  <c r="D79" i="7" s="1"/>
  <c r="C73" i="7"/>
  <c r="D73" i="7" s="1"/>
  <c r="C60" i="7"/>
  <c r="D60" i="7" s="1"/>
  <c r="C54" i="7"/>
  <c r="D54" i="7" s="1"/>
  <c r="C47" i="7"/>
  <c r="D47" i="7" s="1"/>
  <c r="C41" i="7"/>
  <c r="D41" i="7" s="1"/>
  <c r="C28" i="7"/>
  <c r="D28" i="7" s="1"/>
  <c r="C22" i="7"/>
  <c r="D22" i="7" s="1"/>
  <c r="C15" i="7"/>
  <c r="D15" i="7" s="1"/>
  <c r="C9" i="7"/>
  <c r="D9" i="7" s="1"/>
  <c r="J78" i="7"/>
  <c r="K78" i="7" s="1"/>
  <c r="J67" i="7"/>
  <c r="K67" i="7" s="1"/>
  <c r="J52" i="7"/>
  <c r="K52" i="7" s="1"/>
  <c r="J47" i="7"/>
  <c r="K47" i="7" s="1"/>
  <c r="J42" i="7"/>
  <c r="K42" i="7" s="1"/>
  <c r="J37" i="7"/>
  <c r="K37" i="7" s="1"/>
  <c r="J16" i="7"/>
  <c r="K16" i="7" s="1"/>
  <c r="J7" i="7"/>
  <c r="K7" i="7" s="1"/>
  <c r="E11" i="11"/>
  <c r="I79" i="7"/>
  <c r="I71" i="7"/>
  <c r="I63" i="7"/>
  <c r="I55" i="7"/>
  <c r="I47" i="7"/>
  <c r="I39" i="7"/>
  <c r="I31" i="7"/>
  <c r="I23" i="7"/>
  <c r="I15" i="7"/>
  <c r="I7" i="7"/>
  <c r="C72" i="7"/>
  <c r="D72" i="7" s="1"/>
  <c r="C66" i="7"/>
  <c r="D66" i="7" s="1"/>
  <c r="C59" i="7"/>
  <c r="D59" i="7" s="1"/>
  <c r="C53" i="7"/>
  <c r="D53" i="7" s="1"/>
  <c r="C40" i="7"/>
  <c r="D40" i="7" s="1"/>
  <c r="C34" i="7"/>
  <c r="D34" i="7" s="1"/>
  <c r="C27" i="7"/>
  <c r="D27" i="7" s="1"/>
  <c r="C21" i="7"/>
  <c r="D21" i="7" s="1"/>
  <c r="C8" i="7"/>
  <c r="D8" i="7" s="1"/>
  <c r="C2" i="7"/>
  <c r="D2" i="7" s="1"/>
  <c r="B94" i="7" s="1"/>
  <c r="B95" i="7" s="1"/>
  <c r="F2" i="7" s="1"/>
  <c r="J77" i="7"/>
  <c r="K77" i="7" s="1"/>
  <c r="J72" i="7"/>
  <c r="K72" i="7" s="1"/>
  <c r="J62" i="7"/>
  <c r="K62" i="7" s="1"/>
  <c r="J56" i="7"/>
  <c r="K56" i="7" s="1"/>
  <c r="J51" i="7"/>
  <c r="K51" i="7" s="1"/>
  <c r="J41" i="7"/>
  <c r="K41" i="7" s="1"/>
  <c r="J36" i="7"/>
  <c r="K36" i="7" s="1"/>
  <c r="J31" i="7"/>
  <c r="K31" i="7" s="1"/>
  <c r="J24" i="7"/>
  <c r="K24" i="7" s="1"/>
  <c r="J15" i="7"/>
  <c r="K15" i="7" s="1"/>
  <c r="J5" i="7"/>
  <c r="K5" i="7" s="1"/>
  <c r="D11" i="11"/>
  <c r="J76" i="7"/>
  <c r="K76" i="7" s="1"/>
  <c r="J66" i="7"/>
  <c r="K66" i="7" s="1"/>
  <c r="J61" i="7"/>
  <c r="K61" i="7" s="1"/>
  <c r="J46" i="7"/>
  <c r="K46" i="7" s="1"/>
  <c r="J35" i="7"/>
  <c r="K35" i="7" s="1"/>
  <c r="J23" i="7"/>
  <c r="K23" i="7" s="1"/>
  <c r="J13" i="7"/>
  <c r="K13" i="7" s="1"/>
  <c r="I77" i="7"/>
  <c r="I69" i="7"/>
  <c r="I61" i="7"/>
  <c r="I53" i="7"/>
  <c r="I45" i="7"/>
  <c r="I37" i="7"/>
  <c r="I29" i="7"/>
  <c r="I21" i="7"/>
  <c r="I13" i="7"/>
  <c r="I5" i="7"/>
  <c r="C77" i="7"/>
  <c r="D77" i="7" s="1"/>
  <c r="C64" i="7"/>
  <c r="D64" i="7" s="1"/>
  <c r="C58" i="7"/>
  <c r="D58" i="7" s="1"/>
  <c r="C51" i="7"/>
  <c r="D51" i="7" s="1"/>
  <c r="C45" i="7"/>
  <c r="D45" i="7" s="1"/>
  <c r="C32" i="7"/>
  <c r="D32" i="7" s="1"/>
  <c r="C26" i="7"/>
  <c r="D26" i="7" s="1"/>
  <c r="C19" i="7"/>
  <c r="D19" i="7" s="1"/>
  <c r="C13" i="7"/>
  <c r="D13" i="7" s="1"/>
  <c r="J71" i="7"/>
  <c r="K71" i="7" s="1"/>
  <c r="J65" i="7"/>
  <c r="K65" i="7" s="1"/>
  <c r="J60" i="7"/>
  <c r="K60" i="7" s="1"/>
  <c r="J55" i="7"/>
  <c r="K55" i="7" s="1"/>
  <c r="J50" i="7"/>
  <c r="K50" i="7" s="1"/>
  <c r="J45" i="7"/>
  <c r="K45" i="7" s="1"/>
  <c r="J40" i="7"/>
  <c r="K40" i="7" s="1"/>
  <c r="J30" i="7"/>
  <c r="K30" i="7" s="1"/>
  <c r="J21" i="7"/>
  <c r="K21" i="7" s="1"/>
  <c r="J12" i="7"/>
  <c r="K12" i="7" s="1"/>
  <c r="J4" i="7"/>
  <c r="K4" i="7" s="1"/>
  <c r="I76" i="7"/>
  <c r="I68" i="7"/>
  <c r="I60" i="7"/>
  <c r="I52" i="7"/>
  <c r="I44" i="7"/>
  <c r="I36" i="7"/>
  <c r="I28" i="7"/>
  <c r="I20" i="7"/>
  <c r="I12" i="7"/>
  <c r="I4" i="7"/>
  <c r="C76" i="7"/>
  <c r="D76" i="7" s="1"/>
  <c r="C70" i="7"/>
  <c r="D70" i="7" s="1"/>
  <c r="C63" i="7"/>
  <c r="D63" i="7" s="1"/>
  <c r="C57" i="7"/>
  <c r="D57" i="7" s="1"/>
  <c r="C44" i="7"/>
  <c r="D44" i="7" s="1"/>
  <c r="C38" i="7"/>
  <c r="D38" i="7" s="1"/>
  <c r="C31" i="7"/>
  <c r="D31" i="7" s="1"/>
  <c r="C25" i="7"/>
  <c r="D25" i="7" s="1"/>
  <c r="C12" i="7"/>
  <c r="D12" i="7" s="1"/>
  <c r="C6" i="7"/>
  <c r="D6" i="7" s="1"/>
  <c r="J80" i="7"/>
  <c r="K80" i="7" s="1"/>
  <c r="J75" i="7"/>
  <c r="K75" i="7" s="1"/>
  <c r="J59" i="7"/>
  <c r="K59" i="7" s="1"/>
  <c r="J49" i="7"/>
  <c r="K49" i="7" s="1"/>
  <c r="J44" i="7"/>
  <c r="K44" i="7" s="1"/>
  <c r="J34" i="7"/>
  <c r="K34" i="7" s="1"/>
  <c r="J29" i="7"/>
  <c r="K29" i="7" s="1"/>
  <c r="J20" i="7"/>
  <c r="K20" i="7" s="1"/>
  <c r="J11" i="7"/>
  <c r="K11" i="7" s="1"/>
  <c r="I75" i="7"/>
  <c r="I67" i="7"/>
  <c r="I59" i="7"/>
  <c r="I51" i="7"/>
  <c r="I43" i="7"/>
  <c r="I35" i="7"/>
  <c r="I27" i="7"/>
  <c r="I19" i="7"/>
  <c r="I11" i="7"/>
  <c r="I3" i="7"/>
  <c r="C75" i="7"/>
  <c r="D75" i="7" s="1"/>
  <c r="C69" i="7"/>
  <c r="D69" i="7" s="1"/>
  <c r="C56" i="7"/>
  <c r="D56" i="7" s="1"/>
  <c r="C50" i="7"/>
  <c r="D50" i="7" s="1"/>
  <c r="C43" i="7"/>
  <c r="D43" i="7" s="1"/>
  <c r="C37" i="7"/>
  <c r="D37" i="7" s="1"/>
  <c r="C24" i="7"/>
  <c r="D24" i="7" s="1"/>
  <c r="C18" i="7"/>
  <c r="D18" i="7" s="1"/>
  <c r="C11" i="7"/>
  <c r="D11" i="7" s="1"/>
  <c r="J70" i="7"/>
  <c r="K70" i="7" s="1"/>
  <c r="J64" i="7"/>
  <c r="K64" i="7" s="1"/>
  <c r="J54" i="7"/>
  <c r="K54" i="7" s="1"/>
  <c r="J39" i="7"/>
  <c r="K39" i="7" s="1"/>
  <c r="J33" i="7"/>
  <c r="K33" i="7" s="1"/>
  <c r="J28" i="7"/>
  <c r="K28" i="7" s="1"/>
  <c r="J9" i="7"/>
  <c r="K9" i="7" s="1"/>
  <c r="J3" i="7"/>
  <c r="K3" i="7" s="1"/>
  <c r="K51" i="4"/>
  <c r="K25" i="4"/>
  <c r="K59" i="4"/>
  <c r="K42" i="4"/>
  <c r="K14" i="4"/>
  <c r="K23" i="4"/>
  <c r="K58" i="4"/>
  <c r="K36" i="4"/>
  <c r="K6" i="4"/>
  <c r="K45" i="4"/>
  <c r="K3" i="4"/>
  <c r="K57" i="4"/>
  <c r="K34" i="4"/>
  <c r="K5" i="4"/>
  <c r="K43" i="4"/>
  <c r="K54" i="4"/>
  <c r="K33" i="4"/>
  <c r="L47" i="4"/>
  <c r="M47" i="4" s="1"/>
  <c r="K15" i="4"/>
  <c r="K52" i="4"/>
  <c r="K27" i="4"/>
  <c r="L45" i="4"/>
  <c r="M45" i="4" s="1"/>
  <c r="K50" i="4"/>
  <c r="K41" i="4"/>
  <c r="K31" i="4"/>
  <c r="K22" i="4"/>
  <c r="K13" i="4"/>
  <c r="K4" i="4"/>
  <c r="L40" i="4"/>
  <c r="M40" i="4" s="1"/>
  <c r="K49" i="4"/>
  <c r="K39" i="4"/>
  <c r="K30" i="4"/>
  <c r="K21" i="4"/>
  <c r="K12" i="4"/>
  <c r="L3" i="4"/>
  <c r="M3" i="4" s="1"/>
  <c r="L39" i="4"/>
  <c r="M39" i="4" s="1"/>
  <c r="K47" i="4"/>
  <c r="K38" i="4"/>
  <c r="K29" i="4"/>
  <c r="K20" i="4"/>
  <c r="K11" i="4"/>
  <c r="L59" i="4"/>
  <c r="M59" i="4" s="1"/>
  <c r="L31" i="4"/>
  <c r="M31" i="4" s="1"/>
  <c r="K55" i="4"/>
  <c r="K46" i="4"/>
  <c r="K37" i="4"/>
  <c r="K28" i="4"/>
  <c r="K19" i="4"/>
  <c r="K10" i="4"/>
  <c r="L57" i="4"/>
  <c r="M57" i="4" s="1"/>
  <c r="L29" i="4"/>
  <c r="M29" i="4" s="1"/>
  <c r="K18" i="4"/>
  <c r="K9" i="4"/>
  <c r="L56" i="4"/>
  <c r="M56" i="4" s="1"/>
  <c r="L20" i="4"/>
  <c r="M20" i="4" s="1"/>
  <c r="K53" i="4"/>
  <c r="K44" i="4"/>
  <c r="K35" i="4"/>
  <c r="K26" i="4"/>
  <c r="K17" i="4"/>
  <c r="K7" i="4"/>
  <c r="L55" i="4"/>
  <c r="M55" i="4" s="1"/>
  <c r="L19" i="4"/>
  <c r="M19" i="4" s="1"/>
  <c r="L53" i="4"/>
  <c r="M53" i="4" s="1"/>
  <c r="L37" i="4"/>
  <c r="M37" i="4" s="1"/>
  <c r="L28" i="4"/>
  <c r="M28" i="4" s="1"/>
  <c r="L17" i="4"/>
  <c r="M17" i="4" s="1"/>
  <c r="L52" i="4"/>
  <c r="M52" i="4" s="1"/>
  <c r="L44" i="4"/>
  <c r="M44" i="4" s="1"/>
  <c r="L36" i="4"/>
  <c r="M36" i="4" s="1"/>
  <c r="L27" i="4"/>
  <c r="M27" i="4" s="1"/>
  <c r="L51" i="4"/>
  <c r="M51" i="4" s="1"/>
  <c r="L43" i="4"/>
  <c r="M43" i="4" s="1"/>
  <c r="L35" i="4"/>
  <c r="M35" i="4" s="1"/>
  <c r="L25" i="4"/>
  <c r="M25" i="4" s="1"/>
  <c r="L16" i="4"/>
  <c r="M16" i="4" s="1"/>
  <c r="L49" i="4"/>
  <c r="M49" i="4" s="1"/>
  <c r="L24" i="4"/>
  <c r="M24" i="4" s="1"/>
  <c r="L15" i="4"/>
  <c r="M15" i="4" s="1"/>
  <c r="L41" i="4"/>
  <c r="M41" i="4" s="1"/>
  <c r="L33" i="4"/>
  <c r="M33" i="4" s="1"/>
  <c r="L23" i="4"/>
  <c r="M23" i="4" s="1"/>
  <c r="L13" i="4"/>
  <c r="M13" i="4" s="1"/>
  <c r="L48" i="4"/>
  <c r="M48" i="4" s="1"/>
  <c r="L32" i="4"/>
  <c r="M32" i="4" s="1"/>
  <c r="L21" i="4"/>
  <c r="M21" i="4" s="1"/>
  <c r="L12" i="4"/>
  <c r="M12" i="4" s="1"/>
  <c r="L8" i="4"/>
  <c r="M8" i="4" s="1"/>
  <c r="L7" i="4"/>
  <c r="M7" i="4" s="1"/>
  <c r="L5" i="4"/>
  <c r="M5" i="4" s="1"/>
  <c r="L9" i="4"/>
  <c r="M9" i="4" s="1"/>
  <c r="L4" i="4"/>
  <c r="M4" i="4" s="1"/>
  <c r="P9" i="10"/>
  <c r="Q9" i="10"/>
  <c r="R9" i="10" s="1"/>
  <c r="V9" i="10"/>
  <c r="G6" i="10"/>
  <c r="H9" i="10"/>
  <c r="I9" i="10" s="1"/>
  <c r="V4" i="10"/>
  <c r="Q14" i="10"/>
  <c r="P4" i="10"/>
  <c r="Q4" i="10"/>
  <c r="R4" i="10" s="1"/>
  <c r="V5" i="10"/>
  <c r="Q10" i="10"/>
  <c r="R10" i="10" s="1"/>
  <c r="G10" i="10"/>
  <c r="G7" i="10"/>
  <c r="U15" i="10"/>
  <c r="I14" i="10"/>
  <c r="G5" i="10" s="1"/>
  <c r="P10" i="10"/>
  <c r="H8" i="10"/>
  <c r="I8" i="10" s="1"/>
  <c r="H7" i="10"/>
  <c r="I7" i="10" s="1"/>
  <c r="B5" i="4"/>
  <c r="C8" i="4"/>
  <c r="D8" i="4" s="1"/>
  <c r="C12" i="4"/>
  <c r="D12" i="4" s="1"/>
  <c r="C16" i="4"/>
  <c r="D16" i="4" s="1"/>
  <c r="C20" i="4"/>
  <c r="D20" i="4" s="1"/>
  <c r="C24" i="4"/>
  <c r="D24" i="4" s="1"/>
  <c r="C28" i="4"/>
  <c r="D28" i="4" s="1"/>
  <c r="C32" i="4"/>
  <c r="D32" i="4" s="1"/>
  <c r="C36" i="4"/>
  <c r="D36" i="4" s="1"/>
  <c r="C40" i="4"/>
  <c r="D40" i="4" s="1"/>
  <c r="C44" i="4"/>
  <c r="D44" i="4" s="1"/>
  <c r="C48" i="4"/>
  <c r="D48" i="4" s="1"/>
  <c r="C52" i="4"/>
  <c r="D52" i="4" s="1"/>
  <c r="C56" i="4"/>
  <c r="D56" i="4" s="1"/>
  <c r="B3" i="4"/>
  <c r="B14" i="4"/>
  <c r="B22" i="4"/>
  <c r="B30" i="4"/>
  <c r="B38" i="4"/>
  <c r="B46" i="4"/>
  <c r="B54" i="4"/>
  <c r="C9" i="4"/>
  <c r="D9" i="4" s="1"/>
  <c r="C13" i="4"/>
  <c r="D13" i="4" s="1"/>
  <c r="C17" i="4"/>
  <c r="D17" i="4" s="1"/>
  <c r="C21" i="4"/>
  <c r="D21" i="4" s="1"/>
  <c r="C25" i="4"/>
  <c r="D25" i="4" s="1"/>
  <c r="C29" i="4"/>
  <c r="D29" i="4" s="1"/>
  <c r="C33" i="4"/>
  <c r="D33" i="4" s="1"/>
  <c r="C37" i="4"/>
  <c r="D37" i="4" s="1"/>
  <c r="C41" i="4"/>
  <c r="D41" i="4" s="1"/>
  <c r="C45" i="4"/>
  <c r="D45" i="4" s="1"/>
  <c r="C49" i="4"/>
  <c r="D49" i="4" s="1"/>
  <c r="C53" i="4"/>
  <c r="D53" i="4" s="1"/>
  <c r="C57" i="4"/>
  <c r="D57" i="4" s="1"/>
  <c r="B8" i="4"/>
  <c r="B16" i="4"/>
  <c r="B24" i="4"/>
  <c r="B32" i="4"/>
  <c r="B40" i="4"/>
  <c r="B48" i="4"/>
  <c r="B56" i="4"/>
  <c r="B6" i="4"/>
  <c r="B9" i="4"/>
  <c r="B17" i="4"/>
  <c r="B25" i="4"/>
  <c r="B33" i="4"/>
  <c r="B41" i="4"/>
  <c r="B49" i="4"/>
  <c r="B57" i="4"/>
  <c r="B53" i="4"/>
  <c r="B42" i="4"/>
  <c r="B28" i="4"/>
  <c r="B15" i="4"/>
  <c r="C46" i="4"/>
  <c r="D46" i="4" s="1"/>
  <c r="C39" i="4"/>
  <c r="D39" i="4" s="1"/>
  <c r="C14" i="4"/>
  <c r="D14" i="4" s="1"/>
  <c r="C7" i="4"/>
  <c r="D7" i="4" s="1"/>
  <c r="B52" i="4"/>
  <c r="B39" i="4"/>
  <c r="B27" i="4"/>
  <c r="B13" i="4"/>
  <c r="C58" i="4"/>
  <c r="D58" i="4" s="1"/>
  <c r="C51" i="4"/>
  <c r="D51" i="4" s="1"/>
  <c r="C26" i="4"/>
  <c r="D26" i="4" s="1"/>
  <c r="C19" i="4"/>
  <c r="D19" i="4" s="1"/>
  <c r="B51" i="4"/>
  <c r="B37" i="4"/>
  <c r="B26" i="4"/>
  <c r="B12" i="4"/>
  <c r="C38" i="4"/>
  <c r="D38" i="4" s="1"/>
  <c r="C31" i="4"/>
  <c r="D31" i="4" s="1"/>
  <c r="C6" i="4"/>
  <c r="D6" i="4" s="1"/>
  <c r="C3" i="4"/>
  <c r="D3" i="4" s="1"/>
  <c r="B50" i="4"/>
  <c r="B36" i="4"/>
  <c r="B23" i="4"/>
  <c r="B11" i="4"/>
  <c r="C50" i="4"/>
  <c r="D50" i="4" s="1"/>
  <c r="C43" i="4"/>
  <c r="D43" i="4" s="1"/>
  <c r="C18" i="4"/>
  <c r="D18" i="4" s="1"/>
  <c r="C11" i="4"/>
  <c r="D11" i="4" s="1"/>
  <c r="C5" i="4"/>
  <c r="D5" i="4" s="1"/>
  <c r="B47" i="4"/>
  <c r="B35" i="4"/>
  <c r="B21" i="4"/>
  <c r="B10" i="4"/>
  <c r="C55" i="4"/>
  <c r="D55" i="4" s="1"/>
  <c r="C30" i="4"/>
  <c r="D30" i="4" s="1"/>
  <c r="C23" i="4"/>
  <c r="D23" i="4" s="1"/>
  <c r="H3" i="3"/>
  <c r="K56" i="4"/>
  <c r="K48" i="4"/>
  <c r="K40" i="4"/>
  <c r="K32" i="4"/>
  <c r="K24" i="4"/>
  <c r="K16" i="4"/>
  <c r="K8" i="4"/>
  <c r="L58" i="4"/>
  <c r="M58" i="4" s="1"/>
  <c r="L54" i="4"/>
  <c r="M54" i="4" s="1"/>
  <c r="L50" i="4"/>
  <c r="M50" i="4" s="1"/>
  <c r="L46" i="4"/>
  <c r="M46" i="4" s="1"/>
  <c r="L42" i="4"/>
  <c r="M42" i="4" s="1"/>
  <c r="L38" i="4"/>
  <c r="M38" i="4" s="1"/>
  <c r="L34" i="4"/>
  <c r="M34" i="4" s="1"/>
  <c r="L30" i="4"/>
  <c r="M30" i="4" s="1"/>
  <c r="L26" i="4"/>
  <c r="M26" i="4" s="1"/>
  <c r="L22" i="4"/>
  <c r="M22" i="4" s="1"/>
  <c r="L18" i="4"/>
  <c r="M18" i="4" s="1"/>
  <c r="L14" i="4"/>
  <c r="M14" i="4" s="1"/>
  <c r="L10" i="4"/>
  <c r="M10" i="4" s="1"/>
  <c r="B93" i="7"/>
  <c r="J26" i="7"/>
  <c r="K26" i="7" s="1"/>
  <c r="J22" i="7"/>
  <c r="K22" i="7" s="1"/>
  <c r="J18" i="7"/>
  <c r="K18" i="7" s="1"/>
  <c r="J14" i="7"/>
  <c r="K14" i="7" s="1"/>
  <c r="J10" i="7"/>
  <c r="K10" i="7" s="1"/>
  <c r="J6" i="7"/>
  <c r="K6" i="7" s="1"/>
  <c r="C32" i="8"/>
  <c r="D32" i="8" s="1"/>
  <c r="C28" i="8"/>
  <c r="D28" i="8" s="1"/>
  <c r="C24" i="8"/>
  <c r="D24" i="8" s="1"/>
  <c r="C20" i="8"/>
  <c r="D20" i="8" s="1"/>
  <c r="C16" i="8"/>
  <c r="D16" i="8" s="1"/>
  <c r="C12" i="8"/>
  <c r="D12" i="8" s="1"/>
  <c r="C8" i="8"/>
  <c r="D8" i="8" s="1"/>
  <c r="C3" i="8"/>
  <c r="D3" i="8" s="1"/>
  <c r="B5" i="8"/>
  <c r="C31" i="8"/>
  <c r="D31" i="8" s="1"/>
  <c r="C27" i="8"/>
  <c r="D27" i="8" s="1"/>
  <c r="C23" i="8"/>
  <c r="D23" i="8" s="1"/>
  <c r="C19" i="8"/>
  <c r="D19" i="8" s="1"/>
  <c r="C15" i="8"/>
  <c r="D15" i="8" s="1"/>
  <c r="C11" i="8"/>
  <c r="D11" i="8" s="1"/>
  <c r="C7" i="8"/>
  <c r="D7" i="8" s="1"/>
  <c r="J3" i="8" l="1"/>
  <c r="J4" i="8" s="1"/>
  <c r="F2" i="8" s="1"/>
  <c r="J2" i="8"/>
  <c r="I93" i="7"/>
  <c r="I94" i="7"/>
  <c r="I95" i="7" s="1"/>
  <c r="M2" i="7" s="1"/>
  <c r="F68" i="4"/>
  <c r="F69" i="4" s="1"/>
  <c r="R5" i="4"/>
  <c r="F67" i="4"/>
  <c r="R6" i="4"/>
  <c r="R7" i="4" s="1"/>
  <c r="O3" i="4" s="1"/>
  <c r="O4" i="4" s="1"/>
  <c r="G9" i="10"/>
  <c r="P5" i="10"/>
  <c r="P6" i="10"/>
  <c r="P7" i="10"/>
  <c r="P8" i="10"/>
  <c r="Q5" i="10"/>
  <c r="R5" i="10" s="1"/>
  <c r="Q16" i="10" s="1"/>
  <c r="Q17" i="10" s="1"/>
  <c r="T4" i="10" s="1"/>
  <c r="Q6" i="10"/>
  <c r="R6" i="10" s="1"/>
  <c r="Q7" i="10"/>
  <c r="R7" i="10" s="1"/>
  <c r="Q8" i="10"/>
  <c r="R8" i="10" s="1"/>
  <c r="H4" i="10"/>
  <c r="I4" i="10" s="1"/>
  <c r="Q15" i="10"/>
  <c r="H5" i="10"/>
  <c r="I5" i="10" s="1"/>
  <c r="H10" i="10"/>
  <c r="I10" i="10" s="1"/>
  <c r="H6" i="10"/>
  <c r="I6" i="10" s="1"/>
  <c r="G4" i="10"/>
  <c r="V11" i="10"/>
  <c r="G8" i="10"/>
  <c r="M3" i="7"/>
  <c r="N2" i="7"/>
  <c r="F3" i="7"/>
  <c r="G2" i="7"/>
  <c r="H4" i="3"/>
  <c r="I3" i="3"/>
  <c r="F3" i="8"/>
  <c r="G2" i="8"/>
  <c r="I4" i="4"/>
  <c r="I5" i="4"/>
  <c r="I6" i="4" s="1"/>
  <c r="F3" i="4" s="1"/>
  <c r="P3" i="4" l="1"/>
  <c r="T5" i="10"/>
  <c r="U4" i="10"/>
  <c r="I15" i="10"/>
  <c r="I16" i="10"/>
  <c r="I17" i="10" s="1"/>
  <c r="K4" i="10" s="1"/>
  <c r="G3" i="7"/>
  <c r="F4" i="7"/>
  <c r="F4" i="4"/>
  <c r="G3" i="4"/>
  <c r="O5" i="4"/>
  <c r="P4" i="4"/>
  <c r="F4" i="8"/>
  <c r="G3" i="8"/>
  <c r="H5" i="3"/>
  <c r="I4" i="3"/>
  <c r="M4" i="7"/>
  <c r="N3" i="7"/>
  <c r="K5" i="10" l="1"/>
  <c r="L4" i="10"/>
  <c r="T6" i="10"/>
  <c r="U5" i="10"/>
  <c r="H6" i="3"/>
  <c r="I5" i="3"/>
  <c r="F5" i="8"/>
  <c r="G4" i="8"/>
  <c r="M5" i="7"/>
  <c r="N4" i="7"/>
  <c r="G4" i="4"/>
  <c r="F5" i="4"/>
  <c r="O6" i="4"/>
  <c r="P5" i="4"/>
  <c r="F5" i="7"/>
  <c r="G4" i="7"/>
  <c r="T7" i="10" l="1"/>
  <c r="U6" i="10"/>
  <c r="L5" i="10"/>
  <c r="K6" i="10"/>
  <c r="G5" i="7"/>
  <c r="F6" i="7"/>
  <c r="H7" i="3"/>
  <c r="I6" i="3"/>
  <c r="F6" i="8"/>
  <c r="G5" i="8"/>
  <c r="G5" i="4"/>
  <c r="F6" i="4"/>
  <c r="M6" i="7"/>
  <c r="N5" i="7"/>
  <c r="P6" i="4"/>
  <c r="O7" i="4"/>
  <c r="K7" i="10" l="1"/>
  <c r="L6" i="10"/>
  <c r="U7" i="10"/>
  <c r="T8" i="10"/>
  <c r="F7" i="4"/>
  <c r="G6" i="4"/>
  <c r="M7" i="7"/>
  <c r="N6" i="7"/>
  <c r="G6" i="8"/>
  <c r="F7" i="8"/>
  <c r="G6" i="7"/>
  <c r="F7" i="7"/>
  <c r="P7" i="4"/>
  <c r="O8" i="4"/>
  <c r="H8" i="3"/>
  <c r="I7" i="3"/>
  <c r="U8" i="10" l="1"/>
  <c r="T9" i="10"/>
  <c r="L7" i="10"/>
  <c r="K8" i="10"/>
  <c r="F8" i="7"/>
  <c r="G7" i="7"/>
  <c r="N7" i="7"/>
  <c r="M8" i="7"/>
  <c r="F8" i="8"/>
  <c r="G7" i="8"/>
  <c r="I8" i="3"/>
  <c r="H9" i="3"/>
  <c r="O9" i="4"/>
  <c r="P8" i="4"/>
  <c r="G7" i="4"/>
  <c r="F8" i="4"/>
  <c r="L8" i="10" l="1"/>
  <c r="K9" i="10"/>
  <c r="T10" i="10"/>
  <c r="U10" i="10" s="1"/>
  <c r="U9" i="10"/>
  <c r="G8" i="4"/>
  <c r="F9" i="4"/>
  <c r="F9" i="7"/>
  <c r="G8" i="7"/>
  <c r="O10" i="4"/>
  <c r="P9" i="4"/>
  <c r="M9" i="7"/>
  <c r="N8" i="7"/>
  <c r="F9" i="8"/>
  <c r="G8" i="8"/>
  <c r="I9" i="3"/>
  <c r="H10" i="3"/>
  <c r="L9" i="10" l="1"/>
  <c r="K10" i="10"/>
  <c r="L10" i="10" s="1"/>
  <c r="I10" i="3"/>
  <c r="H11" i="3"/>
  <c r="F10" i="7"/>
  <c r="G9" i="7"/>
  <c r="P10" i="4"/>
  <c r="O11" i="4"/>
  <c r="F10" i="8"/>
  <c r="G9" i="8"/>
  <c r="F10" i="4"/>
  <c r="G9" i="4"/>
  <c r="M10" i="7"/>
  <c r="N9" i="7"/>
  <c r="F11" i="7" l="1"/>
  <c r="G10" i="7"/>
  <c r="M11" i="7"/>
  <c r="N10" i="7"/>
  <c r="F11" i="8"/>
  <c r="G10" i="8"/>
  <c r="P11" i="4"/>
  <c r="O12" i="4"/>
  <c r="I11" i="3"/>
  <c r="H12" i="3"/>
  <c r="F11" i="4"/>
  <c r="G10" i="4"/>
  <c r="H13" i="3" l="1"/>
  <c r="I12" i="3"/>
  <c r="G11" i="7"/>
  <c r="F12" i="7"/>
  <c r="O13" i="4"/>
  <c r="P12" i="4"/>
  <c r="F12" i="4"/>
  <c r="G11" i="4"/>
  <c r="M12" i="7"/>
  <c r="N11" i="7"/>
  <c r="F12" i="8"/>
  <c r="G11" i="8"/>
  <c r="F13" i="7" l="1"/>
  <c r="G12" i="7"/>
  <c r="H14" i="3"/>
  <c r="I13" i="3"/>
  <c r="M13" i="7"/>
  <c r="N12" i="7"/>
  <c r="P13" i="4"/>
  <c r="O14" i="4"/>
  <c r="G12" i="4"/>
  <c r="F13" i="4"/>
  <c r="F13" i="8"/>
  <c r="G12" i="8"/>
  <c r="G13" i="8" l="1"/>
  <c r="F14" i="8"/>
  <c r="H15" i="3"/>
  <c r="I14" i="3"/>
  <c r="G13" i="4"/>
  <c r="F14" i="4"/>
  <c r="M14" i="7"/>
  <c r="N13" i="7"/>
  <c r="O15" i="4"/>
  <c r="P14" i="4"/>
  <c r="F14" i="7"/>
  <c r="G13" i="7"/>
  <c r="F15" i="4" l="1"/>
  <c r="G14" i="4"/>
  <c r="H16" i="3"/>
  <c r="I15" i="3"/>
  <c r="P15" i="4"/>
  <c r="O16" i="4"/>
  <c r="G14" i="8"/>
  <c r="F15" i="8"/>
  <c r="N14" i="7"/>
  <c r="M15" i="7"/>
  <c r="G14" i="7"/>
  <c r="F15" i="7"/>
  <c r="F16" i="4" l="1"/>
  <c r="G15" i="4"/>
  <c r="I16" i="3"/>
  <c r="H17" i="3"/>
  <c r="G15" i="7"/>
  <c r="F16" i="7"/>
  <c r="O17" i="4"/>
  <c r="P16" i="4"/>
  <c r="N15" i="7"/>
  <c r="M16" i="7"/>
  <c r="F16" i="8"/>
  <c r="G15" i="8"/>
  <c r="F17" i="7" l="1"/>
  <c r="G16" i="7"/>
  <c r="G16" i="8"/>
  <c r="F17" i="8"/>
  <c r="P17" i="4"/>
  <c r="O18" i="4"/>
  <c r="M17" i="7"/>
  <c r="N16" i="7"/>
  <c r="I17" i="3"/>
  <c r="H18" i="3"/>
  <c r="G16" i="4"/>
  <c r="F17" i="4"/>
  <c r="P18" i="4" l="1"/>
  <c r="O19" i="4"/>
  <c r="I18" i="3"/>
  <c r="H19" i="3"/>
  <c r="F18" i="8"/>
  <c r="G17" i="8"/>
  <c r="G17" i="4"/>
  <c r="F18" i="4"/>
  <c r="M18" i="7"/>
  <c r="N17" i="7"/>
  <c r="G17" i="7"/>
  <c r="F18" i="7"/>
  <c r="M19" i="7" l="1"/>
  <c r="N18" i="7"/>
  <c r="F19" i="4"/>
  <c r="G18" i="4"/>
  <c r="P19" i="4"/>
  <c r="O20" i="4"/>
  <c r="I19" i="3"/>
  <c r="H20" i="3"/>
  <c r="F19" i="7"/>
  <c r="G18" i="7"/>
  <c r="F19" i="8"/>
  <c r="G18" i="8"/>
  <c r="F20" i="7" l="1"/>
  <c r="G19" i="7"/>
  <c r="M20" i="7"/>
  <c r="N19" i="7"/>
  <c r="G19" i="4"/>
  <c r="F20" i="4"/>
  <c r="H21" i="3"/>
  <c r="I20" i="3"/>
  <c r="O21" i="4"/>
  <c r="P20" i="4"/>
  <c r="F20" i="8"/>
  <c r="G19" i="8"/>
  <c r="G20" i="8" l="1"/>
  <c r="F21" i="8"/>
  <c r="M21" i="7"/>
  <c r="N20" i="7"/>
  <c r="F21" i="4"/>
  <c r="G20" i="4"/>
  <c r="P21" i="4"/>
  <c r="O22" i="4"/>
  <c r="H22" i="3"/>
  <c r="I21" i="3"/>
  <c r="F21" i="7"/>
  <c r="G20" i="7"/>
  <c r="G21" i="4" l="1"/>
  <c r="F22" i="4"/>
  <c r="M22" i="7"/>
  <c r="N21" i="7"/>
  <c r="P22" i="4"/>
  <c r="O23" i="4"/>
  <c r="F22" i="8"/>
  <c r="G21" i="8"/>
  <c r="F22" i="7"/>
  <c r="G21" i="7"/>
  <c r="H23" i="3"/>
  <c r="I22" i="3"/>
  <c r="G22" i="8" l="1"/>
  <c r="F23" i="8"/>
  <c r="N22" i="7"/>
  <c r="M23" i="7"/>
  <c r="P23" i="4"/>
  <c r="O24" i="4"/>
  <c r="H24" i="3"/>
  <c r="I23" i="3"/>
  <c r="F23" i="4"/>
  <c r="G22" i="4"/>
  <c r="F23" i="7"/>
  <c r="G22" i="7"/>
  <c r="I24" i="3" l="1"/>
  <c r="H25" i="3"/>
  <c r="N23" i="7"/>
  <c r="M24" i="7"/>
  <c r="F24" i="8"/>
  <c r="G23" i="8"/>
  <c r="O25" i="4"/>
  <c r="P24" i="4"/>
  <c r="G23" i="7"/>
  <c r="F24" i="7"/>
  <c r="G23" i="4"/>
  <c r="F24" i="4"/>
  <c r="O26" i="4" l="1"/>
  <c r="P25" i="4"/>
  <c r="M25" i="7"/>
  <c r="N24" i="7"/>
  <c r="I25" i="3"/>
  <c r="H26" i="3"/>
  <c r="F25" i="8"/>
  <c r="G24" i="8"/>
  <c r="G24" i="4"/>
  <c r="F25" i="4"/>
  <c r="F25" i="7"/>
  <c r="G24" i="7"/>
  <c r="I26" i="3" l="1"/>
  <c r="H27" i="3"/>
  <c r="M26" i="7"/>
  <c r="N25" i="7"/>
  <c r="F26" i="8"/>
  <c r="G25" i="8"/>
  <c r="F26" i="7"/>
  <c r="G25" i="7"/>
  <c r="G25" i="4"/>
  <c r="F26" i="4"/>
  <c r="O27" i="4"/>
  <c r="P26" i="4"/>
  <c r="G26" i="7" l="1"/>
  <c r="F27" i="7"/>
  <c r="M27" i="7"/>
  <c r="N26" i="7"/>
  <c r="F27" i="4"/>
  <c r="G26" i="4"/>
  <c r="I27" i="3"/>
  <c r="H28" i="3"/>
  <c r="F27" i="8"/>
  <c r="G26" i="8"/>
  <c r="P27" i="4"/>
  <c r="O28" i="4"/>
  <c r="M28" i="7" l="1"/>
  <c r="N27" i="7"/>
  <c r="H29" i="3"/>
  <c r="I28" i="3"/>
  <c r="G27" i="4"/>
  <c r="F28" i="4"/>
  <c r="G27" i="7"/>
  <c r="F28" i="7"/>
  <c r="O29" i="4"/>
  <c r="P28" i="4"/>
  <c r="F28" i="8"/>
  <c r="G27" i="8"/>
  <c r="H30" i="3" l="1"/>
  <c r="I29" i="3"/>
  <c r="F29" i="7"/>
  <c r="G28" i="7"/>
  <c r="G28" i="4"/>
  <c r="F29" i="4"/>
  <c r="G28" i="8"/>
  <c r="F29" i="8"/>
  <c r="P29" i="4"/>
  <c r="O30" i="4"/>
  <c r="M29" i="7"/>
  <c r="N28" i="7"/>
  <c r="F30" i="8" l="1"/>
  <c r="G29" i="8"/>
  <c r="M30" i="7"/>
  <c r="N29" i="7"/>
  <c r="F30" i="4"/>
  <c r="G29" i="4"/>
  <c r="F30" i="7"/>
  <c r="G29" i="7"/>
  <c r="P30" i="4"/>
  <c r="O31" i="4"/>
  <c r="H31" i="3"/>
  <c r="I30" i="3"/>
  <c r="F31" i="7" l="1"/>
  <c r="G30" i="7"/>
  <c r="N30" i="7"/>
  <c r="M31" i="7"/>
  <c r="F31" i="4"/>
  <c r="G30" i="4"/>
  <c r="I31" i="3"/>
  <c r="H32" i="3"/>
  <c r="P31" i="4"/>
  <c r="O32" i="4"/>
  <c r="G30" i="8"/>
  <c r="F31" i="8"/>
  <c r="I32" i="3" l="1"/>
  <c r="H33" i="3"/>
  <c r="M32" i="7"/>
  <c r="N31" i="7"/>
  <c r="F32" i="8"/>
  <c r="G31" i="8"/>
  <c r="G31" i="4"/>
  <c r="F32" i="4"/>
  <c r="O33" i="4"/>
  <c r="P32" i="4"/>
  <c r="G31" i="7"/>
  <c r="F32" i="7"/>
  <c r="M33" i="7" l="1"/>
  <c r="N32" i="7"/>
  <c r="F33" i="7"/>
  <c r="G32" i="7"/>
  <c r="I33" i="3"/>
  <c r="H34" i="3"/>
  <c r="F33" i="4"/>
  <c r="G32" i="4"/>
  <c r="G32" i="8"/>
  <c r="F33" i="8"/>
  <c r="P33" i="4"/>
  <c r="O34" i="4"/>
  <c r="G33" i="4" l="1"/>
  <c r="F34" i="4"/>
  <c r="F34" i="7"/>
  <c r="G33" i="7"/>
  <c r="I34" i="3"/>
  <c r="H35" i="3"/>
  <c r="P34" i="4"/>
  <c r="O35" i="4"/>
  <c r="F34" i="8"/>
  <c r="G33" i="8"/>
  <c r="M34" i="7"/>
  <c r="N33" i="7"/>
  <c r="G34" i="7" l="1"/>
  <c r="F35" i="7"/>
  <c r="P35" i="4"/>
  <c r="O36" i="4"/>
  <c r="H36" i="3"/>
  <c r="I35" i="3"/>
  <c r="F35" i="4"/>
  <c r="G34" i="4"/>
  <c r="M35" i="7"/>
  <c r="N34" i="7"/>
  <c r="F35" i="8"/>
  <c r="G34" i="8"/>
  <c r="F36" i="8" l="1"/>
  <c r="G35" i="8"/>
  <c r="G35" i="7"/>
  <c r="F36" i="7"/>
  <c r="G35" i="4"/>
  <c r="F36" i="4"/>
  <c r="H37" i="3"/>
  <c r="I36" i="3"/>
  <c r="O37" i="4"/>
  <c r="P36" i="4"/>
  <c r="M36" i="7"/>
  <c r="N35" i="7"/>
  <c r="I37" i="3" l="1"/>
  <c r="H38" i="3"/>
  <c r="F37" i="7"/>
  <c r="G36" i="7"/>
  <c r="G36" i="4"/>
  <c r="F37" i="4"/>
  <c r="M37" i="7"/>
  <c r="N36" i="7"/>
  <c r="O38" i="4"/>
  <c r="P37" i="4"/>
  <c r="G36" i="8"/>
  <c r="F37" i="8"/>
  <c r="G37" i="4" l="1"/>
  <c r="F38" i="4"/>
  <c r="F38" i="8"/>
  <c r="G37" i="8"/>
  <c r="G37" i="7"/>
  <c r="F38" i="7"/>
  <c r="I38" i="3"/>
  <c r="H39" i="3"/>
  <c r="M38" i="7"/>
  <c r="N37" i="7"/>
  <c r="P38" i="4"/>
  <c r="O39" i="4"/>
  <c r="G38" i="7" l="1"/>
  <c r="F39" i="7"/>
  <c r="I39" i="3"/>
  <c r="H40" i="3"/>
  <c r="F39" i="4"/>
  <c r="G38" i="4"/>
  <c r="P39" i="4"/>
  <c r="O40" i="4"/>
  <c r="G38" i="8"/>
  <c r="F39" i="8"/>
  <c r="M39" i="7"/>
  <c r="N38" i="7"/>
  <c r="O41" i="4" l="1"/>
  <c r="P40" i="4"/>
  <c r="F40" i="8"/>
  <c r="G39" i="8"/>
  <c r="G39" i="4"/>
  <c r="F40" i="4"/>
  <c r="I40" i="3"/>
  <c r="H41" i="3"/>
  <c r="N39" i="7"/>
  <c r="M40" i="7"/>
  <c r="F40" i="7"/>
  <c r="G39" i="7"/>
  <c r="I41" i="3" l="1"/>
  <c r="H42" i="3"/>
  <c r="F41" i="7"/>
  <c r="G40" i="7"/>
  <c r="G40" i="4"/>
  <c r="F41" i="4"/>
  <c r="F41" i="8"/>
  <c r="G40" i="8"/>
  <c r="M41" i="7"/>
  <c r="N40" i="7"/>
  <c r="O42" i="4"/>
  <c r="P41" i="4"/>
  <c r="P42" i="4" l="1"/>
  <c r="O43" i="4"/>
  <c r="G41" i="4"/>
  <c r="F42" i="4"/>
  <c r="F42" i="7"/>
  <c r="G41" i="7"/>
  <c r="I42" i="3"/>
  <c r="H43" i="3"/>
  <c r="F42" i="8"/>
  <c r="G41" i="8"/>
  <c r="M42" i="7"/>
  <c r="N41" i="7"/>
  <c r="F43" i="7" l="1"/>
  <c r="G42" i="7"/>
  <c r="M43" i="7"/>
  <c r="N42" i="7"/>
  <c r="P43" i="4"/>
  <c r="O44" i="4"/>
  <c r="H44" i="3"/>
  <c r="I43" i="3"/>
  <c r="F43" i="4"/>
  <c r="G42" i="4"/>
  <c r="F43" i="8"/>
  <c r="G42" i="8"/>
  <c r="H45" i="3" l="1"/>
  <c r="I44" i="3"/>
  <c r="M44" i="7"/>
  <c r="N43" i="7"/>
  <c r="O45" i="4"/>
  <c r="P44" i="4"/>
  <c r="F44" i="8"/>
  <c r="G43" i="8"/>
  <c r="F44" i="4"/>
  <c r="G43" i="4"/>
  <c r="G43" i="7"/>
  <c r="F44" i="7"/>
  <c r="F45" i="8" l="1"/>
  <c r="G44" i="8"/>
  <c r="M45" i="7"/>
  <c r="N44" i="7"/>
  <c r="P45" i="4"/>
  <c r="O46" i="4"/>
  <c r="F45" i="7"/>
  <c r="G44" i="7"/>
  <c r="G44" i="4"/>
  <c r="F45" i="4"/>
  <c r="I45" i="3"/>
  <c r="H46" i="3"/>
  <c r="I46" i="3" l="1"/>
  <c r="H47" i="3"/>
  <c r="O47" i="4"/>
  <c r="P46" i="4"/>
  <c r="F46" i="7"/>
  <c r="G45" i="7"/>
  <c r="M46" i="7"/>
  <c r="N45" i="7"/>
  <c r="G45" i="4"/>
  <c r="F46" i="4"/>
  <c r="G45" i="8"/>
  <c r="F46" i="8"/>
  <c r="F47" i="4" l="1"/>
  <c r="G46" i="4"/>
  <c r="I47" i="3"/>
  <c r="H48" i="3"/>
  <c r="N46" i="7"/>
  <c r="M47" i="7"/>
  <c r="G46" i="7"/>
  <c r="F47" i="7"/>
  <c r="G46" i="8"/>
  <c r="F47" i="8"/>
  <c r="P47" i="4"/>
  <c r="O48" i="4"/>
  <c r="N47" i="7" l="1"/>
  <c r="M48" i="7"/>
  <c r="O49" i="4"/>
  <c r="P48" i="4"/>
  <c r="G47" i="7"/>
  <c r="F48" i="7"/>
  <c r="I48" i="3"/>
  <c r="H49" i="3"/>
  <c r="F48" i="8"/>
  <c r="G47" i="8"/>
  <c r="F48" i="4"/>
  <c r="G47" i="4"/>
  <c r="F49" i="7" l="1"/>
  <c r="G48" i="7"/>
  <c r="P49" i="4"/>
  <c r="O50" i="4"/>
  <c r="G48" i="4"/>
  <c r="F49" i="4"/>
  <c r="M49" i="7"/>
  <c r="N48" i="7"/>
  <c r="I49" i="3"/>
  <c r="H50" i="3"/>
  <c r="G48" i="8"/>
  <c r="F49" i="8"/>
  <c r="F50" i="8" l="1"/>
  <c r="G49" i="8"/>
  <c r="M50" i="7"/>
  <c r="N49" i="7"/>
  <c r="G49" i="4"/>
  <c r="F50" i="4"/>
  <c r="P50" i="4"/>
  <c r="O51" i="4"/>
  <c r="I50" i="3"/>
  <c r="H51" i="3"/>
  <c r="G49" i="7"/>
  <c r="F50" i="7"/>
  <c r="F51" i="4" l="1"/>
  <c r="G50" i="4"/>
  <c r="F51" i="7"/>
  <c r="G50" i="7"/>
  <c r="P51" i="4"/>
  <c r="O52" i="4"/>
  <c r="M51" i="7"/>
  <c r="N50" i="7"/>
  <c r="H52" i="3"/>
  <c r="I51" i="3"/>
  <c r="F51" i="8"/>
  <c r="G50" i="8"/>
  <c r="F52" i="8" l="1"/>
  <c r="G51" i="8"/>
  <c r="O53" i="4"/>
  <c r="P52" i="4"/>
  <c r="M52" i="7"/>
  <c r="N51" i="7"/>
  <c r="F52" i="7"/>
  <c r="G51" i="7"/>
  <c r="H53" i="3"/>
  <c r="I52" i="3"/>
  <c r="G51" i="4"/>
  <c r="F52" i="4"/>
  <c r="F53" i="4" l="1"/>
  <c r="G52" i="4"/>
  <c r="F53" i="7"/>
  <c r="G52" i="7"/>
  <c r="M53" i="7"/>
  <c r="N52" i="7"/>
  <c r="O54" i="4"/>
  <c r="P53" i="4"/>
  <c r="I53" i="3"/>
  <c r="H54" i="3"/>
  <c r="G52" i="8"/>
  <c r="F53" i="8"/>
  <c r="F54" i="7" l="1"/>
  <c r="G53" i="7"/>
  <c r="P54" i="4"/>
  <c r="O55" i="4"/>
  <c r="M54" i="7"/>
  <c r="N53" i="7"/>
  <c r="F54" i="8"/>
  <c r="G53" i="8"/>
  <c r="I54" i="3"/>
  <c r="H55" i="3"/>
  <c r="G53" i="4"/>
  <c r="F54" i="4"/>
  <c r="G54" i="8" l="1"/>
  <c r="F55" i="8"/>
  <c r="N54" i="7"/>
  <c r="M55" i="7"/>
  <c r="P55" i="4"/>
  <c r="O56" i="4"/>
  <c r="F55" i="4"/>
  <c r="G54" i="4"/>
  <c r="I55" i="3"/>
  <c r="H56" i="3"/>
  <c r="F55" i="7"/>
  <c r="G54" i="7"/>
  <c r="F56" i="4" l="1"/>
  <c r="G55" i="4"/>
  <c r="P56" i="4"/>
  <c r="O57" i="4"/>
  <c r="G55" i="7"/>
  <c r="F56" i="7"/>
  <c r="F56" i="8"/>
  <c r="G55" i="8"/>
  <c r="N55" i="7"/>
  <c r="M56" i="7"/>
  <c r="I56" i="3"/>
  <c r="H57" i="3"/>
  <c r="F57" i="8" l="1"/>
  <c r="G56" i="8"/>
  <c r="F57" i="7"/>
  <c r="G56" i="7"/>
  <c r="H58" i="3"/>
  <c r="I57" i="3"/>
  <c r="M57" i="7"/>
  <c r="N56" i="7"/>
  <c r="P57" i="4"/>
  <c r="O58" i="4"/>
  <c r="G56" i="4"/>
  <c r="F57" i="4"/>
  <c r="G57" i="7" l="1"/>
  <c r="F58" i="7"/>
  <c r="G57" i="4"/>
  <c r="F58" i="4"/>
  <c r="M58" i="7"/>
  <c r="N57" i="7"/>
  <c r="I58" i="3"/>
  <c r="H59" i="3"/>
  <c r="I59" i="3" s="1"/>
  <c r="O59" i="4"/>
  <c r="P59" i="4" s="1"/>
  <c r="P58" i="4"/>
  <c r="F58" i="8"/>
  <c r="G57" i="8"/>
  <c r="M59" i="7" l="1"/>
  <c r="N58" i="7"/>
  <c r="F59" i="4"/>
  <c r="G59" i="4" s="1"/>
  <c r="G58" i="4"/>
  <c r="G58" i="7"/>
  <c r="F59" i="7"/>
  <c r="F59" i="8"/>
  <c r="G58" i="8"/>
  <c r="F60" i="8" l="1"/>
  <c r="G59" i="8"/>
  <c r="F60" i="7"/>
  <c r="G59" i="7"/>
  <c r="M60" i="7"/>
  <c r="N59" i="7"/>
  <c r="F61" i="7" l="1"/>
  <c r="G60" i="7"/>
  <c r="M61" i="7"/>
  <c r="N60" i="7"/>
  <c r="G60" i="8"/>
  <c r="F61" i="8"/>
  <c r="F62" i="8" l="1"/>
  <c r="G61" i="8"/>
  <c r="M62" i="7"/>
  <c r="N61" i="7"/>
  <c r="F62" i="7"/>
  <c r="G61" i="7"/>
  <c r="N62" i="7" l="1"/>
  <c r="M63" i="7"/>
  <c r="F63" i="7"/>
  <c r="G62" i="7"/>
  <c r="G62" i="8"/>
  <c r="F63" i="8"/>
  <c r="F64" i="8" l="1"/>
  <c r="G63" i="8"/>
  <c r="M64" i="7"/>
  <c r="N63" i="7"/>
  <c r="G63" i="7"/>
  <c r="F64" i="7"/>
  <c r="F65" i="7" l="1"/>
  <c r="G64" i="7"/>
  <c r="M65" i="7"/>
  <c r="N64" i="7"/>
  <c r="G64" i="8"/>
  <c r="F65" i="8"/>
  <c r="M66" i="7" l="1"/>
  <c r="N65" i="7"/>
  <c r="F66" i="8"/>
  <c r="G65" i="8"/>
  <c r="G65" i="7"/>
  <c r="F66" i="7"/>
  <c r="G66" i="7" l="1"/>
  <c r="F67" i="7"/>
  <c r="F67" i="8"/>
  <c r="G66" i="8"/>
  <c r="M67" i="7"/>
  <c r="N66" i="7"/>
  <c r="M68" i="7" l="1"/>
  <c r="N67" i="7"/>
  <c r="F68" i="7"/>
  <c r="G67" i="7"/>
  <c r="F68" i="8"/>
  <c r="G67" i="8"/>
  <c r="F69" i="7" l="1"/>
  <c r="G68" i="7"/>
  <c r="G68" i="8"/>
  <c r="F69" i="8"/>
  <c r="M69" i="7"/>
  <c r="N68" i="7"/>
  <c r="M70" i="7" l="1"/>
  <c r="N69" i="7"/>
  <c r="F70" i="8"/>
  <c r="G69" i="8"/>
  <c r="F70" i="7"/>
  <c r="G69" i="7"/>
  <c r="G70" i="8" l="1"/>
  <c r="F71" i="8"/>
  <c r="F71" i="7"/>
  <c r="G70" i="7"/>
  <c r="M71" i="7"/>
  <c r="N70" i="7"/>
  <c r="F72" i="8" l="1"/>
  <c r="G71" i="8"/>
  <c r="N71" i="7"/>
  <c r="M72" i="7"/>
  <c r="G71" i="7"/>
  <c r="F72" i="7"/>
  <c r="F73" i="7" l="1"/>
  <c r="G72" i="7"/>
  <c r="M73" i="7"/>
  <c r="N72" i="7"/>
  <c r="F73" i="8"/>
  <c r="G72" i="8"/>
  <c r="M74" i="7" l="1"/>
  <c r="N73" i="7"/>
  <c r="F74" i="8"/>
  <c r="G73" i="8"/>
  <c r="G73" i="7"/>
  <c r="F74" i="7"/>
  <c r="G74" i="7" l="1"/>
  <c r="F75" i="7"/>
  <c r="F75" i="8"/>
  <c r="G74" i="8"/>
  <c r="M75" i="7"/>
  <c r="N74" i="7"/>
  <c r="F76" i="7" l="1"/>
  <c r="G75" i="7"/>
  <c r="M76" i="7"/>
  <c r="N75" i="7"/>
  <c r="F76" i="8"/>
  <c r="G75" i="8"/>
  <c r="M77" i="7" l="1"/>
  <c r="N76" i="7"/>
  <c r="F77" i="8"/>
  <c r="G76" i="8"/>
  <c r="F77" i="7"/>
  <c r="G76" i="7"/>
  <c r="F78" i="7" l="1"/>
  <c r="G77" i="7"/>
  <c r="G77" i="8"/>
  <c r="F78" i="8"/>
  <c r="M78" i="7"/>
  <c r="N77" i="7"/>
  <c r="N78" i="7" l="1"/>
  <c r="M79" i="7"/>
  <c r="G78" i="8"/>
  <c r="F79" i="8"/>
  <c r="F79" i="7"/>
  <c r="G78" i="7"/>
  <c r="G79" i="7" l="1"/>
  <c r="F80" i="7"/>
  <c r="N79" i="7"/>
  <c r="M80" i="7"/>
  <c r="F80" i="8"/>
  <c r="G79" i="8"/>
  <c r="N80" i="7" l="1"/>
  <c r="G80" i="8"/>
  <c r="G80" i="7"/>
</calcChain>
</file>

<file path=xl/sharedStrings.xml><?xml version="1.0" encoding="utf-8"?>
<sst xmlns="http://schemas.openxmlformats.org/spreadsheetml/2006/main" count="125" uniqueCount="51">
  <si>
    <t>Initial VA</t>
  </si>
  <si>
    <t>Final VA</t>
  </si>
  <si>
    <t>OD</t>
  </si>
  <si>
    <t>OS</t>
  </si>
  <si>
    <t>AGE</t>
  </si>
  <si>
    <t>Gain of QALY</t>
  </si>
  <si>
    <t>mean</t>
  </si>
  <si>
    <t>sd</t>
  </si>
  <si>
    <t>mean deviation</t>
  </si>
  <si>
    <t>variation</t>
  </si>
  <si>
    <t>meam</t>
  </si>
  <si>
    <t>SD increments</t>
  </si>
  <si>
    <t>MY data</t>
  </si>
  <si>
    <t>Normalize</t>
  </si>
  <si>
    <t>my data</t>
  </si>
  <si>
    <t>normalize</t>
  </si>
  <si>
    <t>AMD</t>
  </si>
  <si>
    <t>DME</t>
  </si>
  <si>
    <t>CRVO</t>
  </si>
  <si>
    <t>ttest</t>
  </si>
  <si>
    <t>ΠΟΣΤΟΣΤΙΑΙΑ ΜΕΤΑΒΟΛΗ</t>
  </si>
  <si>
    <t>ΑΝΔΡΑΣ</t>
  </si>
  <si>
    <t>ΓΥΝΑΙΚΑ</t>
  </si>
  <si>
    <t>ΑΚΧ</t>
  </si>
  <si>
    <t xml:space="preserve"> ΜΔ</t>
  </si>
  <si>
    <t xml:space="preserve">   ΜΔ</t>
  </si>
  <si>
    <t xml:space="preserve">  ΜΔ</t>
  </si>
  <si>
    <t>Μ.Ο.</t>
  </si>
  <si>
    <t>pvalue</t>
  </si>
  <si>
    <t>SEX</t>
  </si>
  <si>
    <t>QALY before Intervention</t>
  </si>
  <si>
    <t>QALY after Intervention</t>
  </si>
  <si>
    <t>QALY-</t>
  </si>
  <si>
    <t>QALY+</t>
  </si>
  <si>
    <t>Qlys before interventionQALY-</t>
  </si>
  <si>
    <t>Qalys after interventionQALY+</t>
  </si>
  <si>
    <t>BCVA in BSE before anti-VEGF</t>
  </si>
  <si>
    <t>BCVA in BSE after anti-VEGF</t>
  </si>
  <si>
    <r>
      <t>QALYs</t>
    </r>
    <r>
      <rPr>
        <vertAlign val="superscript"/>
        <sz val="12"/>
        <color rgb="FF000000"/>
        <rFont val="Times New Roman"/>
        <family val="1"/>
      </rPr>
      <t>-</t>
    </r>
  </si>
  <si>
    <r>
      <t>QALYs</t>
    </r>
    <r>
      <rPr>
        <vertAlign val="superscript"/>
        <sz val="12"/>
        <color rgb="FF000000"/>
        <rFont val="Times New Roman"/>
        <family val="1"/>
      </rPr>
      <t>+</t>
    </r>
  </si>
  <si>
    <t xml:space="preserve">Difference </t>
  </si>
  <si>
    <r>
      <t>([QALYs</t>
    </r>
    <r>
      <rPr>
        <vertAlign val="superscript"/>
        <sz val="12"/>
        <color rgb="FF000000"/>
        <rFont val="Times New Roman"/>
        <family val="1"/>
      </rPr>
      <t>+</t>
    </r>
    <r>
      <rPr>
        <sz val="12"/>
        <color rgb="FF000000"/>
        <rFont val="Times New Roman"/>
        <family val="1"/>
      </rPr>
      <t>] – [QALYs</t>
    </r>
    <r>
      <rPr>
        <vertAlign val="superscript"/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])</t>
    </r>
  </si>
  <si>
    <t>0.5</t>
  </si>
  <si>
    <t>0.47</t>
  </si>
  <si>
    <t>0.57</t>
  </si>
  <si>
    <t>+0.033 (p=0.439)</t>
  </si>
  <si>
    <t>0.7</t>
  </si>
  <si>
    <t>0.8</t>
  </si>
  <si>
    <t>+0.032 (p=0.09)</t>
  </si>
  <si>
    <t>ttest=</t>
  </si>
  <si>
    <t>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</si>
</sst>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0.0"/>
    <numFmt numFmtId="165" formatCode="0.000"/>
    <numFmt numFmtId="166" formatCode="0.000%"/>
    <numFmt numFmtId="167" formatCode="#,##0.000"/>
    <numFmt numFmtId="168" formatCode="#,##0.0"/>
    <numFmt numFmtId="169" formatCode="_-* #,##0.00\ _€_-;\-* #,##0.00\ _€_-;_-* &quot;-&quot;??\ _€_-;_-@_-"/>
    <numFmt numFmtId="170" formatCode="0.0000%"/>
    <numFmt numFmtId="171" formatCode="0.000000"/>
    <numFmt numFmtId="172" formatCode="0.0%"/>
  </numFmts>
  <fonts count="17" x14ac:knownFonts="1">
    <font>
      <sz val="11"/>
      <color theme="1"/>
      <name val="Calibri"/>
      <family val="2"/>
      <charset val="161"/>
      <scheme val="minor"/>
    </font>
    <font>
      <u/>
      <sz val="11"/>
      <color theme="10"/>
      <name val="Calibri"/>
      <family val="2"/>
      <charset val="161"/>
      <scheme val="minor"/>
    </font>
    <font>
      <u/>
      <sz val="11"/>
      <color theme="1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u/>
      <sz val="15"/>
      <color rgb="FFFF0000"/>
      <name val="Calibri"/>
      <family val="2"/>
      <scheme val="minor"/>
    </font>
    <font>
      <sz val="15"/>
      <color rgb="FFFF0000"/>
      <name val="Calibri"/>
      <family val="2"/>
      <charset val="161"/>
      <scheme val="minor"/>
    </font>
    <font>
      <b/>
      <sz val="15"/>
      <color rgb="FFFF0000"/>
      <name val="Calibri"/>
      <family val="2"/>
      <charset val="161"/>
      <scheme val="minor"/>
    </font>
    <font>
      <sz val="11"/>
      <color rgb="FF000000"/>
      <name val="Calibri"/>
      <family val="2"/>
      <charset val="161"/>
      <scheme val="minor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b/>
      <u/>
      <sz val="15"/>
      <color rgb="FFFF0000"/>
      <name val="Calibri"/>
      <family val="2"/>
      <scheme val="minor"/>
    </font>
    <font>
      <sz val="11"/>
      <color rgb="FFFF0000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1"/>
        <bgColor theme="1"/>
      </patternFill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70C0"/>
        <bgColor rgb="FF0070C0"/>
      </patternFill>
    </fill>
    <fill>
      <patternFill patternType="solid">
        <fgColor theme="8" tint="0.39994506668294322"/>
        <bgColor theme="8" tint="0.3999450666829432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FF0000"/>
      </left>
      <right style="double">
        <color rgb="FFFF0000"/>
      </right>
      <top style="thick">
        <color rgb="FFFF0000"/>
      </top>
      <bottom style="thick">
        <color rgb="FFFF0000"/>
      </bottom>
      <diagonal/>
    </border>
    <border>
      <left style="double">
        <color rgb="FFFF0000"/>
      </left>
      <right style="double">
        <color rgb="FFFF0000"/>
      </right>
      <top style="thick">
        <color rgb="FFFF0000"/>
      </top>
      <bottom style="thick">
        <color rgb="FFFF0000"/>
      </bottom>
      <diagonal/>
    </border>
    <border>
      <left style="double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9" fontId="3" fillId="0" borderId="0" applyFont="0" applyFill="0" applyBorder="0" applyAlignment="0" applyProtection="0"/>
  </cellStyleXfs>
  <cellXfs count="136">
    <xf numFmtId="0" fontId="0" fillId="0" borderId="0" xfId="0"/>
    <xf numFmtId="2" fontId="0" fillId="0" borderId="0" xfId="0" applyNumberFormat="1"/>
    <xf numFmtId="164" fontId="0" fillId="0" borderId="0" xfId="0" applyNumberFormat="1"/>
    <xf numFmtId="2" fontId="4" fillId="0" borderId="0" xfId="0" applyNumberFormat="1" applyFont="1"/>
    <xf numFmtId="2" fontId="0" fillId="4" borderId="1" xfId="0" applyNumberFormat="1" applyFill="1" applyBorder="1"/>
    <xf numFmtId="2" fontId="0" fillId="4" borderId="2" xfId="0" applyNumberFormat="1" applyFill="1" applyBorder="1"/>
    <xf numFmtId="2" fontId="0" fillId="4" borderId="3" xfId="0" applyNumberFormat="1" applyFill="1" applyBorder="1"/>
    <xf numFmtId="2" fontId="0" fillId="4" borderId="4" xfId="0" applyNumberFormat="1" applyFill="1" applyBorder="1"/>
    <xf numFmtId="2" fontId="0" fillId="4" borderId="5" xfId="0" applyNumberFormat="1" applyFill="1" applyBorder="1"/>
    <xf numFmtId="2" fontId="0" fillId="4" borderId="6" xfId="0" applyNumberFormat="1" applyFill="1" applyBorder="1"/>
    <xf numFmtId="2" fontId="0" fillId="2" borderId="1" xfId="0" applyNumberFormat="1" applyFill="1" applyBorder="1"/>
    <xf numFmtId="2" fontId="0" fillId="2" borderId="2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2" fontId="0" fillId="5" borderId="1" xfId="0" applyNumberFormat="1" applyFont="1" applyFill="1" applyBorder="1"/>
    <xf numFmtId="164" fontId="0" fillId="5" borderId="0" xfId="0" applyNumberFormat="1" applyFont="1" applyFill="1"/>
    <xf numFmtId="2" fontId="0" fillId="5" borderId="3" xfId="0" applyNumberFormat="1" applyFont="1" applyFill="1" applyBorder="1"/>
    <xf numFmtId="0" fontId="0" fillId="5" borderId="0" xfId="0" applyFont="1" applyFill="1"/>
    <xf numFmtId="0" fontId="0" fillId="0" borderId="0" xfId="0" applyFill="1"/>
    <xf numFmtId="2" fontId="0" fillId="0" borderId="0" xfId="0" applyNumberFormat="1" applyFill="1"/>
    <xf numFmtId="0" fontId="0" fillId="0" borderId="0" xfId="0" applyFont="1"/>
    <xf numFmtId="0" fontId="5" fillId="8" borderId="7" xfId="0" applyFont="1" applyFill="1" applyBorder="1" applyAlignment="1">
      <alignment horizontal="center" vertical="center"/>
    </xf>
    <xf numFmtId="0" fontId="0" fillId="9" borderId="1" xfId="0" applyFill="1" applyBorder="1"/>
    <xf numFmtId="0" fontId="0" fillId="9" borderId="2" xfId="0" applyFill="1" applyBorder="1"/>
    <xf numFmtId="0" fontId="0" fillId="2" borderId="1" xfId="0" applyFill="1" applyBorder="1"/>
    <xf numFmtId="0" fontId="0" fillId="2" borderId="2" xfId="0" applyFill="1" applyBorder="1"/>
    <xf numFmtId="0" fontId="0" fillId="9" borderId="3" xfId="0" applyFill="1" applyBorder="1"/>
    <xf numFmtId="0" fontId="0" fillId="9" borderId="4" xfId="0" applyFill="1" applyBorder="1"/>
    <xf numFmtId="0" fontId="0" fillId="2" borderId="3" xfId="0" applyFill="1" applyBorder="1"/>
    <xf numFmtId="0" fontId="0" fillId="2" borderId="4" xfId="0" applyFill="1" applyBorder="1"/>
    <xf numFmtId="0" fontId="0" fillId="9" borderId="5" xfId="0" applyFill="1" applyBorder="1"/>
    <xf numFmtId="0" fontId="0" fillId="9" borderId="6" xfId="0" applyFill="1" applyBorder="1"/>
    <xf numFmtId="0" fontId="0" fillId="2" borderId="5" xfId="0" applyFill="1" applyBorder="1"/>
    <xf numFmtId="0" fontId="0" fillId="2" borderId="6" xfId="0" applyFill="1" applyBorder="1"/>
    <xf numFmtId="0" fontId="0" fillId="10" borderId="1" xfId="0" applyFont="1" applyFill="1" applyBorder="1"/>
    <xf numFmtId="0" fontId="0" fillId="10" borderId="2" xfId="0" applyFont="1" applyFill="1" applyBorder="1"/>
    <xf numFmtId="0" fontId="0" fillId="10" borderId="3" xfId="0" applyFont="1" applyFill="1" applyBorder="1"/>
    <xf numFmtId="0" fontId="0" fillId="10" borderId="4" xfId="0" applyFont="1" applyFill="1" applyBorder="1"/>
    <xf numFmtId="0" fontId="0" fillId="10" borderId="5" xfId="0" applyFont="1" applyFill="1" applyBorder="1"/>
    <xf numFmtId="0" fontId="0" fillId="10" borderId="6" xfId="0" applyFont="1" applyFill="1" applyBorder="1"/>
    <xf numFmtId="0" fontId="5" fillId="8" borderId="7" xfId="0" applyFont="1" applyFill="1" applyBorder="1" applyAlignment="1">
      <alignment horizontal="center" wrapText="1"/>
    </xf>
    <xf numFmtId="0" fontId="0" fillId="8" borderId="7" xfId="0" applyFill="1" applyBorder="1"/>
    <xf numFmtId="0" fontId="0" fillId="8" borderId="7" xfId="0" applyFill="1" applyBorder="1" applyAlignment="1">
      <alignment horizontal="center"/>
    </xf>
    <xf numFmtId="0" fontId="0" fillId="11" borderId="7" xfId="0" applyFill="1" applyBorder="1" applyAlignment="1">
      <alignment horizontal="center"/>
    </xf>
    <xf numFmtId="167" fontId="0" fillId="11" borderId="7" xfId="0" applyNumberFormat="1" applyFill="1" applyBorder="1" applyAlignment="1">
      <alignment horizontal="center"/>
    </xf>
    <xf numFmtId="165" fontId="0" fillId="11" borderId="7" xfId="0" applyNumberFormat="1" applyFont="1" applyFill="1" applyBorder="1" applyAlignment="1">
      <alignment horizontal="center"/>
    </xf>
    <xf numFmtId="10" fontId="5" fillId="11" borderId="7" xfId="15" applyNumberFormat="1" applyFont="1" applyFill="1" applyBorder="1" applyAlignment="1">
      <alignment horizontal="center"/>
    </xf>
    <xf numFmtId="168" fontId="0" fillId="11" borderId="7" xfId="0" applyNumberFormat="1" applyFill="1" applyBorder="1" applyAlignment="1">
      <alignment horizontal="center"/>
    </xf>
    <xf numFmtId="4" fontId="0" fillId="11" borderId="7" xfId="0" applyNumberFormat="1" applyFill="1" applyBorder="1" applyAlignment="1">
      <alignment horizontal="center"/>
    </xf>
    <xf numFmtId="0" fontId="0" fillId="11" borderId="7" xfId="0" applyFont="1" applyFill="1" applyBorder="1" applyAlignment="1">
      <alignment horizontal="center"/>
    </xf>
    <xf numFmtId="0" fontId="5" fillId="12" borderId="7" xfId="0" applyFont="1" applyFill="1" applyBorder="1" applyAlignment="1">
      <alignment horizontal="center"/>
    </xf>
    <xf numFmtId="10" fontId="5" fillId="12" borderId="7" xfId="0" applyNumberFormat="1" applyFont="1" applyFill="1" applyBorder="1" applyAlignment="1">
      <alignment horizontal="center"/>
    </xf>
    <xf numFmtId="0" fontId="0" fillId="12" borderId="0" xfId="0" applyFill="1"/>
    <xf numFmtId="167" fontId="0" fillId="12" borderId="0" xfId="0" applyNumberFormat="1" applyFill="1"/>
    <xf numFmtId="165" fontId="0" fillId="12" borderId="0" xfId="0" applyNumberFormat="1" applyFill="1"/>
    <xf numFmtId="165" fontId="0" fillId="0" borderId="0" xfId="0" applyNumberFormat="1"/>
    <xf numFmtId="0" fontId="3" fillId="11" borderId="7" xfId="46" applyNumberFormat="1" applyFont="1" applyFill="1" applyBorder="1" applyAlignment="1">
      <alignment horizontal="center"/>
    </xf>
    <xf numFmtId="0" fontId="0" fillId="3" borderId="7" xfId="0" applyFill="1" applyBorder="1"/>
    <xf numFmtId="0" fontId="0" fillId="2" borderId="7" xfId="0" applyFill="1" applyBorder="1"/>
    <xf numFmtId="167" fontId="0" fillId="0" borderId="0" xfId="0" applyNumberFormat="1"/>
    <xf numFmtId="170" fontId="3" fillId="0" borderId="0" xfId="15" applyNumberFormat="1" applyFont="1"/>
    <xf numFmtId="0" fontId="5" fillId="8" borderId="7" xfId="0" applyFont="1" applyFill="1" applyBorder="1" applyAlignment="1">
      <alignment horizontal="center" vertical="center" wrapText="1"/>
    </xf>
    <xf numFmtId="0" fontId="6" fillId="7" borderId="13" xfId="0" applyFont="1" applyFill="1" applyBorder="1"/>
    <xf numFmtId="0" fontId="6" fillId="7" borderId="14" xfId="0" applyFont="1" applyFill="1" applyBorder="1"/>
    <xf numFmtId="2" fontId="7" fillId="7" borderId="13" xfId="0" applyNumberFormat="1" applyFont="1" applyFill="1" applyBorder="1"/>
    <xf numFmtId="0" fontId="7" fillId="7" borderId="14" xfId="0" applyFont="1" applyFill="1" applyBorder="1"/>
    <xf numFmtId="0" fontId="7" fillId="7" borderId="15" xfId="0" applyFont="1" applyFill="1" applyBorder="1"/>
    <xf numFmtId="0" fontId="7" fillId="7" borderId="13" xfId="0" applyFont="1" applyFill="1" applyBorder="1"/>
    <xf numFmtId="0" fontId="8" fillId="7" borderId="14" xfId="0" applyFont="1" applyFill="1" applyBorder="1" applyAlignment="1">
      <alignment horizontal="center" vertical="center"/>
    </xf>
    <xf numFmtId="9" fontId="7" fillId="7" borderId="15" xfId="15" applyFont="1" applyFill="1" applyBorder="1"/>
    <xf numFmtId="0" fontId="6" fillId="7" borderId="14" xfId="0" applyFont="1" applyFill="1" applyBorder="1" applyAlignment="1">
      <alignment horizontal="center" vertical="center"/>
    </xf>
    <xf numFmtId="0" fontId="6" fillId="7" borderId="15" xfId="0" applyFont="1" applyFill="1" applyBorder="1"/>
    <xf numFmtId="0" fontId="9" fillId="13" borderId="1" xfId="0" applyFont="1" applyFill="1" applyBorder="1"/>
    <xf numFmtId="0" fontId="9" fillId="13" borderId="17" xfId="0" applyFont="1" applyFill="1" applyBorder="1"/>
    <xf numFmtId="0" fontId="9" fillId="13" borderId="18" xfId="0" applyFont="1" applyFill="1" applyBorder="1"/>
    <xf numFmtId="0" fontId="9" fillId="13" borderId="19" xfId="0" applyFont="1" applyFill="1" applyBorder="1"/>
    <xf numFmtId="0" fontId="9" fillId="13" borderId="20" xfId="0" applyFont="1" applyFill="1" applyBorder="1"/>
    <xf numFmtId="0" fontId="9" fillId="13" borderId="21" xfId="0" applyFont="1" applyFill="1" applyBorder="1"/>
    <xf numFmtId="0" fontId="10" fillId="0" borderId="25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0" borderId="23" xfId="0" applyFont="1" applyBorder="1" applyAlignment="1">
      <alignment vertical="center"/>
    </xf>
    <xf numFmtId="0" fontId="10" fillId="0" borderId="26" xfId="0" applyFont="1" applyBorder="1" applyAlignment="1">
      <alignment horizontal="center" vertical="center"/>
    </xf>
    <xf numFmtId="0" fontId="12" fillId="7" borderId="13" xfId="0" applyFont="1" applyFill="1" applyBorder="1"/>
    <xf numFmtId="0" fontId="12" fillId="6" borderId="14" xfId="0" applyFont="1" applyFill="1" applyBorder="1" applyAlignment="1"/>
    <xf numFmtId="171" fontId="9" fillId="13" borderId="17" xfId="0" applyNumberFormat="1" applyFont="1" applyFill="1" applyBorder="1"/>
    <xf numFmtId="2" fontId="0" fillId="5" borderId="27" xfId="0" applyNumberFormat="1" applyFont="1" applyFill="1" applyBorder="1"/>
    <xf numFmtId="0" fontId="13" fillId="14" borderId="28" xfId="0" applyFont="1" applyFill="1" applyBorder="1"/>
    <xf numFmtId="166" fontId="13" fillId="14" borderId="24" xfId="15" applyNumberFormat="1" applyFont="1" applyFill="1" applyBorder="1"/>
    <xf numFmtId="2" fontId="10" fillId="0" borderId="26" xfId="0" applyNumberFormat="1" applyFont="1" applyBorder="1" applyAlignment="1">
      <alignment horizontal="center" vertical="center" wrapText="1"/>
    </xf>
    <xf numFmtId="2" fontId="10" fillId="0" borderId="26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14" fillId="3" borderId="7" xfId="0" applyFont="1" applyFill="1" applyBorder="1"/>
    <xf numFmtId="2" fontId="14" fillId="3" borderId="7" xfId="0" applyNumberFormat="1" applyFont="1" applyFill="1" applyBorder="1"/>
    <xf numFmtId="2" fontId="0" fillId="0" borderId="7" xfId="0" applyNumberFormat="1" applyBorder="1"/>
    <xf numFmtId="0" fontId="0" fillId="0" borderId="7" xfId="0" applyBorder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/>
    </xf>
    <xf numFmtId="165" fontId="16" fillId="0" borderId="0" xfId="0" applyNumberFormat="1" applyFont="1" applyFill="1" applyBorder="1" applyAlignment="1">
      <alignment horizontal="center"/>
    </xf>
    <xf numFmtId="164" fontId="16" fillId="0" borderId="0" xfId="0" applyNumberFormat="1" applyFont="1" applyFill="1" applyBorder="1" applyAlignment="1">
      <alignment horizontal="center"/>
    </xf>
    <xf numFmtId="171" fontId="16" fillId="0" borderId="0" xfId="0" applyNumberFormat="1" applyFont="1" applyFill="1" applyBorder="1" applyAlignment="1">
      <alignment horizontal="center"/>
    </xf>
    <xf numFmtId="10" fontId="16" fillId="0" borderId="0" xfId="0" applyNumberFormat="1" applyFont="1" applyFill="1" applyBorder="1" applyAlignment="1">
      <alignment horizontal="center"/>
    </xf>
    <xf numFmtId="4" fontId="16" fillId="0" borderId="0" xfId="0" applyNumberFormat="1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 vertical="center"/>
    </xf>
    <xf numFmtId="0" fontId="16" fillId="0" borderId="0" xfId="0" applyFont="1" applyFill="1" applyBorder="1"/>
    <xf numFmtId="165" fontId="15" fillId="0" borderId="0" xfId="0" applyNumberFormat="1" applyFont="1" applyFill="1" applyBorder="1" applyAlignment="1">
      <alignment horizontal="center"/>
    </xf>
    <xf numFmtId="10" fontId="15" fillId="0" borderId="0" xfId="0" applyNumberFormat="1" applyFont="1" applyFill="1" applyBorder="1" applyAlignment="1">
      <alignment horizontal="center"/>
    </xf>
    <xf numFmtId="0" fontId="15" fillId="0" borderId="0" xfId="0" applyFont="1" applyFill="1" applyBorder="1"/>
    <xf numFmtId="165" fontId="16" fillId="0" borderId="0" xfId="0" applyNumberFormat="1" applyFont="1" applyFill="1" applyBorder="1"/>
    <xf numFmtId="172" fontId="16" fillId="0" borderId="0" xfId="15" applyNumberFormat="1" applyFont="1" applyFill="1" applyBorder="1"/>
    <xf numFmtId="171" fontId="16" fillId="0" borderId="0" xfId="0" applyNumberFormat="1" applyFont="1" applyFill="1" applyBorder="1"/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22" xfId="0" applyFont="1" applyBorder="1" applyAlignment="1">
      <alignment vertical="center"/>
    </xf>
    <xf numFmtId="0" fontId="10" fillId="0" borderId="23" xfId="0" applyFont="1" applyBorder="1" applyAlignment="1">
      <alignment vertical="center"/>
    </xf>
    <xf numFmtId="0" fontId="10" fillId="0" borderId="2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5" fillId="8" borderId="11" xfId="0" applyFont="1" applyFill="1" applyBorder="1" applyAlignment="1">
      <alignment horizontal="center"/>
    </xf>
    <xf numFmtId="0" fontId="5" fillId="8" borderId="16" xfId="0" applyFont="1" applyFill="1" applyBorder="1" applyAlignment="1">
      <alignment horizontal="center"/>
    </xf>
    <xf numFmtId="0" fontId="5" fillId="8" borderId="12" xfId="0" applyFont="1" applyFill="1" applyBorder="1" applyAlignment="1">
      <alignment horizontal="center"/>
    </xf>
    <xf numFmtId="0" fontId="5" fillId="8" borderId="8" xfId="0" applyFont="1" applyFill="1" applyBorder="1" applyAlignment="1">
      <alignment horizontal="center" vertical="center"/>
    </xf>
    <xf numFmtId="0" fontId="5" fillId="8" borderId="9" xfId="0" applyFont="1" applyFill="1" applyBorder="1" applyAlignment="1">
      <alignment horizontal="center" vertical="center"/>
    </xf>
    <xf numFmtId="0" fontId="5" fillId="8" borderId="10" xfId="0" applyFont="1" applyFill="1" applyBorder="1" applyAlignment="1">
      <alignment horizontal="center" vertical="center"/>
    </xf>
    <xf numFmtId="0" fontId="5" fillId="8" borderId="11" xfId="0" applyFont="1" applyFill="1" applyBorder="1" applyAlignment="1">
      <alignment horizontal="center" vertical="center"/>
    </xf>
    <xf numFmtId="0" fontId="5" fillId="8" borderId="12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/>
    </xf>
  </cellXfs>
  <cellStyles count="47">
    <cellStyle name="Comma 2" xfId="46" xr:uid="{00000000-0005-0000-0000-000000000000}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Normal" xfId="0" builtinId="0"/>
    <cellStyle name="Per cent" xfId="15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2.8080983385183653E-2"/>
          <c:y val="3.9677049690704673E-2"/>
          <c:w val="0.97191901661481639"/>
          <c:h val="0.94712123979306506"/>
        </c:manualLayout>
      </c:layout>
      <c:scatterChart>
        <c:scatterStyle val="smoothMarker"/>
        <c:varyColors val="0"/>
        <c:ser>
          <c:idx val="0"/>
          <c:order val="0"/>
          <c:tx>
            <c:v> Before Intervention QALYies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'DME norm dist'!$E$2:$E$59</c:f>
              <c:numCache>
                <c:formatCode>0.00</c:formatCode>
                <c:ptCount val="58"/>
                <c:pt idx="1">
                  <c:v>-3</c:v>
                </c:pt>
                <c:pt idx="2" formatCode="0.0">
                  <c:v>-2.8929999999999998</c:v>
                </c:pt>
                <c:pt idx="3" formatCode="0.0">
                  <c:v>-2.7859999999999996</c:v>
                </c:pt>
                <c:pt idx="4" formatCode="0.0">
                  <c:v>-2.6789999999999994</c:v>
                </c:pt>
                <c:pt idx="5" formatCode="0.0">
                  <c:v>-2.5719999999999992</c:v>
                </c:pt>
                <c:pt idx="6" formatCode="0.0">
                  <c:v>-2.464999999999999</c:v>
                </c:pt>
                <c:pt idx="7" formatCode="0.0">
                  <c:v>-2.3579999999999988</c:v>
                </c:pt>
                <c:pt idx="8" formatCode="0.0">
                  <c:v>-2.2509999999999986</c:v>
                </c:pt>
                <c:pt idx="9" formatCode="0.0">
                  <c:v>-2.1439999999999984</c:v>
                </c:pt>
                <c:pt idx="10" formatCode="0.0">
                  <c:v>-2.0369999999999981</c:v>
                </c:pt>
                <c:pt idx="11" formatCode="0.0">
                  <c:v>-1.9299999999999982</c:v>
                </c:pt>
                <c:pt idx="12" formatCode="0.0">
                  <c:v>-1.8229999999999982</c:v>
                </c:pt>
                <c:pt idx="13" formatCode="0.0">
                  <c:v>-1.7159999999999982</c:v>
                </c:pt>
                <c:pt idx="14" formatCode="0.0">
                  <c:v>-1.6089999999999982</c:v>
                </c:pt>
                <c:pt idx="15" formatCode="0.0">
                  <c:v>-1.5019999999999982</c:v>
                </c:pt>
                <c:pt idx="16" formatCode="0.0">
                  <c:v>-1.3949999999999982</c:v>
                </c:pt>
                <c:pt idx="17" formatCode="0.0">
                  <c:v>-1.2879999999999983</c:v>
                </c:pt>
                <c:pt idx="18" formatCode="0.0">
                  <c:v>-1.1809999999999983</c:v>
                </c:pt>
                <c:pt idx="19" formatCode="0.0">
                  <c:v>-1.0739999999999983</c:v>
                </c:pt>
                <c:pt idx="20" formatCode="0.0">
                  <c:v>-0.96699999999999831</c:v>
                </c:pt>
                <c:pt idx="21" formatCode="0.0">
                  <c:v>-0.85999999999999832</c:v>
                </c:pt>
                <c:pt idx="22" formatCode="0.0">
                  <c:v>-0.75299999999999834</c:v>
                </c:pt>
                <c:pt idx="23" formatCode="0.0">
                  <c:v>-0.64599999999999835</c:v>
                </c:pt>
                <c:pt idx="24" formatCode="0.0">
                  <c:v>-0.53899999999999837</c:v>
                </c:pt>
                <c:pt idx="25" formatCode="0.0">
                  <c:v>-0.43199999999999839</c:v>
                </c:pt>
                <c:pt idx="26" formatCode="0.0">
                  <c:v>-0.3249999999999984</c:v>
                </c:pt>
                <c:pt idx="27" formatCode="0.0">
                  <c:v>-0.21799999999999842</c:v>
                </c:pt>
                <c:pt idx="28" formatCode="0.0">
                  <c:v>-0.11099999999999842</c:v>
                </c:pt>
                <c:pt idx="29" formatCode="0.0">
                  <c:v>-3.9999999999984215E-3</c:v>
                </c:pt>
                <c:pt idx="30" formatCode="0.0">
                  <c:v>0.10300000000000158</c:v>
                </c:pt>
                <c:pt idx="31" formatCode="0.0">
                  <c:v>0.21000000000000157</c:v>
                </c:pt>
                <c:pt idx="32" formatCode="0.0">
                  <c:v>0.31700000000000156</c:v>
                </c:pt>
                <c:pt idx="33" formatCode="0.0">
                  <c:v>0.42400000000000154</c:v>
                </c:pt>
                <c:pt idx="34" formatCode="0.0">
                  <c:v>0.53100000000000158</c:v>
                </c:pt>
                <c:pt idx="35" formatCode="0.0">
                  <c:v>0.63800000000000157</c:v>
                </c:pt>
                <c:pt idx="36" formatCode="0.0">
                  <c:v>0.74500000000000155</c:v>
                </c:pt>
                <c:pt idx="37" formatCode="0.0">
                  <c:v>0.85200000000000153</c:v>
                </c:pt>
                <c:pt idx="38" formatCode="0.0">
                  <c:v>0.95900000000000152</c:v>
                </c:pt>
                <c:pt idx="39" formatCode="0.0">
                  <c:v>1.0660000000000016</c:v>
                </c:pt>
                <c:pt idx="40" formatCode="0.0">
                  <c:v>1.1730000000000016</c:v>
                </c:pt>
                <c:pt idx="41" formatCode="0.0">
                  <c:v>1.2800000000000016</c:v>
                </c:pt>
                <c:pt idx="42" formatCode="0.0">
                  <c:v>1.3870000000000016</c:v>
                </c:pt>
                <c:pt idx="43" formatCode="0.0">
                  <c:v>1.4940000000000015</c:v>
                </c:pt>
                <c:pt idx="44" formatCode="0.0">
                  <c:v>1.6010000000000015</c:v>
                </c:pt>
                <c:pt idx="45" formatCode="0.0">
                  <c:v>1.7080000000000015</c:v>
                </c:pt>
                <c:pt idx="46" formatCode="0.0">
                  <c:v>1.8150000000000015</c:v>
                </c:pt>
                <c:pt idx="47" formatCode="0.0">
                  <c:v>1.9220000000000015</c:v>
                </c:pt>
                <c:pt idx="48" formatCode="0.0">
                  <c:v>2.0290000000000017</c:v>
                </c:pt>
                <c:pt idx="49" formatCode="0.0">
                  <c:v>2.1360000000000019</c:v>
                </c:pt>
                <c:pt idx="50" formatCode="0.0">
                  <c:v>2.2430000000000021</c:v>
                </c:pt>
                <c:pt idx="51" formatCode="0.0">
                  <c:v>2.3500000000000023</c:v>
                </c:pt>
                <c:pt idx="52" formatCode="0.0">
                  <c:v>2.4570000000000025</c:v>
                </c:pt>
                <c:pt idx="53" formatCode="0.0">
                  <c:v>2.5640000000000027</c:v>
                </c:pt>
                <c:pt idx="54" formatCode="0.0">
                  <c:v>2.6710000000000029</c:v>
                </c:pt>
                <c:pt idx="55" formatCode="0.0">
                  <c:v>2.7780000000000031</c:v>
                </c:pt>
                <c:pt idx="56" formatCode="0.0">
                  <c:v>2.8850000000000033</c:v>
                </c:pt>
                <c:pt idx="57" formatCode="0.0">
                  <c:v>2.9920000000000035</c:v>
                </c:pt>
              </c:numCache>
            </c:numRef>
          </c:xVal>
          <c:yVal>
            <c:numRef>
              <c:f>'DME norm dist'!$G$2:$G$59</c:f>
              <c:numCache>
                <c:formatCode>General</c:formatCode>
                <c:ptCount val="58"/>
                <c:pt idx="1">
                  <c:v>5.5147908446381037E-3</c:v>
                </c:pt>
                <c:pt idx="2">
                  <c:v>7.5587756587095992E-3</c:v>
                </c:pt>
                <c:pt idx="3">
                  <c:v>1.0242397542030875E-2</c:v>
                </c:pt>
                <c:pt idx="4">
                  <c:v>1.3720804082408769E-2</c:v>
                </c:pt>
                <c:pt idx="5">
                  <c:v>1.8171269123644418E-2</c:v>
                </c:pt>
                <c:pt idx="6">
                  <c:v>2.3791329966097747E-2</c:v>
                </c:pt>
                <c:pt idx="7">
                  <c:v>3.0794981154420222E-2</c:v>
                </c:pt>
                <c:pt idx="8">
                  <c:v>3.9406596540275646E-2</c:v>
                </c:pt>
                <c:pt idx="9">
                  <c:v>4.9852354509095517E-2</c:v>
                </c:pt>
                <c:pt idx="10">
                  <c:v>6.234909936349544E-2</c:v>
                </c:pt>
                <c:pt idx="11">
                  <c:v>7.709078298388905E-2</c:v>
                </c:pt>
                <c:pt idx="12">
                  <c:v>9.4232885833353403E-2</c:v>
                </c:pt>
                <c:pt idx="13">
                  <c:v>0.11387549781588546</c:v>
                </c:pt>
                <c:pt idx="14">
                  <c:v>0.13604602222018999</c:v>
                </c:pt>
                <c:pt idx="15">
                  <c:v>0.16068271835564288</c:v>
                </c:pt>
                <c:pt idx="16">
                  <c:v>0.18762048527454106</c:v>
                </c:pt>
                <c:pt idx="17">
                  <c:v>0.21658037532691746</c:v>
                </c:pt>
                <c:pt idx="18">
                  <c:v>0.24716428257279222</c:v>
                </c:pt>
                <c:pt idx="19">
                  <c:v>0.27885605789645984</c:v>
                </c:pt>
                <c:pt idx="20">
                  <c:v>0.3110299554046827</c:v>
                </c:pt>
                <c:pt idx="21">
                  <c:v>0.34296682664568223</c:v>
                </c:pt>
                <c:pt idx="22">
                  <c:v>0.37387788266957411</c:v>
                </c:pt>
                <c:pt idx="23">
                  <c:v>0.40293518879708468</c:v>
                </c:pt>
                <c:pt idx="24">
                  <c:v>0.42930740632150804</c:v>
                </c:pt>
                <c:pt idx="25">
                  <c:v>0.45219871906669107</c:v>
                </c:pt>
                <c:pt idx="26">
                  <c:v>0.47088844892723486</c:v>
                </c:pt>
                <c:pt idx="27">
                  <c:v>0.48476863077766619</c:v>
                </c:pt>
                <c:pt idx="28">
                  <c:v>0.49337682212949602</c:v>
                </c:pt>
                <c:pt idx="29">
                  <c:v>0.49642168016737698</c:v>
                </c:pt>
                <c:pt idx="30">
                  <c:v>0.49379933349830568</c:v>
                </c:pt>
                <c:pt idx="31">
                  <c:v>0.48559926549399612</c:v>
                </c:pt>
                <c:pt idx="32">
                  <c:v>0.47209924446014923</c:v>
                </c:pt>
                <c:pt idx="33">
                  <c:v>0.45374970124698782</c:v>
                </c:pt>
                <c:pt idx="34">
                  <c:v>0.43114877974878157</c:v>
                </c:pt>
                <c:pt idx="35">
                  <c:v>0.40500998744884736</c:v>
                </c:pt>
                <c:pt idx="36">
                  <c:v>0.37612488423618728</c:v>
                </c:pt>
                <c:pt idx="37">
                  <c:v>0.34532352359511842</c:v>
                </c:pt>
                <c:pt idx="38">
                  <c:v>0.31343538399488902</c:v>
                </c:pt>
                <c:pt idx="39">
                  <c:v>0.28125331135894188</c:v>
                </c:pt>
                <c:pt idx="40">
                  <c:v>0.24950257285188365</c:v>
                </c:pt>
                <c:pt idx="41">
                  <c:v>0.21881655429514538</c:v>
                </c:pt>
                <c:pt idx="42">
                  <c:v>0.18971998599119375</c:v>
                </c:pt>
                <c:pt idx="43">
                  <c:v>0.16261992460780994</c:v>
                </c:pt>
                <c:pt idx="44">
                  <c:v>0.13780411595323189</c:v>
                </c:pt>
                <c:pt idx="45">
                  <c:v>0.11544586596762614</c:v>
                </c:pt>
                <c:pt idx="46">
                  <c:v>9.5614188772800493E-2</c:v>
                </c:pt>
                <c:pt idx="47">
                  <c:v>7.8287795873954041E-2</c:v>
                </c:pt>
                <c:pt idx="48">
                  <c:v>6.3371436223472341E-2</c:v>
                </c:pt>
                <c:pt idx="49">
                  <c:v>5.0713174411635503E-2</c:v>
                </c:pt>
                <c:pt idx="50">
                  <c:v>4.0121374698291204E-2</c:v>
                </c:pt>
                <c:pt idx="51">
                  <c:v>3.1380407310810848E-2</c:v>
                </c:pt>
                <c:pt idx="52">
                  <c:v>2.4264375046298831E-2</c:v>
                </c:pt>
                <c:pt idx="53">
                  <c:v>1.8548440717601263E-2</c:v>
                </c:pt>
                <c:pt idx="54">
                  <c:v>1.4017593611340702E-2</c:v>
                </c:pt>
                <c:pt idx="55">
                  <c:v>1.0472907946703813E-2</c:v>
                </c:pt>
                <c:pt idx="56">
                  <c:v>7.7355085399427349E-3</c:v>
                </c:pt>
                <c:pt idx="57">
                  <c:v>5.6485661103470646E-3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2EA-4640-AA64-FECD452BF965}"/>
            </c:ext>
          </c:extLst>
        </c:ser>
        <c:ser>
          <c:idx val="1"/>
          <c:order val="1"/>
          <c:tx>
            <c:v>After Intervention QALYies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strRef>
              <c:f>'DME norm dist'!$N$1:$N$59</c:f>
              <c:strCache>
                <c:ptCount val="59"/>
                <c:pt idx="0">
                  <c:v>SD increments</c:v>
                </c:pt>
                <c:pt idx="2">
                  <c:v>-3,00</c:v>
                </c:pt>
                <c:pt idx="3">
                  <c:v>-2,9</c:v>
                </c:pt>
                <c:pt idx="4">
                  <c:v>-2,8</c:v>
                </c:pt>
                <c:pt idx="5">
                  <c:v>-2,7</c:v>
                </c:pt>
                <c:pt idx="6">
                  <c:v>-2,6</c:v>
                </c:pt>
                <c:pt idx="7">
                  <c:v>-2,5</c:v>
                </c:pt>
                <c:pt idx="8">
                  <c:v>-2,4</c:v>
                </c:pt>
                <c:pt idx="9">
                  <c:v>-2,3</c:v>
                </c:pt>
                <c:pt idx="10">
                  <c:v>-2,1</c:v>
                </c:pt>
                <c:pt idx="11">
                  <c:v>-2,0</c:v>
                </c:pt>
                <c:pt idx="12">
                  <c:v>-1,9</c:v>
                </c:pt>
                <c:pt idx="13">
                  <c:v>-1,8</c:v>
                </c:pt>
                <c:pt idx="14">
                  <c:v>-1,7</c:v>
                </c:pt>
                <c:pt idx="15">
                  <c:v>-1,6</c:v>
                </c:pt>
                <c:pt idx="16">
                  <c:v>-1,5</c:v>
                </c:pt>
                <c:pt idx="17">
                  <c:v>-1,4</c:v>
                </c:pt>
                <c:pt idx="18">
                  <c:v>-1,3</c:v>
                </c:pt>
                <c:pt idx="19">
                  <c:v>-1,2</c:v>
                </c:pt>
                <c:pt idx="20">
                  <c:v>-1,1</c:v>
                </c:pt>
                <c:pt idx="21">
                  <c:v>-1,0</c:v>
                </c:pt>
                <c:pt idx="22">
                  <c:v>-0,9</c:v>
                </c:pt>
                <c:pt idx="23">
                  <c:v>-0,8</c:v>
                </c:pt>
                <c:pt idx="24">
                  <c:v>-0,6</c:v>
                </c:pt>
                <c:pt idx="25">
                  <c:v>-0,5</c:v>
                </c:pt>
                <c:pt idx="26">
                  <c:v>-0,4</c:v>
                </c:pt>
                <c:pt idx="27">
                  <c:v>-0,3</c:v>
                </c:pt>
                <c:pt idx="28">
                  <c:v>-0,2</c:v>
                </c:pt>
                <c:pt idx="29">
                  <c:v>-0,1</c:v>
                </c:pt>
                <c:pt idx="30">
                  <c:v>0,0</c:v>
                </c:pt>
                <c:pt idx="31">
                  <c:v>0,1</c:v>
                </c:pt>
                <c:pt idx="32">
                  <c:v>0,2</c:v>
                </c:pt>
                <c:pt idx="33">
                  <c:v>0,3</c:v>
                </c:pt>
                <c:pt idx="34">
                  <c:v>0,4</c:v>
                </c:pt>
                <c:pt idx="35">
                  <c:v>0,5</c:v>
                </c:pt>
                <c:pt idx="36">
                  <c:v>0,6</c:v>
                </c:pt>
                <c:pt idx="37">
                  <c:v>0,7</c:v>
                </c:pt>
                <c:pt idx="38">
                  <c:v>0,9</c:v>
                </c:pt>
                <c:pt idx="39">
                  <c:v>1,0</c:v>
                </c:pt>
                <c:pt idx="40">
                  <c:v>1,1</c:v>
                </c:pt>
                <c:pt idx="41">
                  <c:v>1,2</c:v>
                </c:pt>
                <c:pt idx="42">
                  <c:v>1,3</c:v>
                </c:pt>
                <c:pt idx="43">
                  <c:v>1,4</c:v>
                </c:pt>
                <c:pt idx="44">
                  <c:v>1,5</c:v>
                </c:pt>
                <c:pt idx="45">
                  <c:v>1,6</c:v>
                </c:pt>
                <c:pt idx="46">
                  <c:v>1,7</c:v>
                </c:pt>
                <c:pt idx="47">
                  <c:v>1,8</c:v>
                </c:pt>
                <c:pt idx="48">
                  <c:v>1,9</c:v>
                </c:pt>
                <c:pt idx="49">
                  <c:v>2,0</c:v>
                </c:pt>
                <c:pt idx="50">
                  <c:v>2,1</c:v>
                </c:pt>
                <c:pt idx="51">
                  <c:v>2,2</c:v>
                </c:pt>
                <c:pt idx="52">
                  <c:v>2,4</c:v>
                </c:pt>
                <c:pt idx="53">
                  <c:v>2,5</c:v>
                </c:pt>
                <c:pt idx="54">
                  <c:v>2,6</c:v>
                </c:pt>
                <c:pt idx="55">
                  <c:v>2,7</c:v>
                </c:pt>
                <c:pt idx="56">
                  <c:v>2,8</c:v>
                </c:pt>
                <c:pt idx="57">
                  <c:v>2,9</c:v>
                </c:pt>
                <c:pt idx="58">
                  <c:v>3,0</c:v>
                </c:pt>
              </c:strCache>
            </c:strRef>
          </c:xVal>
          <c:yVal>
            <c:numRef>
              <c:f>'DME norm dist'!$P$3:$P$59</c:f>
              <c:numCache>
                <c:formatCode>General</c:formatCode>
                <c:ptCount val="57"/>
                <c:pt idx="0">
                  <c:v>5.0553327331866104E-3</c:v>
                </c:pt>
                <c:pt idx="1">
                  <c:v>6.9290254312076999E-3</c:v>
                </c:pt>
                <c:pt idx="2">
                  <c:v>9.3890646117399026E-3</c:v>
                </c:pt>
                <c:pt idx="3">
                  <c:v>1.2577671929458901E-2</c:v>
                </c:pt>
                <c:pt idx="4">
                  <c:v>1.6657351872848971E-2</c:v>
                </c:pt>
                <c:pt idx="5">
                  <c:v>2.1809184161643461E-2</c:v>
                </c:pt>
                <c:pt idx="6">
                  <c:v>2.8229334644516636E-2</c:v>
                </c:pt>
                <c:pt idx="7">
                  <c:v>3.6123483737778496E-2</c:v>
                </c:pt>
                <c:pt idx="8">
                  <c:v>4.5698966048964042E-2</c:v>
                </c:pt>
                <c:pt idx="9">
                  <c:v>5.7154559760582896E-2</c:v>
                </c:pt>
                <c:pt idx="10">
                  <c:v>7.0668057887336835E-2</c:v>
                </c:pt>
                <c:pt idx="11">
                  <c:v>8.6381987226072321E-2</c:v>
                </c:pt>
                <c:pt idx="12">
                  <c:v>0.1043880988118136</c:v>
                </c:pt>
                <c:pt idx="13">
                  <c:v>0.12471151286149876</c:v>
                </c:pt>
                <c:pt idx="14">
                  <c:v>0.14729563253527037</c:v>
                </c:pt>
                <c:pt idx="15">
                  <c:v>0.17198911207066581</c:v>
                </c:pt>
                <c:pt idx="16">
                  <c:v>0.19853624400289629</c:v>
                </c:pt>
                <c:pt idx="17">
                  <c:v>0.22657209010558912</c:v>
                </c:pt>
                <c:pt idx="18">
                  <c:v>0.25562350360068176</c:v>
                </c:pt>
                <c:pt idx="19">
                  <c:v>0.28511687185519141</c:v>
                </c:pt>
                <c:pt idx="20">
                  <c:v>0.31439296139849054</c:v>
                </c:pt>
                <c:pt idx="21">
                  <c:v>0.34272870027549235</c:v>
                </c:pt>
                <c:pt idx="22">
                  <c:v>0.36936513218069317</c:v>
                </c:pt>
                <c:pt idx="23">
                  <c:v>0.39354018038357458</c:v>
                </c:pt>
                <c:pt idx="24">
                  <c:v>0.41452433116761567</c:v>
                </c:pt>
                <c:pt idx="25">
                  <c:v>0.43165694884980493</c:v>
                </c:pt>
                <c:pt idx="26">
                  <c:v>0.44438072018182045</c:v>
                </c:pt>
                <c:pt idx="27">
                  <c:v>0.45227173051029917</c:v>
                </c:pt>
                <c:pt idx="28">
                  <c:v>0.45506290989324372</c:v>
                </c:pt>
                <c:pt idx="29">
                  <c:v>0.45265904085679454</c:v>
                </c:pt>
                <c:pt idx="30">
                  <c:v>0.44514215157406728</c:v>
                </c:pt>
                <c:pt idx="31">
                  <c:v>0.43276686842122231</c:v>
                </c:pt>
                <c:pt idx="32">
                  <c:v>0.415946095148432</c:v>
                </c:pt>
                <c:pt idx="33">
                  <c:v>0.39522814201678214</c:v>
                </c:pt>
                <c:pt idx="34">
                  <c:v>0.37126707149888571</c:v>
                </c:pt>
                <c:pt idx="35">
                  <c:v>0.34478849563151437</c:v>
                </c:pt>
                <c:pt idx="36">
                  <c:v>0.31655331299954287</c:v>
                </c:pt>
                <c:pt idx="37">
                  <c:v>0.28732189507945982</c:v>
                </c:pt>
                <c:pt idx="38">
                  <c:v>0.25782103279807816</c:v>
                </c:pt>
                <c:pt idx="39">
                  <c:v>0.22871556856571465</c:v>
                </c:pt>
                <c:pt idx="40">
                  <c:v>0.20058611843219276</c:v>
                </c:pt>
                <c:pt idx="41">
                  <c:v>0.17391369543116783</c:v>
                </c:pt>
                <c:pt idx="42">
                  <c:v>0.14907144279778145</c:v>
                </c:pt>
                <c:pt idx="43">
                  <c:v>0.12632313314720636</c:v>
                </c:pt>
                <c:pt idx="44">
                  <c:v>0.10582763364537189</c:v>
                </c:pt>
                <c:pt idx="45">
                  <c:v>8.7648208586220591E-2</c:v>
                </c:pt>
                <c:pt idx="46">
                  <c:v>7.1765343100079274E-2</c:v>
                </c:pt>
                <c:pt idx="47">
                  <c:v>5.8091721864855041E-2</c:v>
                </c:pt>
                <c:pt idx="48">
                  <c:v>4.6488067785237057E-2</c:v>
                </c:pt>
                <c:pt idx="49">
                  <c:v>3.677871102036788E-2</c:v>
                </c:pt>
                <c:pt idx="50">
                  <c:v>2.876598673063175E-2</c:v>
                </c:pt>
                <c:pt idx="51">
                  <c:v>2.2242818064647656E-2</c:v>
                </c:pt>
                <c:pt idx="52">
                  <c:v>1.7003099872849921E-2</c:v>
                </c:pt>
                <c:pt idx="53">
                  <c:v>1.2849734798703459E-2</c:v>
                </c:pt>
                <c:pt idx="54">
                  <c:v>9.6003703215866276E-3</c:v>
                </c:pt>
                <c:pt idx="55">
                  <c:v>7.0910340267642258E-3</c:v>
                </c:pt>
                <c:pt idx="56">
                  <c:v>5.1779626748618057E-3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2EA-4640-AA64-FECD452BF9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21596000"/>
        <c:axId val="2121533792"/>
      </c:scatterChart>
      <c:valAx>
        <c:axId val="2121596000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2121533792"/>
        <c:crosses val="autoZero"/>
        <c:crossBetween val="midCat"/>
      </c:valAx>
      <c:valAx>
        <c:axId val="2121533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GR"/>
          </a:p>
        </c:txPr>
        <c:crossAx val="21215960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G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28575" cap="rnd">
              <a:solidFill>
                <a:schemeClr val="lt1">
                  <a:alpha val="50000"/>
                </a:schemeClr>
              </a:solidFill>
              <a:round/>
            </a:ln>
            <a:effectLst>
              <a:outerShdw dist="25400" dir="2700000" algn="tl" rotWithShape="0">
                <a:schemeClr val="accent1"/>
              </a:outerShdw>
            </a:effectLst>
          </c:spPr>
          <c:marker>
            <c:symbol val="circle"/>
            <c:size val="6"/>
            <c:spPr>
              <a:solidFill>
                <a:schemeClr val="accent1"/>
              </a:solidFill>
              <a:ln w="22225">
                <a:solidFill>
                  <a:schemeClr val="lt1"/>
                </a:solidFill>
                <a:round/>
              </a:ln>
              <a:effectLst/>
            </c:spPr>
          </c:marker>
          <c:xVal>
            <c:numRef>
              <c:f>'DME Ttest'!$H$3:$H$59</c:f>
              <c:numCache>
                <c:formatCode>General</c:formatCode>
                <c:ptCount val="57"/>
                <c:pt idx="0">
                  <c:v>-0.53913497308716263</c:v>
                </c:pt>
                <c:pt idx="1">
                  <c:v>-0.52003581270657295</c:v>
                </c:pt>
                <c:pt idx="2">
                  <c:v>-0.50093665232598328</c:v>
                </c:pt>
                <c:pt idx="3">
                  <c:v>-0.48183749194539366</c:v>
                </c:pt>
                <c:pt idx="4">
                  <c:v>-0.46273833156480404</c:v>
                </c:pt>
                <c:pt idx="5">
                  <c:v>-0.44363917118421442</c:v>
                </c:pt>
                <c:pt idx="6">
                  <c:v>-0.4245400108036248</c:v>
                </c:pt>
                <c:pt idx="7">
                  <c:v>-0.40544085042303518</c:v>
                </c:pt>
                <c:pt idx="8">
                  <c:v>-0.38634169004244556</c:v>
                </c:pt>
                <c:pt idx="9">
                  <c:v>-0.36724252966185594</c:v>
                </c:pt>
                <c:pt idx="10">
                  <c:v>-0.34814336928126632</c:v>
                </c:pt>
                <c:pt idx="11">
                  <c:v>-0.3290442089006767</c:v>
                </c:pt>
                <c:pt idx="12">
                  <c:v>-0.30994504852008709</c:v>
                </c:pt>
                <c:pt idx="13">
                  <c:v>-0.29084588813949747</c:v>
                </c:pt>
                <c:pt idx="14">
                  <c:v>-0.27174672775890785</c:v>
                </c:pt>
                <c:pt idx="15">
                  <c:v>-0.25264756737831823</c:v>
                </c:pt>
                <c:pt idx="16">
                  <c:v>-0.23354840699772861</c:v>
                </c:pt>
                <c:pt idx="17">
                  <c:v>-0.21444924661713899</c:v>
                </c:pt>
                <c:pt idx="18">
                  <c:v>-0.19535008623654937</c:v>
                </c:pt>
                <c:pt idx="19">
                  <c:v>-0.17625092585595975</c:v>
                </c:pt>
                <c:pt idx="20">
                  <c:v>-0.15715176547537013</c:v>
                </c:pt>
                <c:pt idx="21">
                  <c:v>-0.13805260509478051</c:v>
                </c:pt>
                <c:pt idx="22">
                  <c:v>-0.11895344471419088</c:v>
                </c:pt>
                <c:pt idx="23">
                  <c:v>-9.9854284333601245E-2</c:v>
                </c:pt>
                <c:pt idx="24">
                  <c:v>-8.0755123953011612E-2</c:v>
                </c:pt>
                <c:pt idx="25">
                  <c:v>-6.1655963572421979E-2</c:v>
                </c:pt>
                <c:pt idx="26">
                  <c:v>-4.2556803191832346E-2</c:v>
                </c:pt>
                <c:pt idx="27">
                  <c:v>-2.3457642811242716E-2</c:v>
                </c:pt>
                <c:pt idx="28">
                  <c:v>-4.3584824306530864E-3</c:v>
                </c:pt>
                <c:pt idx="29">
                  <c:v>1.4740677949936543E-2</c:v>
                </c:pt>
                <c:pt idx="30">
                  <c:v>3.3839838330526173E-2</c:v>
                </c:pt>
                <c:pt idx="31">
                  <c:v>5.2938998711115806E-2</c:v>
                </c:pt>
                <c:pt idx="32">
                  <c:v>7.2038159091705439E-2</c:v>
                </c:pt>
                <c:pt idx="33">
                  <c:v>9.1137319472295072E-2</c:v>
                </c:pt>
                <c:pt idx="34">
                  <c:v>0.11023647985288471</c:v>
                </c:pt>
                <c:pt idx="35">
                  <c:v>0.12933564023347432</c:v>
                </c:pt>
                <c:pt idx="36">
                  <c:v>0.14843480061406394</c:v>
                </c:pt>
                <c:pt idx="37">
                  <c:v>0.16753396099465356</c:v>
                </c:pt>
                <c:pt idx="38">
                  <c:v>0.18663312137524318</c:v>
                </c:pt>
                <c:pt idx="39">
                  <c:v>0.2057322817558328</c:v>
                </c:pt>
                <c:pt idx="40">
                  <c:v>0.22483144213642242</c:v>
                </c:pt>
                <c:pt idx="41">
                  <c:v>0.24393060251701204</c:v>
                </c:pt>
                <c:pt idx="42">
                  <c:v>0.26302976289760166</c:v>
                </c:pt>
                <c:pt idx="43">
                  <c:v>0.28212892327819128</c:v>
                </c:pt>
                <c:pt idx="44">
                  <c:v>0.3012280836587809</c:v>
                </c:pt>
                <c:pt idx="45">
                  <c:v>0.32032724403937052</c:v>
                </c:pt>
                <c:pt idx="46">
                  <c:v>0.33942640441996014</c:v>
                </c:pt>
                <c:pt idx="47">
                  <c:v>0.35852556480054976</c:v>
                </c:pt>
                <c:pt idx="48">
                  <c:v>0.37762472518113938</c:v>
                </c:pt>
                <c:pt idx="49">
                  <c:v>0.39672388556172899</c:v>
                </c:pt>
                <c:pt idx="50">
                  <c:v>0.41582304594231861</c:v>
                </c:pt>
                <c:pt idx="51">
                  <c:v>0.43492220632290823</c:v>
                </c:pt>
                <c:pt idx="52">
                  <c:v>0.45402136670349785</c:v>
                </c:pt>
                <c:pt idx="53">
                  <c:v>0.47312052708408747</c:v>
                </c:pt>
                <c:pt idx="54">
                  <c:v>0.49221968746467709</c:v>
                </c:pt>
                <c:pt idx="55">
                  <c:v>0.51131884784526671</c:v>
                </c:pt>
                <c:pt idx="56">
                  <c:v>0.53041800822585639</c:v>
                </c:pt>
              </c:numCache>
            </c:numRef>
          </c:xVal>
          <c:yVal>
            <c:numRef>
              <c:f>'DME Ttest'!$I$3:$I$59</c:f>
              <c:numCache>
                <c:formatCode>General</c:formatCode>
                <c:ptCount val="57"/>
                <c:pt idx="0">
                  <c:v>2.4828723913921401E-2</c:v>
                </c:pt>
                <c:pt idx="1">
                  <c:v>3.4031164416659918E-2</c:v>
                </c:pt>
                <c:pt idx="2">
                  <c:v>4.6113382710600476E-2</c:v>
                </c:pt>
                <c:pt idx="3">
                  <c:v>6.1773885181948415E-2</c:v>
                </c:pt>
                <c:pt idx="4">
                  <c:v>8.1810795177335499E-2</c:v>
                </c:pt>
                <c:pt idx="5">
                  <c:v>0.10711346629719949</c:v>
                </c:pt>
                <c:pt idx="6">
                  <c:v>0.13864534604443193</c:v>
                </c:pt>
                <c:pt idx="7">
                  <c:v>0.17741661169926101</c:v>
                </c:pt>
                <c:pt idx="8">
                  <c:v>0.22444556492450191</c:v>
                </c:pt>
                <c:pt idx="9">
                  <c:v>0.28070848342018534</c:v>
                </c:pt>
                <c:pt idx="10">
                  <c:v>0.34707857848788859</c:v>
                </c:pt>
                <c:pt idx="11">
                  <c:v>0.42425585518682513</c:v>
                </c:pt>
                <c:pt idx="12">
                  <c:v>0.51269093887395245</c:v>
                </c:pt>
                <c:pt idx="13">
                  <c:v>0.61250720479753473</c:v>
                </c:pt>
                <c:pt idx="14">
                  <c:v>0.72342668365557217</c:v>
                </c:pt>
                <c:pt idx="15">
                  <c:v>0.84470605698614443</c:v>
                </c:pt>
                <c:pt idx="16">
                  <c:v>0.97508944503196271</c:v>
                </c:pt>
                <c:pt idx="17">
                  <c:v>1.1127844928786295</c:v>
                </c:pt>
                <c:pt idx="18">
                  <c:v>1.2554673909287746</c:v>
                </c:pt>
                <c:pt idx="19">
                  <c:v>1.4003209023258856</c:v>
                </c:pt>
                <c:pt idx="20">
                  <c:v>1.544107272662705</c:v>
                </c:pt>
                <c:pt idx="21">
                  <c:v>1.6832752116700695</c:v>
                </c:pt>
                <c:pt idx="22">
                  <c:v>1.8140971869447462</c:v>
                </c:pt>
                <c:pt idx="23">
                  <c:v>1.9328303404510889</c:v>
                </c:pt>
                <c:pt idx="24">
                  <c:v>2.0358917439003212</c:v>
                </c:pt>
                <c:pt idx="25">
                  <c:v>2.1200367560696209</c:v>
                </c:pt>
                <c:pt idx="26">
                  <c:v>2.1825281927801274</c:v>
                </c:pt>
                <c:pt idx="27">
                  <c:v>2.2212840427287426</c:v>
                </c:pt>
                <c:pt idx="28">
                  <c:v>2.2349926205713881</c:v>
                </c:pt>
                <c:pt idx="29">
                  <c:v>2.2231862759089669</c:v>
                </c:pt>
                <c:pt idx="30">
                  <c:v>2.1862678813061449</c:v>
                </c:pt>
                <c:pt idx="31">
                  <c:v>2.1254880068694906</c:v>
                </c:pt>
                <c:pt idx="32">
                  <c:v>2.0428745850333532</c:v>
                </c:pt>
                <c:pt idx="33">
                  <c:v>1.9411205827714593</c:v>
                </c:pt>
                <c:pt idx="34">
                  <c:v>1.8234383576895417</c:v>
                </c:pt>
                <c:pt idx="35">
                  <c:v>1.6933916753952238</c:v>
                </c:pt>
                <c:pt idx="36">
                  <c:v>1.5547176075883224</c:v>
                </c:pt>
                <c:pt idx="37">
                  <c:v>1.4111506371324123</c:v>
                </c:pt>
                <c:pt idx="38">
                  <c:v>1.2662603196269739</c:v>
                </c:pt>
                <c:pt idx="39">
                  <c:v>1.1233119571843009</c:v>
                </c:pt>
                <c:pt idx="40">
                  <c:v>0.98515718319074186</c:v>
                </c:pt>
                <c:pt idx="41">
                  <c:v>0.85415844151339004</c:v>
                </c:pt>
                <c:pt idx="42">
                  <c:v>0.73214838508621571</c:v>
                </c:pt>
                <c:pt idx="43">
                  <c:v>0.62042250478664196</c:v>
                </c:pt>
                <c:pt idx="44">
                  <c:v>0.51976105964212127</c:v>
                </c:pt>
                <c:pt idx="45">
                  <c:v>0.4304747654394897</c:v>
                </c:pt>
                <c:pt idx="46">
                  <c:v>0.35246777699171311</c:v>
                </c:pt>
                <c:pt idx="47">
                  <c:v>0.2853112544696208</c:v>
                </c:pt>
                <c:pt idx="48">
                  <c:v>0.22832115337416248</c:v>
                </c:pt>
                <c:pt idx="49">
                  <c:v>0.18063469014412598</c:v>
                </c:pt>
                <c:pt idx="50">
                  <c:v>0.1412810551435616</c:v>
                </c:pt>
                <c:pt idx="51">
                  <c:v>0.10924321265132826</c:v>
                </c:pt>
                <c:pt idx="52">
                  <c:v>8.3508899355417401E-2</c:v>
                </c:pt>
                <c:pt idx="53">
                  <c:v>6.3110092752097224E-2</c:v>
                </c:pt>
                <c:pt idx="54">
                  <c:v>4.7151188016031957E-2</c:v>
                </c:pt>
                <c:pt idx="55">
                  <c:v>3.4826852238423099E-2</c:v>
                </c:pt>
                <c:pt idx="56">
                  <c:v>2.543100770534187E-2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4EB-854F-9C7F-64AA08960D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22496496"/>
        <c:axId val="2122529248"/>
      </c:scatterChart>
      <c:valAx>
        <c:axId val="2122496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alpha val="2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alpha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1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GR"/>
          </a:p>
        </c:txPr>
        <c:crossAx val="2122529248"/>
        <c:crosses val="autoZero"/>
        <c:crossBetween val="midCat"/>
      </c:valAx>
      <c:valAx>
        <c:axId val="21225292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lt1">
                  <a:alpha val="2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21224964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n-G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without intervention</c:v>
          </c:tx>
          <c:spPr>
            <a:ln w="95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1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marker>
          <c:xVal>
            <c:numRef>
              <c:f>'AMD norm dist'!$F$2:$F$81</c:f>
              <c:numCache>
                <c:formatCode>General</c:formatCode>
                <c:ptCount val="80"/>
                <c:pt idx="0">
                  <c:v>-1.6762997958123242</c:v>
                </c:pt>
                <c:pt idx="1">
                  <c:v>-1.6098191927377661</c:v>
                </c:pt>
                <c:pt idx="2">
                  <c:v>-1.5433385896632079</c:v>
                </c:pt>
                <c:pt idx="3">
                  <c:v>-1.4768579865886498</c:v>
                </c:pt>
                <c:pt idx="4">
                  <c:v>-1.4103773835140916</c:v>
                </c:pt>
                <c:pt idx="5">
                  <c:v>-1.3438967804395334</c:v>
                </c:pt>
                <c:pt idx="6">
                  <c:v>-1.2774161773649753</c:v>
                </c:pt>
                <c:pt idx="7">
                  <c:v>-1.2109355742904171</c:v>
                </c:pt>
                <c:pt idx="8">
                  <c:v>-1.1444549712158589</c:v>
                </c:pt>
                <c:pt idx="9">
                  <c:v>-1.0779743681413008</c:v>
                </c:pt>
                <c:pt idx="10">
                  <c:v>-1.0114937650667426</c:v>
                </c:pt>
                <c:pt idx="11">
                  <c:v>-0.94501316199218444</c:v>
                </c:pt>
                <c:pt idx="12">
                  <c:v>-0.87853255891762627</c:v>
                </c:pt>
                <c:pt idx="13">
                  <c:v>-0.81205195584306811</c:v>
                </c:pt>
                <c:pt idx="14">
                  <c:v>-0.74557135276850994</c:v>
                </c:pt>
                <c:pt idx="15">
                  <c:v>-0.67909074969395178</c:v>
                </c:pt>
                <c:pt idx="16">
                  <c:v>-0.61261014661939361</c:v>
                </c:pt>
                <c:pt idx="17">
                  <c:v>-0.54612954354483545</c:v>
                </c:pt>
                <c:pt idx="18">
                  <c:v>-0.47964894047027729</c:v>
                </c:pt>
                <c:pt idx="19">
                  <c:v>-0.41316833739571912</c:v>
                </c:pt>
                <c:pt idx="20">
                  <c:v>-0.34668773432116096</c:v>
                </c:pt>
                <c:pt idx="21">
                  <c:v>-0.28020713124660279</c:v>
                </c:pt>
                <c:pt idx="22">
                  <c:v>-0.21372652817204466</c:v>
                </c:pt>
                <c:pt idx="23">
                  <c:v>-0.14724592509748652</c:v>
                </c:pt>
                <c:pt idx="24">
                  <c:v>-8.0765322022928382E-2</c:v>
                </c:pt>
                <c:pt idx="25">
                  <c:v>-1.4284718948370245E-2</c:v>
                </c:pt>
                <c:pt idx="26">
                  <c:v>5.2195884126187891E-2</c:v>
                </c:pt>
                <c:pt idx="27">
                  <c:v>0.11867648720074603</c:v>
                </c:pt>
                <c:pt idx="28">
                  <c:v>0.18515709027530416</c:v>
                </c:pt>
                <c:pt idx="29">
                  <c:v>0.2516376933498623</c:v>
                </c:pt>
                <c:pt idx="30">
                  <c:v>0.31811829642442047</c:v>
                </c:pt>
                <c:pt idx="31">
                  <c:v>0.38459889949897863</c:v>
                </c:pt>
                <c:pt idx="32">
                  <c:v>0.45107950257353679</c:v>
                </c:pt>
                <c:pt idx="33">
                  <c:v>0.51756010564809496</c:v>
                </c:pt>
                <c:pt idx="34">
                  <c:v>0.58404070872265312</c:v>
                </c:pt>
                <c:pt idx="35">
                  <c:v>0.65052131179721129</c:v>
                </c:pt>
                <c:pt idx="36">
                  <c:v>0.71700191487176945</c:v>
                </c:pt>
                <c:pt idx="37">
                  <c:v>0.78348251794632762</c:v>
                </c:pt>
                <c:pt idx="38">
                  <c:v>0.84996312102088578</c:v>
                </c:pt>
                <c:pt idx="39">
                  <c:v>0.91644372409544395</c:v>
                </c:pt>
                <c:pt idx="40">
                  <c:v>0.98292432717000211</c:v>
                </c:pt>
                <c:pt idx="41">
                  <c:v>1.0494049302445603</c:v>
                </c:pt>
                <c:pt idx="42">
                  <c:v>1.1158855333191184</c:v>
                </c:pt>
                <c:pt idx="43">
                  <c:v>1.1823661363936766</c:v>
                </c:pt>
                <c:pt idx="44">
                  <c:v>1.2488467394682348</c:v>
                </c:pt>
                <c:pt idx="45">
                  <c:v>1.3153273425427929</c:v>
                </c:pt>
                <c:pt idx="46">
                  <c:v>1.3818079456173511</c:v>
                </c:pt>
                <c:pt idx="47">
                  <c:v>1.4482885486919093</c:v>
                </c:pt>
                <c:pt idx="48">
                  <c:v>1.5147691517664674</c:v>
                </c:pt>
                <c:pt idx="49">
                  <c:v>1.5812497548410256</c:v>
                </c:pt>
                <c:pt idx="50">
                  <c:v>1.6477303579155838</c:v>
                </c:pt>
                <c:pt idx="51">
                  <c:v>1.7142109609901419</c:v>
                </c:pt>
                <c:pt idx="52">
                  <c:v>1.7806915640647001</c:v>
                </c:pt>
                <c:pt idx="53">
                  <c:v>1.8471721671392582</c:v>
                </c:pt>
                <c:pt idx="54">
                  <c:v>1.9136527702138164</c:v>
                </c:pt>
                <c:pt idx="55">
                  <c:v>1.9801333732883746</c:v>
                </c:pt>
                <c:pt idx="56">
                  <c:v>2.0466139763629325</c:v>
                </c:pt>
                <c:pt idx="57">
                  <c:v>2.1130945794374907</c:v>
                </c:pt>
                <c:pt idx="58">
                  <c:v>2.1795751825120488</c:v>
                </c:pt>
                <c:pt idx="59">
                  <c:v>2.246055785586607</c:v>
                </c:pt>
                <c:pt idx="60">
                  <c:v>2.3125363886611652</c:v>
                </c:pt>
                <c:pt idx="61">
                  <c:v>2.3790169917357233</c:v>
                </c:pt>
                <c:pt idx="62">
                  <c:v>2.4454975948102815</c:v>
                </c:pt>
                <c:pt idx="63">
                  <c:v>2.5119781978848397</c:v>
                </c:pt>
                <c:pt idx="64">
                  <c:v>2.5784588009593978</c:v>
                </c:pt>
                <c:pt idx="65">
                  <c:v>2.644939404033956</c:v>
                </c:pt>
                <c:pt idx="66">
                  <c:v>2.7114200071085142</c:v>
                </c:pt>
                <c:pt idx="67">
                  <c:v>2.7779006101830723</c:v>
                </c:pt>
                <c:pt idx="68">
                  <c:v>2.8443812132576305</c:v>
                </c:pt>
                <c:pt idx="69">
                  <c:v>2.9108618163321887</c:v>
                </c:pt>
                <c:pt idx="70">
                  <c:v>2.9773424194067468</c:v>
                </c:pt>
                <c:pt idx="71">
                  <c:v>3.043823022481305</c:v>
                </c:pt>
                <c:pt idx="72">
                  <c:v>3.1103036255558631</c:v>
                </c:pt>
                <c:pt idx="73">
                  <c:v>3.1767842286304213</c:v>
                </c:pt>
                <c:pt idx="74">
                  <c:v>3.2432648317049795</c:v>
                </c:pt>
                <c:pt idx="75">
                  <c:v>3.3097454347795376</c:v>
                </c:pt>
                <c:pt idx="76">
                  <c:v>3.3762260378540958</c:v>
                </c:pt>
                <c:pt idx="77">
                  <c:v>3.442706640928654</c:v>
                </c:pt>
                <c:pt idx="78">
                  <c:v>3.5091872440032121</c:v>
                </c:pt>
              </c:numCache>
            </c:numRef>
          </c:xVal>
          <c:yVal>
            <c:numRef>
              <c:f>'AMD norm dist'!$G$2:$G$81</c:f>
              <c:numCache>
                <c:formatCode>General</c:formatCode>
                <c:ptCount val="80"/>
                <c:pt idx="0">
                  <c:v>5.0597810325042755E-3</c:v>
                </c:pt>
                <c:pt idx="1">
                  <c:v>6.3353356966244761E-3</c:v>
                </c:pt>
                <c:pt idx="2">
                  <c:v>7.8868876405360829E-3</c:v>
                </c:pt>
                <c:pt idx="3">
                  <c:v>9.7620221176851884E-3</c:v>
                </c:pt>
                <c:pt idx="4">
                  <c:v>1.2013568605746415E-2</c:v>
                </c:pt>
                <c:pt idx="5">
                  <c:v>1.4699494172437376E-2</c:v>
                </c:pt>
                <c:pt idx="6">
                  <c:v>1.7882608138557934E-2</c:v>
                </c:pt>
                <c:pt idx="7">
                  <c:v>2.1630045924635685E-2</c:v>
                </c:pt>
                <c:pt idx="8">
                  <c:v>2.6012502508505807E-2</c:v>
                </c:pt>
                <c:pt idx="9">
                  <c:v>3.1103190525087341E-2</c:v>
                </c:pt>
                <c:pt idx="10">
                  <c:v>3.6976504896763171E-2</c:v>
                </c:pt>
                <c:pt idx="11">
                  <c:v>4.3706385082431104E-2</c:v>
                </c:pt>
                <c:pt idx="12">
                  <c:v>5.1364377536307813E-2</c:v>
                </c:pt>
                <c:pt idx="13">
                  <c:v>6.0017414582678508E-2</c:v>
                </c:pt>
                <c:pt idx="14">
                  <c:v>6.9725341279666772E-2</c:v>
                </c:pt>
                <c:pt idx="15">
                  <c:v>8.053823842672525E-2</c:v>
                </c:pt>
                <c:pt idx="16">
                  <c:v>9.2493606957264329E-2</c:v>
                </c:pt>
                <c:pt idx="17">
                  <c:v>0.10561349568506323</c:v>
                </c:pt>
                <c:pt idx="18">
                  <c:v>0.11990166975352359</c:v>
                </c:pt>
                <c:pt idx="19">
                  <c:v>0.13534093010708542</c:v>
                </c:pt>
                <c:pt idx="20">
                  <c:v>0.15189070378462144</c:v>
                </c:pt>
                <c:pt idx="21">
                  <c:v>0.16948502979971269</c:v>
                </c:pt>
                <c:pt idx="22">
                  <c:v>0.18803106492727828</c:v>
                </c:pt>
                <c:pt idx="23">
                  <c:v>0.20740822717342053</c:v>
                </c:pt>
                <c:pt idx="24">
                  <c:v>0.22746808166045457</c:v>
                </c:pt>
                <c:pt idx="25">
                  <c:v>0.24803505405052881</c:v>
                </c:pt>
                <c:pt idx="26">
                  <c:v>0.26890803078603198</c:v>
                </c:pt>
                <c:pt idx="27">
                  <c:v>0.28986287408050049</c:v>
                </c:pt>
                <c:pt idx="28">
                  <c:v>0.31065584389238471</c:v>
                </c:pt>
                <c:pt idx="29">
                  <c:v>0.33102788056843391</c:v>
                </c:pt>
                <c:pt idx="30">
                  <c:v>0.3507096622716937</c:v>
                </c:pt>
                <c:pt idx="31">
                  <c:v>0.36942731274246121</c:v>
                </c:pt>
                <c:pt idx="32">
                  <c:v>0.38690859950826451</c:v>
                </c:pt>
                <c:pt idx="33">
                  <c:v>0.40288943245719483</c:v>
                </c:pt>
                <c:pt idx="34">
                  <c:v>0.41712044964274919</c:v>
                </c:pt>
                <c:pt idx="35">
                  <c:v>0.42937346291657857</c:v>
                </c:pt>
                <c:pt idx="36">
                  <c:v>0.43944753167944134</c:v>
                </c:pt>
                <c:pt idx="37">
                  <c:v>0.44717443936590501</c:v>
                </c:pt>
                <c:pt idx="38">
                  <c:v>0.45242336430928226</c:v>
                </c:pt>
                <c:pt idx="39">
                  <c:v>0.45510456382565695</c:v>
                </c:pt>
                <c:pt idx="40">
                  <c:v>0.45517192656151384</c:v>
                </c:pt>
                <c:pt idx="41">
                  <c:v>0.45262429167346679</c:v>
                </c:pt>
                <c:pt idx="42">
                  <c:v>0.44750548210524072</c:v>
                </c:pt>
                <c:pt idx="43">
                  <c:v>0.43990305062896723</c:v>
                </c:pt>
                <c:pt idx="44">
                  <c:v>0.42994578878827183</c:v>
                </c:pt>
                <c:pt idx="45">
                  <c:v>0.41780009777854421</c:v>
                </c:pt>
                <c:pt idx="46">
                  <c:v>0.40366536414518045</c:v>
                </c:pt>
                <c:pt idx="47">
                  <c:v>0.387768519807904</c:v>
                </c:pt>
                <c:pt idx="48">
                  <c:v>0.37035799360773797</c:v>
                </c:pt>
                <c:pt idx="49">
                  <c:v>0.3516972791448254</c:v>
                </c:pt>
                <c:pt idx="50">
                  <c:v>0.33205835055406974</c:v>
                </c:pt>
                <c:pt idx="51">
                  <c:v>0.31171515409434997</c:v>
                </c:pt>
                <c:pt idx="52">
                  <c:v>0.29093738964247851</c:v>
                </c:pt>
                <c:pt idx="53">
                  <c:v>0.26998477355147876</c:v>
                </c:pt>
                <c:pt idx="54">
                  <c:v>0.24910194445385189</c:v>
                </c:pt>
                <c:pt idx="55">
                  <c:v>0.22851413837678286</c:v>
                </c:pt>
                <c:pt idx="56">
                  <c:v>0.20842372107846488</c:v>
                </c:pt>
                <c:pt idx="57">
                  <c:v>0.1890076259437499</c:v>
                </c:pt>
                <c:pt idx="58">
                  <c:v>0.17041570713244264</c:v>
                </c:pt>
                <c:pt idx="59">
                  <c:v>0.15276998178626444</c:v>
                </c:pt>
                <c:pt idx="60">
                  <c:v>0.136164703500956</c:v>
                </c:pt>
                <c:pt idx="61">
                  <c:v>0.12066718312070879</c:v>
                </c:pt>
                <c:pt idx="62">
                  <c:v>0.10631925297165915</c:v>
                </c:pt>
                <c:pt idx="63">
                  <c:v>9.3139257267358944E-2</c:v>
                </c:pt>
                <c:pt idx="64">
                  <c:v>8.1124444549582689E-2</c:v>
                </c:pt>
                <c:pt idx="65">
                  <c:v>7.0253637283730838E-2</c:v>
                </c:pt>
                <c:pt idx="66">
                  <c:v>6.0490058435518822E-2</c:v>
                </c:pt>
                <c:pt idx="67">
                  <c:v>5.1784204128330159E-2</c:v>
                </c:pt>
                <c:pt idx="68">
                  <c:v>4.407666429771135E-2</c:v>
                </c:pt>
                <c:pt idx="69">
                  <c:v>3.7300808542384961E-2</c:v>
                </c:pt>
                <c:pt idx="70">
                  <c:v>3.1385271054109917E-2</c:v>
                </c:pt>
                <c:pt idx="71">
                  <c:v>2.6256185599243136E-2</c:v>
                </c:pt>
                <c:pt idx="72">
                  <c:v>2.1839138151149882E-2</c:v>
                </c:pt>
                <c:pt idx="73">
                  <c:v>1.8060820216514561E-2</c:v>
                </c:pt>
                <c:pt idx="74">
                  <c:v>1.485037961400114E-2</c:v>
                </c:pt>
                <c:pt idx="75">
                  <c:v>1.2140477081303483E-2</c:v>
                </c:pt>
                <c:pt idx="76">
                  <c:v>9.868066406803766E-3</c:v>
                </c:pt>
                <c:pt idx="77">
                  <c:v>7.9749227583797086E-3</c:v>
                </c:pt>
                <c:pt idx="78">
                  <c:v>6.407948597718492E-3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E2C-9D4A-A55B-E690FCF59F79}"/>
            </c:ext>
          </c:extLst>
        </c:ser>
        <c:ser>
          <c:idx val="1"/>
          <c:order val="1"/>
          <c:tx>
            <c:v>with intervention</c:v>
          </c:tx>
          <c:spPr>
            <a:ln w="95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2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marker>
          <c:xVal>
            <c:numRef>
              <c:f>'AMD norm dist'!$M$2:$M$81</c:f>
              <c:numCache>
                <c:formatCode>General</c:formatCode>
                <c:ptCount val="80"/>
                <c:pt idx="0">
                  <c:v>-1.5894363074252147</c:v>
                </c:pt>
                <c:pt idx="1">
                  <c:v>-1.5252022186777365</c:v>
                </c:pt>
                <c:pt idx="2">
                  <c:v>-1.4609681299302584</c:v>
                </c:pt>
                <c:pt idx="3">
                  <c:v>-1.3967340411827802</c:v>
                </c:pt>
                <c:pt idx="4">
                  <c:v>-1.3324999524353021</c:v>
                </c:pt>
                <c:pt idx="5">
                  <c:v>-1.2682658636878239</c:v>
                </c:pt>
                <c:pt idx="6">
                  <c:v>-1.2040317749403457</c:v>
                </c:pt>
                <c:pt idx="7">
                  <c:v>-1.1397976861928676</c:v>
                </c:pt>
                <c:pt idx="8">
                  <c:v>-1.0755635974453894</c:v>
                </c:pt>
                <c:pt idx="9">
                  <c:v>-1.0113295086979113</c:v>
                </c:pt>
                <c:pt idx="10">
                  <c:v>-0.94709541995043312</c:v>
                </c:pt>
                <c:pt idx="11">
                  <c:v>-0.88286133120295496</c:v>
                </c:pt>
                <c:pt idx="12">
                  <c:v>-0.8186272424554768</c:v>
                </c:pt>
                <c:pt idx="13">
                  <c:v>-0.75439315370799864</c:v>
                </c:pt>
                <c:pt idx="14">
                  <c:v>-0.69015906496052049</c:v>
                </c:pt>
                <c:pt idx="15">
                  <c:v>-0.62592497621304233</c:v>
                </c:pt>
                <c:pt idx="16">
                  <c:v>-0.56169088746556417</c:v>
                </c:pt>
                <c:pt idx="17">
                  <c:v>-0.49745679871808601</c:v>
                </c:pt>
                <c:pt idx="18">
                  <c:v>-0.43322270997060786</c:v>
                </c:pt>
                <c:pt idx="19">
                  <c:v>-0.3689886212231297</c:v>
                </c:pt>
                <c:pt idx="20">
                  <c:v>-0.30475453247565154</c:v>
                </c:pt>
                <c:pt idx="21">
                  <c:v>-0.24052044372817336</c:v>
                </c:pt>
                <c:pt idx="22">
                  <c:v>-0.17628635498069517</c:v>
                </c:pt>
                <c:pt idx="23">
                  <c:v>-0.11205226623321698</c:v>
                </c:pt>
                <c:pt idx="24">
                  <c:v>-4.78181774857388E-2</c:v>
                </c:pt>
                <c:pt idx="25">
                  <c:v>1.6415911261739385E-2</c:v>
                </c:pt>
                <c:pt idx="26">
                  <c:v>8.0650000009217571E-2</c:v>
                </c:pt>
                <c:pt idx="27">
                  <c:v>0.14488408875669576</c:v>
                </c:pt>
                <c:pt idx="28">
                  <c:v>0.20911817750417394</c:v>
                </c:pt>
                <c:pt idx="29">
                  <c:v>0.2733522662516521</c:v>
                </c:pt>
                <c:pt idx="30">
                  <c:v>0.33758635499913026</c:v>
                </c:pt>
                <c:pt idx="31">
                  <c:v>0.40182044374660841</c:v>
                </c:pt>
                <c:pt idx="32">
                  <c:v>0.46605453249408657</c:v>
                </c:pt>
                <c:pt idx="33">
                  <c:v>0.53028862124156473</c:v>
                </c:pt>
                <c:pt idx="34">
                  <c:v>0.59452270998904289</c:v>
                </c:pt>
                <c:pt idx="35">
                  <c:v>0.65875679873652104</c:v>
                </c:pt>
                <c:pt idx="36">
                  <c:v>0.7229908874839992</c:v>
                </c:pt>
                <c:pt idx="37">
                  <c:v>0.78722497623147736</c:v>
                </c:pt>
                <c:pt idx="38">
                  <c:v>0.85145906497895552</c:v>
                </c:pt>
                <c:pt idx="39">
                  <c:v>0.91569315372643367</c:v>
                </c:pt>
                <c:pt idx="40">
                  <c:v>0.97992724247391183</c:v>
                </c:pt>
                <c:pt idx="41">
                  <c:v>1.04416133122139</c:v>
                </c:pt>
                <c:pt idx="42">
                  <c:v>1.1083954199688681</c:v>
                </c:pt>
                <c:pt idx="43">
                  <c:v>1.1726295087163463</c:v>
                </c:pt>
                <c:pt idx="44">
                  <c:v>1.2368635974638245</c:v>
                </c:pt>
                <c:pt idx="45">
                  <c:v>1.3010976862113026</c:v>
                </c:pt>
                <c:pt idx="46">
                  <c:v>1.3653317749587808</c:v>
                </c:pt>
                <c:pt idx="47">
                  <c:v>1.4295658637062589</c:v>
                </c:pt>
                <c:pt idx="48">
                  <c:v>1.4937999524537371</c:v>
                </c:pt>
                <c:pt idx="49">
                  <c:v>1.5580340412012152</c:v>
                </c:pt>
                <c:pt idx="50">
                  <c:v>1.6222681299486934</c:v>
                </c:pt>
                <c:pt idx="51">
                  <c:v>1.6865022186961716</c:v>
                </c:pt>
                <c:pt idx="52">
                  <c:v>1.7507363074436497</c:v>
                </c:pt>
                <c:pt idx="53">
                  <c:v>1.8149703961911279</c:v>
                </c:pt>
                <c:pt idx="54">
                  <c:v>1.879204484938606</c:v>
                </c:pt>
                <c:pt idx="55">
                  <c:v>1.9434385736860842</c:v>
                </c:pt>
                <c:pt idx="56">
                  <c:v>2.0076726624335626</c:v>
                </c:pt>
                <c:pt idx="57">
                  <c:v>2.0719067511810407</c:v>
                </c:pt>
                <c:pt idx="58">
                  <c:v>2.1361408399285189</c:v>
                </c:pt>
                <c:pt idx="59">
                  <c:v>2.200374928675997</c:v>
                </c:pt>
                <c:pt idx="60">
                  <c:v>2.2646090174234752</c:v>
                </c:pt>
                <c:pt idx="61">
                  <c:v>2.3288431061709534</c:v>
                </c:pt>
                <c:pt idx="62">
                  <c:v>2.3930771949184315</c:v>
                </c:pt>
                <c:pt idx="63">
                  <c:v>2.4573112836659097</c:v>
                </c:pt>
                <c:pt idx="64">
                  <c:v>2.5215453724133878</c:v>
                </c:pt>
                <c:pt idx="65">
                  <c:v>2.585779461160866</c:v>
                </c:pt>
                <c:pt idx="66">
                  <c:v>2.6500135499083441</c:v>
                </c:pt>
                <c:pt idx="67">
                  <c:v>2.7142476386558223</c:v>
                </c:pt>
                <c:pt idx="68">
                  <c:v>2.7784817274033005</c:v>
                </c:pt>
                <c:pt idx="69">
                  <c:v>2.8427158161507786</c:v>
                </c:pt>
                <c:pt idx="70">
                  <c:v>2.9069499048982568</c:v>
                </c:pt>
                <c:pt idx="71">
                  <c:v>2.9711839936457349</c:v>
                </c:pt>
                <c:pt idx="72">
                  <c:v>3.0354180823932131</c:v>
                </c:pt>
                <c:pt idx="73">
                  <c:v>3.0996521711406912</c:v>
                </c:pt>
                <c:pt idx="74">
                  <c:v>3.1638862598881694</c:v>
                </c:pt>
                <c:pt idx="75">
                  <c:v>3.2281203486356476</c:v>
                </c:pt>
                <c:pt idx="76">
                  <c:v>3.2923544373831257</c:v>
                </c:pt>
                <c:pt idx="77">
                  <c:v>3.3565885261306039</c:v>
                </c:pt>
                <c:pt idx="78">
                  <c:v>3.420822614878082</c:v>
                </c:pt>
              </c:numCache>
            </c:numRef>
          </c:xVal>
          <c:yVal>
            <c:numRef>
              <c:f>'AMD norm dist'!$N$2:$N$81</c:f>
              <c:numCache>
                <c:formatCode>General</c:formatCode>
                <c:ptCount val="80"/>
                <c:pt idx="0">
                  <c:v>5.2367411295968641E-3</c:v>
                </c:pt>
                <c:pt idx="1">
                  <c:v>6.5569068699196948E-3</c:v>
                </c:pt>
                <c:pt idx="2">
                  <c:v>8.162722581546742E-3</c:v>
                </c:pt>
                <c:pt idx="3">
                  <c:v>1.010343775813843E-2</c:v>
                </c:pt>
                <c:pt idx="4">
                  <c:v>1.2433729528372187E-2</c:v>
                </c:pt>
                <c:pt idx="5">
                  <c:v>1.5213592292347335E-2</c:v>
                </c:pt>
                <c:pt idx="6">
                  <c:v>1.8508032055549406E-2</c:v>
                </c:pt>
                <c:pt idx="7">
                  <c:v>2.2386532223618135E-2</c:v>
                </c:pt>
                <c:pt idx="8">
                  <c:v>2.6922260250976337E-2</c:v>
                </c:pt>
                <c:pt idx="9">
                  <c:v>3.2190989301328965E-2</c:v>
                </c:pt>
                <c:pt idx="10">
                  <c:v>3.8269716175006442E-2</c:v>
                </c:pt>
                <c:pt idx="11">
                  <c:v>4.5234966279535785E-2</c:v>
                </c:pt>
                <c:pt idx="12">
                  <c:v>5.316078832514122E-2</c:v>
                </c:pt>
                <c:pt idx="13">
                  <c:v>6.2116455518159482E-2</c:v>
                </c:pt>
                <c:pt idx="14">
                  <c:v>7.2163905929678238E-2</c:v>
                </c:pt>
                <c:pt idx="15">
                  <c:v>8.3354971878252748E-2</c:v>
                </c:pt>
                <c:pt idx="16">
                  <c:v>9.5728465849863484E-2</c:v>
                </c:pt>
                <c:pt idx="17">
                  <c:v>0.10930720779051895</c:v>
                </c:pt>
                <c:pt idx="18">
                  <c:v>0.12409509452523655</c:v>
                </c:pt>
                <c:pt idx="19">
                  <c:v>0.14007432548101464</c:v>
                </c:pt>
                <c:pt idx="20">
                  <c:v>0.15720290870347439</c:v>
                </c:pt>
                <c:pt idx="21">
                  <c:v>0.17541257629558402</c:v>
                </c:pt>
                <c:pt idx="22">
                  <c:v>0.19460723794587334</c:v>
                </c:pt>
                <c:pt idx="23">
                  <c:v>0.21466209444210821</c:v>
                </c:pt>
                <c:pt idx="24">
                  <c:v>0.23542351956527949</c:v>
                </c:pt>
                <c:pt idx="25">
                  <c:v>0.25670979846440378</c:v>
                </c:pt>
                <c:pt idx="26">
                  <c:v>0.27831278386352265</c:v>
                </c:pt>
                <c:pt idx="27">
                  <c:v>0.30000049901156106</c:v>
                </c:pt>
                <c:pt idx="28">
                  <c:v>0.32152067933574152</c:v>
                </c:pt>
                <c:pt idx="29">
                  <c:v>0.34260520486555907</c:v>
                </c:pt>
                <c:pt idx="30">
                  <c:v>0.36297533453858072</c:v>
                </c:pt>
                <c:pt idx="31">
                  <c:v>0.38234761358386049</c:v>
                </c:pt>
                <c:pt idx="32">
                  <c:v>0.4004402885072752</c:v>
                </c:pt>
                <c:pt idx="33">
                  <c:v>0.41698003294508151</c:v>
                </c:pt>
                <c:pt idx="34">
                  <c:v>0.43170876379980555</c:v>
                </c:pt>
                <c:pt idx="35">
                  <c:v>0.4443903123016783</c:v>
                </c:pt>
                <c:pt idx="36">
                  <c:v>0.45481671018213365</c:v>
                </c:pt>
                <c:pt idx="37">
                  <c:v>0.46281385769234429</c:v>
                </c:pt>
                <c:pt idx="38">
                  <c:v>0.46824635782635626</c:v>
                </c:pt>
                <c:pt idx="39">
                  <c:v>0.47102132925177104</c:v>
                </c:pt>
                <c:pt idx="40">
                  <c:v>0.47109104792283568</c:v>
                </c:pt>
                <c:pt idx="41">
                  <c:v>0.46845431239698465</c:v>
                </c:pt>
                <c:pt idx="42">
                  <c:v>0.46315647827564604</c:v>
                </c:pt>
                <c:pt idx="43">
                  <c:v>0.4552881603897555</c:v>
                </c:pt>
                <c:pt idx="44">
                  <c:v>0.44498265462095615</c:v>
                </c:pt>
                <c:pt idx="45">
                  <c:v>0.43241218185752611</c:v>
                </c:pt>
                <c:pt idx="46">
                  <c:v>0.41778310196291712</c:v>
                </c:pt>
                <c:pt idx="47">
                  <c:v>0.40133028354310274</c:v>
                </c:pt>
                <c:pt idx="48">
                  <c:v>0.38331084395577181</c:v>
                </c:pt>
                <c:pt idx="49">
                  <c:v>0.36399749219058064</c:v>
                </c:pt>
                <c:pt idx="50">
                  <c:v>0.3436717143690205</c:v>
                </c:pt>
                <c:pt idx="51">
                  <c:v>0.32261703770935557</c:v>
                </c:pt>
                <c:pt idx="52">
                  <c:v>0.30111259453539119</c:v>
                </c:pt>
                <c:pt idx="53">
                  <c:v>0.27942718448473425</c:v>
                </c:pt>
                <c:pt idx="54">
                  <c:v>0.25781400214831213</c:v>
                </c:pt>
                <c:pt idx="55">
                  <c:v>0.23650616092764354</c:v>
                </c:pt>
                <c:pt idx="56">
                  <c:v>0.2157131040935624</c:v>
                </c:pt>
                <c:pt idx="57">
                  <c:v>0.19561795307517851</c:v>
                </c:pt>
                <c:pt idx="58">
                  <c:v>0.17637580301140179</c:v>
                </c:pt>
                <c:pt idx="59">
                  <c:v>0.15811293845495547</c:v>
                </c:pt>
                <c:pt idx="60">
                  <c:v>0.14092690941408248</c:v>
                </c:pt>
                <c:pt idx="61">
                  <c:v>0.12488738085332997</c:v>
                </c:pt>
                <c:pt idx="62">
                  <c:v>0.11003764813694725</c:v>
                </c:pt>
                <c:pt idx="63">
                  <c:v>9.6396697046528479E-2</c:v>
                </c:pt>
                <c:pt idx="64">
                  <c:v>8.3961679894720656E-2</c:v>
                </c:pt>
                <c:pt idx="65">
                  <c:v>7.2710678486694991E-2</c:v>
                </c:pt>
                <c:pt idx="66">
                  <c:v>6.2605629553146872E-2</c:v>
                </c:pt>
                <c:pt idx="67">
                  <c:v>5.3595297875578492E-2</c:v>
                </c:pt>
                <c:pt idx="68">
                  <c:v>4.5618195589981946E-2</c:v>
                </c:pt>
                <c:pt idx="69">
                  <c:v>3.8605361972442666E-2</c:v>
                </c:pt>
                <c:pt idx="70">
                  <c:v>3.2482935276600053E-2</c:v>
                </c:pt>
                <c:pt idx="71">
                  <c:v>2.7174465881151865E-2</c:v>
                </c:pt>
                <c:pt idx="72">
                  <c:v>2.2602937213366311E-2</c:v>
                </c:pt>
                <c:pt idx="73">
                  <c:v>1.869247689860333E-2</c:v>
                </c:pt>
                <c:pt idx="74">
                  <c:v>1.5369754780925261E-2</c:v>
                </c:pt>
                <c:pt idx="75">
                  <c:v>1.2565076483779063E-2</c:v>
                </c:pt>
                <c:pt idx="76">
                  <c:v>1.021319082587383E-2</c:v>
                </c:pt>
                <c:pt idx="77">
                  <c:v>8.2538366276881676E-3</c:v>
                </c:pt>
                <c:pt idx="78">
                  <c:v>6.6320593247899857E-3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E2C-9D4A-A55B-E690FCF59F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21404880"/>
        <c:axId val="2119803792"/>
      </c:scatterChart>
      <c:valAx>
        <c:axId val="21214048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GR"/>
          </a:p>
        </c:txPr>
        <c:crossAx val="2119803792"/>
        <c:crosses val="autoZero"/>
        <c:crossBetween val="midCat"/>
      </c:valAx>
      <c:valAx>
        <c:axId val="2119803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GR"/>
          </a:p>
        </c:txPr>
        <c:crossAx val="2121404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G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28575">
              <a:solidFill>
                <a:schemeClr val="accent1">
                  <a:alpha val="20000"/>
                </a:schemeClr>
              </a:solidFill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marker>
          <c:xVal>
            <c:numRef>
              <c:f>'AMD Ttest'!$F$2:$F$81</c:f>
              <c:numCache>
                <c:formatCode>General</c:formatCode>
                <c:ptCount val="80"/>
                <c:pt idx="0">
                  <c:v>-0.39791469144110186</c:v>
                </c:pt>
                <c:pt idx="1">
                  <c:v>-0.38789631781852807</c:v>
                </c:pt>
                <c:pt idx="2">
                  <c:v>-0.37787794419595427</c:v>
                </c:pt>
                <c:pt idx="3">
                  <c:v>-0.36785957057338048</c:v>
                </c:pt>
                <c:pt idx="4">
                  <c:v>-0.35784119695080668</c:v>
                </c:pt>
                <c:pt idx="5">
                  <c:v>-0.34782282332823289</c:v>
                </c:pt>
                <c:pt idx="6">
                  <c:v>-0.33780444970565909</c:v>
                </c:pt>
                <c:pt idx="7">
                  <c:v>-0.3277860760830853</c:v>
                </c:pt>
                <c:pt idx="8">
                  <c:v>-0.3177677024605115</c:v>
                </c:pt>
                <c:pt idx="9">
                  <c:v>-0.30774932883793771</c:v>
                </c:pt>
                <c:pt idx="10">
                  <c:v>-0.29773095521536391</c:v>
                </c:pt>
                <c:pt idx="11">
                  <c:v>-0.28771258159279012</c:v>
                </c:pt>
                <c:pt idx="12">
                  <c:v>-0.27769420797021632</c:v>
                </c:pt>
                <c:pt idx="13">
                  <c:v>-0.26767583434764253</c:v>
                </c:pt>
                <c:pt idx="14">
                  <c:v>-0.25765746072506873</c:v>
                </c:pt>
                <c:pt idx="15">
                  <c:v>-0.24763908710249494</c:v>
                </c:pt>
                <c:pt idx="16">
                  <c:v>-0.23762071347992114</c:v>
                </c:pt>
                <c:pt idx="17">
                  <c:v>-0.22760233985734735</c:v>
                </c:pt>
                <c:pt idx="18">
                  <c:v>-0.21758396623477355</c:v>
                </c:pt>
                <c:pt idx="19">
                  <c:v>-0.20756559261219976</c:v>
                </c:pt>
                <c:pt idx="20">
                  <c:v>-0.19754721898962596</c:v>
                </c:pt>
                <c:pt idx="21">
                  <c:v>-0.18752884536705217</c:v>
                </c:pt>
                <c:pt idx="22">
                  <c:v>-0.17751047174447837</c:v>
                </c:pt>
                <c:pt idx="23">
                  <c:v>-0.16749209812190458</c:v>
                </c:pt>
                <c:pt idx="24">
                  <c:v>-0.15747372449933078</c:v>
                </c:pt>
                <c:pt idx="25">
                  <c:v>-0.14745535087675699</c:v>
                </c:pt>
                <c:pt idx="26">
                  <c:v>-0.13743697725418319</c:v>
                </c:pt>
                <c:pt idx="27">
                  <c:v>-0.1274186036316094</c:v>
                </c:pt>
                <c:pt idx="28">
                  <c:v>-0.1174002300090356</c:v>
                </c:pt>
                <c:pt idx="29">
                  <c:v>-0.1073818563864618</c:v>
                </c:pt>
                <c:pt idx="30">
                  <c:v>-9.736348276388801E-2</c:v>
                </c:pt>
                <c:pt idx="31">
                  <c:v>-8.7345109141314214E-2</c:v>
                </c:pt>
                <c:pt idx="32">
                  <c:v>-7.7326735518740419E-2</c:v>
                </c:pt>
                <c:pt idx="33">
                  <c:v>-6.7308361896166624E-2</c:v>
                </c:pt>
                <c:pt idx="34">
                  <c:v>-5.7289988273592822E-2</c:v>
                </c:pt>
                <c:pt idx="35">
                  <c:v>-4.727161465101902E-2</c:v>
                </c:pt>
                <c:pt idx="36">
                  <c:v>-3.7253241028445218E-2</c:v>
                </c:pt>
                <c:pt idx="37">
                  <c:v>-2.7234867405871416E-2</c:v>
                </c:pt>
                <c:pt idx="38">
                  <c:v>-1.7216493783297614E-2</c:v>
                </c:pt>
                <c:pt idx="39">
                  <c:v>-7.1981201607238133E-3</c:v>
                </c:pt>
                <c:pt idx="40">
                  <c:v>2.8202534618499871E-3</c:v>
                </c:pt>
                <c:pt idx="41">
                  <c:v>1.2838627084423787E-2</c:v>
                </c:pt>
                <c:pt idx="42">
                  <c:v>2.2857000706997588E-2</c:v>
                </c:pt>
                <c:pt idx="43">
                  <c:v>3.287537432957139E-2</c:v>
                </c:pt>
                <c:pt idx="44">
                  <c:v>4.2893747952145192E-2</c:v>
                </c:pt>
                <c:pt idx="45">
                  <c:v>5.2912121574718994E-2</c:v>
                </c:pt>
                <c:pt idx="46">
                  <c:v>6.2930495197292796E-2</c:v>
                </c:pt>
                <c:pt idx="47">
                  <c:v>7.2948868819866591E-2</c:v>
                </c:pt>
                <c:pt idx="48">
                  <c:v>8.2967242442440386E-2</c:v>
                </c:pt>
                <c:pt idx="49">
                  <c:v>9.2985616065014182E-2</c:v>
                </c:pt>
                <c:pt idx="50">
                  <c:v>0.10300398968758798</c:v>
                </c:pt>
                <c:pt idx="51">
                  <c:v>0.11302236331016177</c:v>
                </c:pt>
                <c:pt idx="52">
                  <c:v>0.12304073693273557</c:v>
                </c:pt>
                <c:pt idx="53">
                  <c:v>0.13305911055530936</c:v>
                </c:pt>
                <c:pt idx="54">
                  <c:v>0.14307748417788316</c:v>
                </c:pt>
                <c:pt idx="55">
                  <c:v>0.15309585780045695</c:v>
                </c:pt>
                <c:pt idx="56">
                  <c:v>0.16311423142303075</c:v>
                </c:pt>
                <c:pt idx="57">
                  <c:v>0.17313260504560454</c:v>
                </c:pt>
                <c:pt idx="58">
                  <c:v>0.18315097866817834</c:v>
                </c:pt>
                <c:pt idx="59">
                  <c:v>0.19316935229075213</c:v>
                </c:pt>
                <c:pt idx="60">
                  <c:v>0.20318772591332593</c:v>
                </c:pt>
                <c:pt idx="61">
                  <c:v>0.21320609953589972</c:v>
                </c:pt>
                <c:pt idx="62">
                  <c:v>0.22322447315847352</c:v>
                </c:pt>
                <c:pt idx="63">
                  <c:v>0.23324284678104731</c:v>
                </c:pt>
                <c:pt idx="64">
                  <c:v>0.24326122040362111</c:v>
                </c:pt>
                <c:pt idx="65">
                  <c:v>0.25327959402619493</c:v>
                </c:pt>
                <c:pt idx="66">
                  <c:v>0.26329796764876873</c:v>
                </c:pt>
                <c:pt idx="67">
                  <c:v>0.27331634127134252</c:v>
                </c:pt>
                <c:pt idx="68">
                  <c:v>0.28333471489391632</c:v>
                </c:pt>
                <c:pt idx="69">
                  <c:v>0.29335308851649011</c:v>
                </c:pt>
                <c:pt idx="70">
                  <c:v>0.30337146213906391</c:v>
                </c:pt>
                <c:pt idx="71">
                  <c:v>0.3133898357616377</c:v>
                </c:pt>
                <c:pt idx="72">
                  <c:v>0.3234082093842115</c:v>
                </c:pt>
                <c:pt idx="73">
                  <c:v>0.33342658300678529</c:v>
                </c:pt>
                <c:pt idx="74">
                  <c:v>0.34344495662935909</c:v>
                </c:pt>
                <c:pt idx="75">
                  <c:v>0.35346333025193288</c:v>
                </c:pt>
                <c:pt idx="76">
                  <c:v>0.36348170387450668</c:v>
                </c:pt>
                <c:pt idx="77">
                  <c:v>0.37350007749708047</c:v>
                </c:pt>
                <c:pt idx="78">
                  <c:v>0.38351845111965427</c:v>
                </c:pt>
              </c:numCache>
            </c:numRef>
          </c:xVal>
          <c:yVal>
            <c:numRef>
              <c:f>'AMD Ttest'!$G$2:$G$81</c:f>
              <c:numCache>
                <c:formatCode>General</c:formatCode>
                <c:ptCount val="80"/>
                <c:pt idx="0">
                  <c:v>3.3576038101449511E-2</c:v>
                </c:pt>
                <c:pt idx="1">
                  <c:v>4.2040450242578124E-2</c:v>
                </c:pt>
                <c:pt idx="2">
                  <c:v>5.2336343849533375E-2</c:v>
                </c:pt>
                <c:pt idx="3">
                  <c:v>6.4779488374097652E-2</c:v>
                </c:pt>
                <c:pt idx="4">
                  <c:v>7.9720453246822975E-2</c:v>
                </c:pt>
                <c:pt idx="5">
                  <c:v>9.7543900266671257E-2</c:v>
                </c:pt>
                <c:pt idx="6">
                  <c:v>0.11866662378398177</c:v>
                </c:pt>
                <c:pt idx="7">
                  <c:v>0.14353412557503914</c:v>
                </c:pt>
                <c:pt idx="8">
                  <c:v>0.17261552816789844</c:v>
                </c:pt>
                <c:pt idx="9">
                  <c:v>0.2063966609302261</c:v>
                </c:pt>
                <c:pt idx="10">
                  <c:v>0.24537119873301644</c:v>
                </c:pt>
                <c:pt idx="11">
                  <c:v>0.29002979405178203</c:v>
                </c:pt>
                <c:pt idx="12">
                  <c:v>0.34084721969929399</c:v>
                </c:pt>
                <c:pt idx="13">
                  <c:v>0.3982676297320179</c:v>
                </c:pt>
                <c:pt idx="14">
                  <c:v>0.46268814804500702</c:v>
                </c:pt>
                <c:pt idx="15">
                  <c:v>0.53444110420346769</c:v>
                </c:pt>
                <c:pt idx="16">
                  <c:v>0.61377534944442713</c:v>
                </c:pt>
                <c:pt idx="17">
                  <c:v>0.70083719678158884</c:v>
                </c:pt>
                <c:pt idx="18">
                  <c:v>0.79565163120886784</c:v>
                </c:pt>
                <c:pt idx="19">
                  <c:v>0.89810452206703573</c:v>
                </c:pt>
                <c:pt idx="20">
                  <c:v>1.0079266325492144</c:v>
                </c:pt>
                <c:pt idx="21">
                  <c:v>1.1246802542686196</c:v>
                </c:pt>
                <c:pt idx="22">
                  <c:v>1.2477492918561541</c:v>
                </c:pt>
                <c:pt idx="23">
                  <c:v>1.3763335791395166</c:v>
                </c:pt>
                <c:pt idx="24">
                  <c:v>1.5094481218913465</c:v>
                </c:pt>
                <c:pt idx="25">
                  <c:v>1.6459278320140605</c:v>
                </c:pt>
                <c:pt idx="26">
                  <c:v>1.7844381465236701</c:v>
                </c:pt>
                <c:pt idx="27">
                  <c:v>1.9234917166969927</c:v>
                </c:pt>
                <c:pt idx="28">
                  <c:v>2.061471115837231</c:v>
                </c:pt>
                <c:pt idx="29">
                  <c:v>2.1966572583293713</c:v>
                </c:pt>
                <c:pt idx="30">
                  <c:v>2.3272629600638575</c:v>
                </c:pt>
                <c:pt idx="31">
                  <c:v>2.4514708143838013</c:v>
                </c:pt>
                <c:pt idx="32">
                  <c:v>2.5674743225870937</c:v>
                </c:pt>
                <c:pt idx="33">
                  <c:v>2.6735210176000237</c:v>
                </c:pt>
                <c:pt idx="34">
                  <c:v>2.7679561665076569</c:v>
                </c:pt>
                <c:pt idx="35">
                  <c:v>2.849265542920739</c:v>
                </c:pt>
                <c:pt idx="36">
                  <c:v>2.916115731584159</c:v>
                </c:pt>
                <c:pt idx="37">
                  <c:v>2.9673904696055162</c:v>
                </c:pt>
                <c:pt idx="38">
                  <c:v>3.0022216416974152</c:v>
                </c:pt>
                <c:pt idx="39">
                  <c:v>3.0200137272720813</c:v>
                </c:pt>
                <c:pt idx="40">
                  <c:v>3.0204607374828436</c:v>
                </c:pt>
                <c:pt idx="41">
                  <c:v>3.0035549691264389</c:v>
                </c:pt>
                <c:pt idx="42">
                  <c:v>2.9695872254646631</c:v>
                </c:pt>
                <c:pt idx="43">
                  <c:v>2.9191384951201651</c:v>
                </c:pt>
                <c:pt idx="44">
                  <c:v>2.8530634217520543</c:v>
                </c:pt>
                <c:pt idx="45">
                  <c:v>2.7724662216970932</c:v>
                </c:pt>
                <c:pt idx="46">
                  <c:v>2.6786699977144974</c:v>
                </c:pt>
                <c:pt idx="47">
                  <c:v>2.5731806400264183</c:v>
                </c:pt>
                <c:pt idx="48">
                  <c:v>2.4576466895831657</c:v>
                </c:pt>
                <c:pt idx="49">
                  <c:v>2.3338166550852262</c:v>
                </c:pt>
                <c:pt idx="50">
                  <c:v>2.2034953209407537</c:v>
                </c:pt>
                <c:pt idx="51">
                  <c:v>2.0685005583119138</c:v>
                </c:pt>
                <c:pt idx="52">
                  <c:v>1.9306220599307904</c:v>
                </c:pt>
                <c:pt idx="53">
                  <c:v>1.7915832691852831</c:v>
                </c:pt>
                <c:pt idx="54">
                  <c:v>1.6530075757029612</c:v>
                </c:pt>
                <c:pt idx="55">
                  <c:v>1.516389615987263</c:v>
                </c:pt>
                <c:pt idx="56">
                  <c:v>1.3830722624597163</c:v>
                </c:pt>
                <c:pt idx="57">
                  <c:v>1.254229621674152</c:v>
                </c:pt>
                <c:pt idx="58">
                  <c:v>1.1308561060264708</c:v>
                </c:pt>
                <c:pt idx="59">
                  <c:v>1.0137614051402233</c:v>
                </c:pt>
                <c:pt idx="60">
                  <c:v>0.90357097341777748</c:v>
                </c:pt>
                <c:pt idx="61">
                  <c:v>0.80073147672366218</c:v>
                </c:pt>
                <c:pt idx="62">
                  <c:v>0.70552050884448636</c:v>
                </c:pt>
                <c:pt idx="63">
                  <c:v>0.618059799556539</c:v>
                </c:pt>
                <c:pt idx="64">
                  <c:v>0.53833109054673933</c:v>
                </c:pt>
                <c:pt idx="65">
                  <c:v>0.46619385049485002</c:v>
                </c:pt>
                <c:pt idx="66">
                  <c:v>0.4014040318627532</c:v>
                </c:pt>
                <c:pt idx="67">
                  <c:v>0.34363313346892271</c:v>
                </c:pt>
                <c:pt idx="68">
                  <c:v>0.29248691797880016</c:v>
                </c:pt>
                <c:pt idx="69">
                  <c:v>0.24752323485708894</c:v>
                </c:pt>
                <c:pt idx="70">
                  <c:v>0.20826851003383487</c:v>
                </c:pt>
                <c:pt idx="71">
                  <c:v>0.17423257694663488</c:v>
                </c:pt>
                <c:pt idx="72">
                  <c:v>0.14492163395120511</c:v>
                </c:pt>
                <c:pt idx="73">
                  <c:v>0.11984921557623085</c:v>
                </c:pt>
                <c:pt idx="74">
                  <c:v>9.8545156112005067E-2</c:v>
                </c:pt>
                <c:pt idx="75">
                  <c:v>8.0562601115146223E-2</c:v>
                </c:pt>
                <c:pt idx="76">
                  <c:v>6.548318425916011E-2</c:v>
                </c:pt>
                <c:pt idx="77">
                  <c:v>5.2920533254568421E-2</c:v>
                </c:pt>
                <c:pt idx="78">
                  <c:v>4.2522299855857794E-2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CF2-004E-95F8-A1797C2780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9822656"/>
        <c:axId val="2119793856"/>
      </c:scatterChart>
      <c:valAx>
        <c:axId val="21198226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GR"/>
          </a:p>
        </c:txPr>
        <c:crossAx val="2119793856"/>
        <c:crosses val="autoZero"/>
        <c:crossBetween val="midCat"/>
      </c:valAx>
      <c:valAx>
        <c:axId val="2119793856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21198226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100000">
          <a:schemeClr val="lt1">
            <a:lumMod val="95000"/>
          </a:schemeClr>
        </a:gs>
        <a:gs pos="43000">
          <a:schemeClr val="lt1"/>
        </a:gs>
      </a:gsLst>
      <a:path path="circle">
        <a:fillToRect l="50000" t="50000" r="50000" b="50000"/>
      </a:path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G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GR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without intervention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'CRVO.BRVO'!$J$4:$J$10</c:f>
              <c:numCache>
                <c:formatCode>General</c:formatCode>
                <c:ptCount val="7"/>
                <c:pt idx="0">
                  <c:v>-3</c:v>
                </c:pt>
                <c:pt idx="1">
                  <c:v>-2</c:v>
                </c:pt>
                <c:pt idx="2">
                  <c:v>-1</c:v>
                </c:pt>
                <c:pt idx="3">
                  <c:v>0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</c:numCache>
            </c:numRef>
          </c:xVal>
          <c:yVal>
            <c:numRef>
              <c:f>'CRVO.BRVO'!$L$4:$L$10</c:f>
              <c:numCache>
                <c:formatCode>#,##0.000</c:formatCode>
                <c:ptCount val="7"/>
                <c:pt idx="0">
                  <c:v>4.0866056118555046E-2</c:v>
                </c:pt>
                <c:pt idx="1">
                  <c:v>0.49785048186206554</c:v>
                </c:pt>
                <c:pt idx="2">
                  <c:v>2.2312110632237578</c:v>
                </c:pt>
                <c:pt idx="3">
                  <c:v>3.6786451393584549</c:v>
                </c:pt>
                <c:pt idx="4">
                  <c:v>2.2312110632237534</c:v>
                </c:pt>
                <c:pt idx="5">
                  <c:v>0.49785048186206388</c:v>
                </c:pt>
                <c:pt idx="6">
                  <c:v>4.0866056118554858E-2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A63-E04D-AC7B-0A9947821AF6}"/>
            </c:ext>
          </c:extLst>
        </c:ser>
        <c:ser>
          <c:idx val="1"/>
          <c:order val="1"/>
          <c:tx>
            <c:v>with Intervention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yVal>
            <c:numRef>
              <c:f>'CRVO.BRVO'!$U$4:$U$10</c:f>
              <c:numCache>
                <c:formatCode>0.000</c:formatCode>
                <c:ptCount val="7"/>
                <c:pt idx="0">
                  <c:v>4.7574534029377488E-2</c:v>
                </c:pt>
                <c:pt idx="1">
                  <c:v>0.57957647349617369</c:v>
                </c:pt>
                <c:pt idx="2">
                  <c:v>2.5974815466928822</c:v>
                </c:pt>
                <c:pt idx="3">
                  <c:v>4.2825230762836277</c:v>
                </c:pt>
                <c:pt idx="4">
                  <c:v>2.5974815466928884</c:v>
                </c:pt>
                <c:pt idx="5">
                  <c:v>0.57957647349617647</c:v>
                </c:pt>
                <c:pt idx="6">
                  <c:v>4.7574534029377863E-2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A63-E04D-AC7B-0A9947821A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9886400"/>
        <c:axId val="2119889664"/>
      </c:scatterChart>
      <c:valAx>
        <c:axId val="2119886400"/>
        <c:scaling>
          <c:orientation val="minMax"/>
          <c:min val="0.4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GR"/>
          </a:p>
        </c:txPr>
        <c:crossAx val="2119889664"/>
        <c:crosses val="autoZero"/>
        <c:crossBetween val="midCat"/>
      </c:valAx>
      <c:valAx>
        <c:axId val="2119889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GR"/>
          </a:p>
        </c:txPr>
        <c:crossAx val="2119886400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G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7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12700" cap="flat" cmpd="sng" algn="ctr">
        <a:solidFill>
          <a:schemeClr val="lt1">
            <a:alpha val="25000"/>
          </a:schemeClr>
        </a:solidFill>
        <a:round/>
      </a:ln>
    </cs:spPr>
    <cs:defRPr sz="900" b="0" kern="1200" spc="10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gradFill>
          <a:gsLst>
            <a:gs pos="79000">
              <a:schemeClr val="phClr"/>
            </a:gs>
            <a:gs pos="0">
              <a:schemeClr val="lt1">
                <a:alpha val="6000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8">
  <cs:axisTitle>
    <cs:lnRef idx="0"/>
    <cs:fillRef idx="0"/>
    <cs:effectRef idx="0"/>
    <cs:fontRef idx="minor">
      <a:schemeClr val="lt1">
        <a:lumMod val="7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44">
  <cs:axisTitle>
    <cs:lnRef idx="0"/>
    <cs:fillRef idx="0"/>
    <cs:effectRef idx="0"/>
    <cs:fontRef idx="minor">
      <a:schemeClr val="dk1">
        <a:lumMod val="50000"/>
        <a:lumOff val="50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100000">
            <a:schemeClr val="lt1">
              <a:lumMod val="95000"/>
            </a:schemeClr>
          </a:gs>
          <a:gs pos="43000">
            <a:schemeClr val="lt1"/>
          </a:gs>
        </a:gsLst>
        <a:path path="circle">
          <a:fillToRect l="50000" t="50000" r="50000" b="50000"/>
        </a:path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>
        <a:solidFill>
          <a:schemeClr val="phClr">
            <a:alpha val="20000"/>
          </a:schemeClr>
        </a:solidFill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600" b="0" kern="1200" spc="70" baseline="0"/>
  </cs:title>
  <cs:trendline>
    <cs:lnRef idx="0">
      <cs:styleClr val="0"/>
    </cs:lnRef>
    <cs:fillRef idx="0"/>
    <cs:effectRef idx="0"/>
    <cs:fontRef idx="minor">
      <a:schemeClr val="tx1"/>
    </cs:fontRef>
    <cs:spPr>
      <a:ln w="63500" cap="rnd" cmpd="sng" algn="ctr">
        <a:solidFill>
          <a:schemeClr val="phClr"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852505</xdr:colOff>
      <xdr:row>12</xdr:row>
      <xdr:rowOff>117364</xdr:rowOff>
    </xdr:from>
    <xdr:to>
      <xdr:col>28</xdr:col>
      <xdr:colOff>686093</xdr:colOff>
      <xdr:row>40</xdr:row>
      <xdr:rowOff>87586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330200</xdr:colOff>
      <xdr:row>11</xdr:row>
      <xdr:rowOff>152400</xdr:rowOff>
    </xdr:from>
    <xdr:to>
      <xdr:col>15</xdr:col>
      <xdr:colOff>571500</xdr:colOff>
      <xdr:row>26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279400</xdr:colOff>
      <xdr:row>17</xdr:row>
      <xdr:rowOff>76200</xdr:rowOff>
    </xdr:from>
    <xdr:to>
      <xdr:col>20</xdr:col>
      <xdr:colOff>203200</xdr:colOff>
      <xdr:row>31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508000</xdr:colOff>
      <xdr:row>6</xdr:row>
      <xdr:rowOff>95250</xdr:rowOff>
    </xdr:from>
    <xdr:to>
      <xdr:col>12</xdr:col>
      <xdr:colOff>812800</xdr:colOff>
      <xdr:row>20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88900</xdr:colOff>
      <xdr:row>1</xdr:row>
      <xdr:rowOff>355600</xdr:rowOff>
    </xdr:from>
    <xdr:to>
      <xdr:col>29</xdr:col>
      <xdr:colOff>254000</xdr:colOff>
      <xdr:row>12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D1353-017B-D444-B7C7-F1B3D90CAB2D}">
  <dimension ref="A1:F13"/>
  <sheetViews>
    <sheetView workbookViewId="0">
      <selection activeCell="I4" sqref="I4"/>
    </sheetView>
  </sheetViews>
  <sheetFormatPr baseColWidth="10" defaultRowHeight="15" x14ac:dyDescent="0.2"/>
  <cols>
    <col min="5" max="5" width="12.6640625" bestFit="1" customWidth="1"/>
  </cols>
  <sheetData>
    <row r="1" spans="1:6" ht="16" x14ac:dyDescent="0.2">
      <c r="A1" s="117"/>
      <c r="B1" s="118"/>
      <c r="C1" s="118"/>
      <c r="D1" s="118"/>
      <c r="E1" s="119"/>
      <c r="F1" s="92"/>
    </row>
    <row r="2" spans="1:6" ht="16" x14ac:dyDescent="0.2">
      <c r="A2" s="117"/>
      <c r="B2" s="118"/>
      <c r="C2" s="118"/>
      <c r="D2" s="118"/>
      <c r="E2" s="119"/>
      <c r="F2" s="92"/>
    </row>
    <row r="3" spans="1:6" ht="16" x14ac:dyDescent="0.2">
      <c r="A3" s="93"/>
      <c r="B3" s="94"/>
      <c r="C3" s="94"/>
      <c r="D3" s="94"/>
      <c r="E3" s="92"/>
      <c r="F3" s="92"/>
    </row>
    <row r="4" spans="1:6" ht="16" x14ac:dyDescent="0.2">
      <c r="A4" s="93"/>
      <c r="B4" s="94"/>
      <c r="C4" s="94"/>
      <c r="D4" s="94"/>
      <c r="E4" s="92"/>
      <c r="F4" s="92"/>
    </row>
    <row r="5" spans="1:6" ht="16" x14ac:dyDescent="0.2">
      <c r="A5" s="93"/>
      <c r="B5" s="94"/>
      <c r="C5" s="94"/>
      <c r="D5" s="94"/>
      <c r="E5" s="92"/>
      <c r="F5" s="92"/>
    </row>
    <row r="8" spans="1:6" ht="16" thickBot="1" x14ac:dyDescent="0.25"/>
    <row r="9" spans="1:6" ht="17" x14ac:dyDescent="0.2">
      <c r="A9" s="120"/>
      <c r="B9" s="122" t="s">
        <v>36</v>
      </c>
      <c r="C9" s="122" t="s">
        <v>37</v>
      </c>
      <c r="D9" s="122" t="s">
        <v>38</v>
      </c>
      <c r="E9" s="124" t="s">
        <v>39</v>
      </c>
      <c r="F9" s="80" t="s">
        <v>40</v>
      </c>
    </row>
    <row r="10" spans="1:6" ht="56" thickBot="1" x14ac:dyDescent="0.25">
      <c r="A10" s="121"/>
      <c r="B10" s="123"/>
      <c r="C10" s="123"/>
      <c r="D10" s="123"/>
      <c r="E10" s="125"/>
      <c r="F10" s="81" t="s">
        <v>41</v>
      </c>
    </row>
    <row r="11" spans="1:6" ht="18" thickBot="1" x14ac:dyDescent="0.25">
      <c r="A11" s="82" t="s">
        <v>16</v>
      </c>
      <c r="B11" s="83" t="s">
        <v>42</v>
      </c>
      <c r="C11" s="83" t="s">
        <v>43</v>
      </c>
      <c r="D11" s="91">
        <f>'AMD norm dist'!B92</f>
        <v>0.95139202531645628</v>
      </c>
      <c r="E11" s="90">
        <f>'AMD norm dist'!I92</f>
        <v>0.94946048101265879</v>
      </c>
      <c r="F11" s="81" t="s">
        <v>50</v>
      </c>
    </row>
    <row r="12" spans="1:6" ht="35" thickBot="1" x14ac:dyDescent="0.25">
      <c r="A12" s="82" t="s">
        <v>17</v>
      </c>
      <c r="B12" s="83" t="s">
        <v>42</v>
      </c>
      <c r="C12" s="83" t="s">
        <v>44</v>
      </c>
      <c r="D12" s="91">
        <f>'DME norm dist'!I3</f>
        <v>0.75295378167641314</v>
      </c>
      <c r="E12" s="90">
        <f>'DME norm dist'!R4</f>
        <v>0.78002456920077967</v>
      </c>
      <c r="F12" s="81" t="s">
        <v>45</v>
      </c>
    </row>
    <row r="13" spans="1:6" ht="35" thickBot="1" x14ac:dyDescent="0.25">
      <c r="A13" s="82" t="s">
        <v>18</v>
      </c>
      <c r="B13" s="83" t="s">
        <v>46</v>
      </c>
      <c r="C13" s="83" t="s">
        <v>47</v>
      </c>
      <c r="D13" s="91">
        <f>'CRVO.BRVO'!I14</f>
        <v>0.77045714285714284</v>
      </c>
      <c r="E13" s="90">
        <f>'CRVO.BRVO'!Q14</f>
        <v>0.80251428571428574</v>
      </c>
      <c r="F13" s="81" t="s">
        <v>48</v>
      </c>
    </row>
  </sheetData>
  <mergeCells count="10">
    <mergeCell ref="A9:A10"/>
    <mergeCell ref="B9:B10"/>
    <mergeCell ref="C9:C10"/>
    <mergeCell ref="D9:D10"/>
    <mergeCell ref="E9:E10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70"/>
  <sheetViews>
    <sheetView zoomScale="87" zoomScaleNormal="40" zoomScalePageLayoutView="40" workbookViewId="0">
      <selection activeCell="A3" sqref="A3:A59"/>
    </sheetView>
  </sheetViews>
  <sheetFormatPr baseColWidth="10" defaultRowHeight="15" x14ac:dyDescent="0.2"/>
  <cols>
    <col min="1" max="1" width="26.6640625" bestFit="1" customWidth="1"/>
    <col min="5" max="5" width="16" bestFit="1" customWidth="1"/>
    <col min="8" max="8" width="12.6640625" bestFit="1" customWidth="1"/>
    <col min="10" max="10" width="33.83203125" style="20" bestFit="1" customWidth="1"/>
    <col min="14" max="14" width="16" bestFit="1" customWidth="1"/>
    <col min="16" max="16" width="12.1640625" bestFit="1" customWidth="1"/>
    <col min="17" max="17" width="12.6640625" bestFit="1" customWidth="1"/>
  </cols>
  <sheetData>
    <row r="1" spans="1:18" s="65" customFormat="1" ht="22" thickTop="1" thickBot="1" x14ac:dyDescent="0.3">
      <c r="A1" s="84" t="s">
        <v>34</v>
      </c>
      <c r="E1" s="65" t="s">
        <v>11</v>
      </c>
      <c r="F1" s="65" t="s">
        <v>12</v>
      </c>
      <c r="G1" s="65" t="s">
        <v>13</v>
      </c>
      <c r="J1" s="85" t="s">
        <v>35</v>
      </c>
      <c r="N1" s="65" t="s">
        <v>11</v>
      </c>
      <c r="O1" s="65" t="s">
        <v>14</v>
      </c>
      <c r="P1" s="65" t="s">
        <v>15</v>
      </c>
    </row>
    <row r="2" spans="1:18" ht="17" thickTop="1" thickBot="1" x14ac:dyDescent="0.25">
      <c r="H2" t="s">
        <v>32</v>
      </c>
    </row>
    <row r="3" spans="1:18" ht="17" thickTop="1" thickBot="1" x14ac:dyDescent="0.25">
      <c r="A3">
        <v>0.61750277777777773</v>
      </c>
      <c r="B3">
        <f>ABS(A3-$I$3)</f>
        <v>0.1354510038986354</v>
      </c>
      <c r="C3">
        <f>A3-$I$3</f>
        <v>-0.1354510038986354</v>
      </c>
      <c r="D3">
        <f>C3^2</f>
        <v>1.8346974457148144E-2</v>
      </c>
      <c r="E3" s="1">
        <v>-3</v>
      </c>
      <c r="F3">
        <f>I3-(I6*3)</f>
        <v>-1.6579346110793982</v>
      </c>
      <c r="G3">
        <f>_xlfn.NORM.DIST(F3,$I$3,$I$6,FALSE)</f>
        <v>5.5147908446381037E-3</v>
      </c>
      <c r="H3" s="4" t="s">
        <v>6</v>
      </c>
      <c r="I3" s="5">
        <f>AVERAGE(A3:A59)</f>
        <v>0.75295378167641314</v>
      </c>
      <c r="J3" s="21">
        <v>0.58062222222222226</v>
      </c>
      <c r="K3">
        <f>ABS(J3-$R$4)</f>
        <v>0.19940234697855741</v>
      </c>
      <c r="L3">
        <f>J3-$R$4</f>
        <v>-0.19940234697855741</v>
      </c>
      <c r="M3">
        <f>L3^2</f>
        <v>3.9761295980557006E-2</v>
      </c>
      <c r="N3" s="1">
        <v>-3</v>
      </c>
      <c r="O3">
        <f>R4-(R7*3)</f>
        <v>-1.8499794162012304</v>
      </c>
      <c r="P3">
        <f>_xlfn.NORM.DIST(O3,$R$4,$R$7,FALSE)</f>
        <v>5.0553327331866104E-3</v>
      </c>
      <c r="Q3" t="s">
        <v>33</v>
      </c>
    </row>
    <row r="4" spans="1:18" ht="16" thickTop="1" x14ac:dyDescent="0.2">
      <c r="A4">
        <v>0.20041500000000004</v>
      </c>
      <c r="B4">
        <f t="shared" ref="B4:B57" si="0">ABS(A4-$I$3)</f>
        <v>0.55253878167641313</v>
      </c>
      <c r="C4">
        <f t="shared" ref="C4:C57" si="1">A4-$I$3</f>
        <v>-0.55253878167641313</v>
      </c>
      <c r="D4">
        <f t="shared" ref="D4:D57" si="2">C4^2</f>
        <v>0.30529910525645493</v>
      </c>
      <c r="E4" s="2">
        <f>E3+0.107</f>
        <v>-2.8929999999999998</v>
      </c>
      <c r="F4">
        <f>F3+$I$6*0.107</f>
        <v>-1.571946258404441</v>
      </c>
      <c r="G4">
        <f t="shared" ref="G4:G57" si="3">_xlfn.NORM.DIST(F4,$I$3,$I$6,FALSE)</f>
        <v>7.5587756587095992E-3</v>
      </c>
      <c r="H4" s="6" t="s">
        <v>8</v>
      </c>
      <c r="I4" s="7">
        <f>AVERAGE(B3:B59)</f>
        <v>0.56495225915666336</v>
      </c>
      <c r="J4" s="21">
        <v>0.20041500000000004</v>
      </c>
      <c r="K4">
        <f t="shared" ref="K4:K57" si="4">ABS(J4-$R$4)</f>
        <v>0.57960956920077966</v>
      </c>
      <c r="L4">
        <f t="shared" ref="L4:L57" si="5">J4-$R$4</f>
        <v>-0.57960956920077966</v>
      </c>
      <c r="M4">
        <f t="shared" ref="M4:M57" si="6">L4^2</f>
        <v>0.33594725270911341</v>
      </c>
      <c r="N4" s="2">
        <f>N3+0.107</f>
        <v>-2.8929999999999998</v>
      </c>
      <c r="O4">
        <f>O3+$R$7*0.107</f>
        <v>-1.756175940721892</v>
      </c>
      <c r="P4">
        <f t="shared" ref="P4:P57" si="7">_xlfn.NORM.DIST(O4,$R$4,$R$7,FALSE)</f>
        <v>6.9290254312076999E-3</v>
      </c>
      <c r="Q4" s="10" t="s">
        <v>10</v>
      </c>
      <c r="R4" s="11">
        <f>AVERAGE(J3:J59)</f>
        <v>0.78002456920077967</v>
      </c>
    </row>
    <row r="5" spans="1:18" x14ac:dyDescent="0.2">
      <c r="A5">
        <v>1.0941105555555557</v>
      </c>
      <c r="B5">
        <f t="shared" si="0"/>
        <v>0.34115677387914256</v>
      </c>
      <c r="C5">
        <f t="shared" si="1"/>
        <v>0.34115677387914256</v>
      </c>
      <c r="D5">
        <f t="shared" si="2"/>
        <v>0.1163879443636244</v>
      </c>
      <c r="E5" s="2">
        <f t="shared" ref="E5:E59" si="8">E4+0.107</f>
        <v>-2.7859999999999996</v>
      </c>
      <c r="F5">
        <f t="shared" ref="F5:F58" si="9">F4+$I$6*0.107</f>
        <v>-1.4859579057294838</v>
      </c>
      <c r="G5">
        <f t="shared" si="3"/>
        <v>1.0242397542030875E-2</v>
      </c>
      <c r="H5" s="6" t="s">
        <v>9</v>
      </c>
      <c r="I5" s="7">
        <f>AVERAGE(D3:D59)</f>
        <v>0.64582031581385557</v>
      </c>
      <c r="J5" s="21">
        <v>1.0941105555555557</v>
      </c>
      <c r="K5">
        <f t="shared" si="4"/>
        <v>0.31408598635477603</v>
      </c>
      <c r="L5">
        <f t="shared" si="5"/>
        <v>0.31408598635477603</v>
      </c>
      <c r="M5">
        <f t="shared" si="6"/>
        <v>9.8650006824452546E-2</v>
      </c>
      <c r="N5" s="2">
        <f t="shared" ref="N5:N59" si="10">N4+0.107</f>
        <v>-2.7859999999999996</v>
      </c>
      <c r="O5">
        <f t="shared" ref="O5:O59" si="11">O4+$R$7*0.107</f>
        <v>-1.6623724652425536</v>
      </c>
      <c r="P5">
        <f t="shared" si="7"/>
        <v>9.3890646117399026E-3</v>
      </c>
      <c r="Q5" s="12" t="s">
        <v>8</v>
      </c>
      <c r="R5" s="13">
        <f>AVERAGE(K3:K59)</f>
        <v>0.58212230375158136</v>
      </c>
    </row>
    <row r="6" spans="1:18" ht="16" thickBot="1" x14ac:dyDescent="0.25">
      <c r="A6">
        <v>0.67834666666666654</v>
      </c>
      <c r="B6">
        <f t="shared" si="0"/>
        <v>7.4607115009746594E-2</v>
      </c>
      <c r="C6">
        <f t="shared" si="1"/>
        <v>-7.4607115009746594E-2</v>
      </c>
      <c r="D6">
        <f t="shared" si="2"/>
        <v>5.5662216100775559E-3</v>
      </c>
      <c r="E6" s="2">
        <f t="shared" si="8"/>
        <v>-2.6789999999999994</v>
      </c>
      <c r="F6">
        <f t="shared" si="9"/>
        <v>-1.3999695530545266</v>
      </c>
      <c r="G6">
        <f t="shared" si="3"/>
        <v>1.3720804082408769E-2</v>
      </c>
      <c r="H6" s="8" t="s">
        <v>7</v>
      </c>
      <c r="I6" s="9">
        <f>SQRT(I5)</f>
        <v>0.80362946425193715</v>
      </c>
      <c r="J6" s="21">
        <v>0.64011555555555544</v>
      </c>
      <c r="K6">
        <f t="shared" si="4"/>
        <v>0.13990901364522423</v>
      </c>
      <c r="L6">
        <f t="shared" si="5"/>
        <v>-0.13990901364522423</v>
      </c>
      <c r="M6">
        <f t="shared" si="6"/>
        <v>1.9574532099179542E-2</v>
      </c>
      <c r="N6" s="2">
        <f t="shared" si="10"/>
        <v>-2.6789999999999994</v>
      </c>
      <c r="O6">
        <f t="shared" si="11"/>
        <v>-1.5685689897632151</v>
      </c>
      <c r="P6">
        <f t="shared" si="7"/>
        <v>1.2577671929458901E-2</v>
      </c>
      <c r="Q6" s="12" t="s">
        <v>9</v>
      </c>
      <c r="R6" s="13">
        <f>AVERAGE(M3:M59)</f>
        <v>0.76854677369227309</v>
      </c>
    </row>
    <row r="7" spans="1:18" ht="17" thickTop="1" thickBot="1" x14ac:dyDescent="0.25">
      <c r="A7">
        <v>1.5383055555555558</v>
      </c>
      <c r="B7">
        <f t="shared" si="0"/>
        <v>0.78535177387914268</v>
      </c>
      <c r="C7">
        <f t="shared" si="1"/>
        <v>0.78535177387914268</v>
      </c>
      <c r="D7">
        <f t="shared" si="2"/>
        <v>0.61677740873511611</v>
      </c>
      <c r="E7" s="2">
        <f t="shared" si="8"/>
        <v>-2.5719999999999992</v>
      </c>
      <c r="F7">
        <f t="shared" si="9"/>
        <v>-1.3139812003795694</v>
      </c>
      <c r="G7">
        <f t="shared" si="3"/>
        <v>1.8171269123644418E-2</v>
      </c>
      <c r="J7" s="21">
        <v>1.1771877777777779</v>
      </c>
      <c r="K7">
        <f t="shared" si="4"/>
        <v>0.39716320857699827</v>
      </c>
      <c r="L7">
        <f t="shared" si="5"/>
        <v>0.39716320857699827</v>
      </c>
      <c r="M7">
        <f t="shared" si="6"/>
        <v>0.15773861424717622</v>
      </c>
      <c r="N7" s="2">
        <f t="shared" si="10"/>
        <v>-2.5719999999999992</v>
      </c>
      <c r="O7">
        <f t="shared" si="11"/>
        <v>-1.4747655142838767</v>
      </c>
      <c r="P7">
        <f t="shared" si="7"/>
        <v>1.6657351872848971E-2</v>
      </c>
      <c r="Q7" s="14" t="s">
        <v>7</v>
      </c>
      <c r="R7" s="15">
        <f>SQRT(R6)</f>
        <v>0.8766679951340034</v>
      </c>
    </row>
    <row r="8" spans="1:18" ht="16" thickTop="1" x14ac:dyDescent="0.2">
      <c r="A8">
        <v>1.8154666666666668</v>
      </c>
      <c r="B8">
        <f t="shared" si="0"/>
        <v>1.0625128849902536</v>
      </c>
      <c r="C8">
        <f t="shared" si="1"/>
        <v>1.0625128849902536</v>
      </c>
      <c r="D8">
        <f t="shared" si="2"/>
        <v>1.1289336307703119</v>
      </c>
      <c r="E8" s="2">
        <f t="shared" si="8"/>
        <v>-2.464999999999999</v>
      </c>
      <c r="F8">
        <f t="shared" si="9"/>
        <v>-1.2279928477046123</v>
      </c>
      <c r="G8">
        <f t="shared" si="3"/>
        <v>2.3791329966097747E-2</v>
      </c>
      <c r="J8" s="21">
        <v>1.63096</v>
      </c>
      <c r="K8">
        <f t="shared" si="4"/>
        <v>0.85093543079922029</v>
      </c>
      <c r="L8">
        <f t="shared" si="5"/>
        <v>0.85093543079922029</v>
      </c>
      <c r="M8">
        <f t="shared" si="6"/>
        <v>0.72409110738945459</v>
      </c>
      <c r="N8" s="2">
        <f t="shared" si="10"/>
        <v>-2.464999999999999</v>
      </c>
      <c r="O8">
        <f t="shared" si="11"/>
        <v>-1.3809620388045383</v>
      </c>
      <c r="P8">
        <f t="shared" si="7"/>
        <v>2.1809184161643461E-2</v>
      </c>
    </row>
    <row r="9" spans="1:18" x14ac:dyDescent="0.2">
      <c r="A9">
        <v>0.209035</v>
      </c>
      <c r="B9">
        <f t="shared" si="0"/>
        <v>0.54391878167641317</v>
      </c>
      <c r="C9">
        <f t="shared" si="1"/>
        <v>-0.54391878167641317</v>
      </c>
      <c r="D9">
        <f t="shared" si="2"/>
        <v>0.29584764106035361</v>
      </c>
      <c r="E9" s="2">
        <f t="shared" si="8"/>
        <v>-2.3579999999999988</v>
      </c>
      <c r="F9">
        <f t="shared" si="9"/>
        <v>-1.1420044950296551</v>
      </c>
      <c r="G9">
        <f t="shared" si="3"/>
        <v>3.0794981154420222E-2</v>
      </c>
      <c r="J9" s="21">
        <v>0.17880333333333331</v>
      </c>
      <c r="K9">
        <f t="shared" si="4"/>
        <v>0.60122123586744636</v>
      </c>
      <c r="L9">
        <f t="shared" si="5"/>
        <v>-0.60122123586744636</v>
      </c>
      <c r="M9">
        <f t="shared" si="6"/>
        <v>0.36146697445797954</v>
      </c>
      <c r="N9" s="2">
        <f t="shared" si="10"/>
        <v>-2.3579999999999988</v>
      </c>
      <c r="O9">
        <f t="shared" si="11"/>
        <v>-1.2871585633251998</v>
      </c>
      <c r="P9">
        <f t="shared" si="7"/>
        <v>2.8229334644516636E-2</v>
      </c>
    </row>
    <row r="10" spans="1:18" x14ac:dyDescent="0.2">
      <c r="A10">
        <v>0.43617777777777783</v>
      </c>
      <c r="B10">
        <f t="shared" si="0"/>
        <v>0.31677600389863531</v>
      </c>
      <c r="C10">
        <f t="shared" si="1"/>
        <v>-0.31677600389863531</v>
      </c>
      <c r="D10">
        <f t="shared" si="2"/>
        <v>0.10034703664598821</v>
      </c>
      <c r="E10" s="2">
        <f t="shared" si="8"/>
        <v>-2.2509999999999986</v>
      </c>
      <c r="F10">
        <f t="shared" si="9"/>
        <v>-1.0560161423546979</v>
      </c>
      <c r="G10">
        <f t="shared" si="3"/>
        <v>3.9406596540275646E-2</v>
      </c>
      <c r="J10" s="21">
        <v>0.33145777777777802</v>
      </c>
      <c r="K10">
        <f t="shared" si="4"/>
        <v>0.44856679142300165</v>
      </c>
      <c r="L10">
        <f t="shared" si="5"/>
        <v>-0.44856679142300165</v>
      </c>
      <c r="M10">
        <f t="shared" si="6"/>
        <v>0.20121216636752667</v>
      </c>
      <c r="N10" s="2">
        <f t="shared" si="10"/>
        <v>-2.2509999999999986</v>
      </c>
      <c r="O10">
        <f t="shared" si="11"/>
        <v>-1.1933550878458614</v>
      </c>
      <c r="P10">
        <f t="shared" si="7"/>
        <v>3.6123483737778496E-2</v>
      </c>
    </row>
    <row r="11" spans="1:18" x14ac:dyDescent="0.2">
      <c r="A11">
        <v>0.15188333333333334</v>
      </c>
      <c r="B11">
        <f t="shared" si="0"/>
        <v>0.60107044834307977</v>
      </c>
      <c r="C11">
        <f t="shared" si="1"/>
        <v>-0.60107044834307977</v>
      </c>
      <c r="D11">
        <f t="shared" si="2"/>
        <v>0.3612856838713509</v>
      </c>
      <c r="E11" s="2">
        <f t="shared" si="8"/>
        <v>-2.1439999999999984</v>
      </c>
      <c r="F11">
        <f t="shared" si="9"/>
        <v>-0.97002778967974057</v>
      </c>
      <c r="G11">
        <f t="shared" si="3"/>
        <v>4.9852354509095517E-2</v>
      </c>
      <c r="J11" s="21">
        <v>0.111366666666667</v>
      </c>
      <c r="K11">
        <f t="shared" si="4"/>
        <v>0.66865790253411261</v>
      </c>
      <c r="L11">
        <f t="shared" si="5"/>
        <v>-0.66865790253411261</v>
      </c>
      <c r="M11">
        <f t="shared" si="6"/>
        <v>0.44710339062131882</v>
      </c>
      <c r="N11" s="2">
        <f t="shared" si="10"/>
        <v>-2.1439999999999984</v>
      </c>
      <c r="O11">
        <f t="shared" si="11"/>
        <v>-1.099551612366523</v>
      </c>
      <c r="P11">
        <f t="shared" si="7"/>
        <v>4.5698966048964042E-2</v>
      </c>
    </row>
    <row r="12" spans="1:18" x14ac:dyDescent="0.2">
      <c r="A12">
        <v>0.2757</v>
      </c>
      <c r="B12">
        <f t="shared" si="0"/>
        <v>0.47725378167641314</v>
      </c>
      <c r="C12">
        <f t="shared" si="1"/>
        <v>-0.47725378167641314</v>
      </c>
      <c r="D12">
        <f t="shared" si="2"/>
        <v>0.22777117212443743</v>
      </c>
      <c r="E12" s="2">
        <f t="shared" si="8"/>
        <v>-2.0369999999999981</v>
      </c>
      <c r="F12">
        <f t="shared" si="9"/>
        <v>-0.88403943700478327</v>
      </c>
      <c r="G12">
        <f t="shared" si="3"/>
        <v>6.234909936349544E-2</v>
      </c>
      <c r="J12" s="21">
        <v>0.31309999999999999</v>
      </c>
      <c r="K12">
        <f t="shared" si="4"/>
        <v>0.46692456920077968</v>
      </c>
      <c r="L12">
        <f t="shared" si="5"/>
        <v>-0.46692456920077968</v>
      </c>
      <c r="M12">
        <f t="shared" si="6"/>
        <v>0.2180185533233337</v>
      </c>
      <c r="N12" s="2">
        <f t="shared" si="10"/>
        <v>-2.0369999999999981</v>
      </c>
      <c r="O12">
        <f t="shared" si="11"/>
        <v>-1.0057481368871846</v>
      </c>
      <c r="P12">
        <f t="shared" si="7"/>
        <v>5.7154559760582896E-2</v>
      </c>
    </row>
    <row r="13" spans="1:18" x14ac:dyDescent="0.2">
      <c r="A13">
        <v>0.66446777777777777</v>
      </c>
      <c r="B13">
        <f t="shared" si="0"/>
        <v>8.8486003898635368E-2</v>
      </c>
      <c r="C13">
        <f t="shared" si="1"/>
        <v>-8.8486003898635368E-2</v>
      </c>
      <c r="D13">
        <f t="shared" si="2"/>
        <v>7.8297728859493144E-3</v>
      </c>
      <c r="E13" s="2">
        <f t="shared" si="8"/>
        <v>-1.9299999999999982</v>
      </c>
      <c r="F13">
        <f t="shared" si="9"/>
        <v>-0.79805108432982597</v>
      </c>
      <c r="G13">
        <f t="shared" si="3"/>
        <v>7.709078298388905E-2</v>
      </c>
      <c r="J13" s="21">
        <v>0.7041533333333333</v>
      </c>
      <c r="K13">
        <f t="shared" si="4"/>
        <v>7.5871235867446374E-2</v>
      </c>
      <c r="L13">
        <f t="shared" si="5"/>
        <v>-7.5871235867446374E-2</v>
      </c>
      <c r="M13">
        <f t="shared" si="6"/>
        <v>5.7564444320536813E-3</v>
      </c>
      <c r="N13" s="2">
        <f t="shared" si="10"/>
        <v>-1.9299999999999982</v>
      </c>
      <c r="O13">
        <f t="shared" si="11"/>
        <v>-0.91194466140784625</v>
      </c>
      <c r="P13">
        <f t="shared" si="7"/>
        <v>7.0668057887336835E-2</v>
      </c>
    </row>
    <row r="14" spans="1:18" x14ac:dyDescent="0.2">
      <c r="A14">
        <v>0.28445999999999999</v>
      </c>
      <c r="B14">
        <f t="shared" si="0"/>
        <v>0.46849378167641315</v>
      </c>
      <c r="C14">
        <f t="shared" si="1"/>
        <v>-0.46849378167641315</v>
      </c>
      <c r="D14">
        <f t="shared" si="2"/>
        <v>0.21948642346946667</v>
      </c>
      <c r="E14" s="2">
        <f t="shared" si="8"/>
        <v>-1.8229999999999982</v>
      </c>
      <c r="F14">
        <f t="shared" si="9"/>
        <v>-0.71206273165486866</v>
      </c>
      <c r="G14">
        <f t="shared" si="3"/>
        <v>9.4232885833353403E-2</v>
      </c>
      <c r="J14" s="21">
        <v>0.28445999999999999</v>
      </c>
      <c r="K14">
        <f t="shared" si="4"/>
        <v>0.49556456920077968</v>
      </c>
      <c r="L14">
        <f t="shared" si="5"/>
        <v>-0.49556456920077968</v>
      </c>
      <c r="M14">
        <f t="shared" si="6"/>
        <v>0.24558424224715436</v>
      </c>
      <c r="N14" s="2">
        <f t="shared" si="10"/>
        <v>-1.8229999999999982</v>
      </c>
      <c r="O14">
        <f t="shared" si="11"/>
        <v>-0.81814118592850793</v>
      </c>
      <c r="P14">
        <f t="shared" si="7"/>
        <v>8.6381987226072321E-2</v>
      </c>
    </row>
    <row r="15" spans="1:18" x14ac:dyDescent="0.2">
      <c r="A15">
        <v>2.2393055555555561</v>
      </c>
      <c r="B15">
        <f t="shared" si="0"/>
        <v>1.486351773879143</v>
      </c>
      <c r="C15">
        <f t="shared" si="1"/>
        <v>1.486351773879143</v>
      </c>
      <c r="D15">
        <f t="shared" si="2"/>
        <v>2.2092415957136748</v>
      </c>
      <c r="E15" s="2">
        <f t="shared" si="8"/>
        <v>-1.7159999999999982</v>
      </c>
      <c r="F15">
        <f t="shared" si="9"/>
        <v>-0.62607437897991136</v>
      </c>
      <c r="G15">
        <f t="shared" si="3"/>
        <v>0.11387549781588546</v>
      </c>
      <c r="J15" s="21">
        <v>2.2393055555555561</v>
      </c>
      <c r="K15">
        <f t="shared" si="4"/>
        <v>1.4592809863547764</v>
      </c>
      <c r="L15">
        <f t="shared" si="5"/>
        <v>1.4592809863547764</v>
      </c>
      <c r="M15">
        <f t="shared" si="6"/>
        <v>2.129500997136569</v>
      </c>
      <c r="N15" s="2">
        <f t="shared" si="10"/>
        <v>-1.7159999999999982</v>
      </c>
      <c r="O15">
        <f t="shared" si="11"/>
        <v>-0.72433771044916961</v>
      </c>
      <c r="P15">
        <f t="shared" si="7"/>
        <v>0.1043880988118136</v>
      </c>
    </row>
    <row r="16" spans="1:18" x14ac:dyDescent="0.2">
      <c r="A16">
        <v>0.52992000000000006</v>
      </c>
      <c r="B16">
        <f t="shared" si="0"/>
        <v>0.22303378167641308</v>
      </c>
      <c r="C16">
        <f t="shared" si="1"/>
        <v>-0.22303378167641308</v>
      </c>
      <c r="D16">
        <f t="shared" si="2"/>
        <v>4.9744067768881892E-2</v>
      </c>
      <c r="E16" s="2">
        <f t="shared" si="8"/>
        <v>-1.6089999999999982</v>
      </c>
      <c r="F16">
        <f t="shared" si="9"/>
        <v>-0.54008602630495406</v>
      </c>
      <c r="G16">
        <f t="shared" si="3"/>
        <v>0.13604602222018999</v>
      </c>
      <c r="J16" s="21">
        <v>0.48279600000000006</v>
      </c>
      <c r="K16">
        <f t="shared" si="4"/>
        <v>0.29722856920077961</v>
      </c>
      <c r="L16">
        <f t="shared" si="5"/>
        <v>-0.29722856920077961</v>
      </c>
      <c r="M16">
        <f t="shared" si="6"/>
        <v>8.8344822349142635E-2</v>
      </c>
      <c r="N16" s="2">
        <f t="shared" si="10"/>
        <v>-1.6089999999999982</v>
      </c>
      <c r="O16">
        <f t="shared" si="11"/>
        <v>-0.6305342349698313</v>
      </c>
      <c r="P16">
        <f t="shared" si="7"/>
        <v>0.12471151286149876</v>
      </c>
    </row>
    <row r="17" spans="1:16" x14ac:dyDescent="0.2">
      <c r="A17">
        <v>0.12462222222222225</v>
      </c>
      <c r="B17">
        <f t="shared" si="0"/>
        <v>0.62833155945419095</v>
      </c>
      <c r="C17">
        <f t="shared" si="1"/>
        <v>-0.62833155945419095</v>
      </c>
      <c r="D17">
        <f t="shared" si="2"/>
        <v>0.3948005486061355</v>
      </c>
      <c r="E17" s="2">
        <f t="shared" si="8"/>
        <v>-1.5019999999999982</v>
      </c>
      <c r="F17">
        <f t="shared" si="9"/>
        <v>-0.45409767362999676</v>
      </c>
      <c r="G17">
        <f t="shared" si="3"/>
        <v>0.16068271835564288</v>
      </c>
      <c r="J17" s="21">
        <v>9.8026666666666665E-2</v>
      </c>
      <c r="K17">
        <f t="shared" si="4"/>
        <v>0.68199790253411297</v>
      </c>
      <c r="L17">
        <f t="shared" si="5"/>
        <v>-0.68199790253411297</v>
      </c>
      <c r="M17">
        <f t="shared" si="6"/>
        <v>0.46512113906092944</v>
      </c>
      <c r="N17" s="2">
        <f t="shared" si="10"/>
        <v>-1.5019999999999982</v>
      </c>
      <c r="O17">
        <f t="shared" si="11"/>
        <v>-0.53673075949049298</v>
      </c>
      <c r="P17">
        <f t="shared" si="7"/>
        <v>0.14729563253527037</v>
      </c>
    </row>
    <row r="18" spans="1:16" x14ac:dyDescent="0.2">
      <c r="A18">
        <v>2.8037099999999997</v>
      </c>
      <c r="B18">
        <f t="shared" si="0"/>
        <v>2.0507562183235866</v>
      </c>
      <c r="C18">
        <f t="shared" si="1"/>
        <v>2.0507562183235866</v>
      </c>
      <c r="D18">
        <f t="shared" si="2"/>
        <v>4.2056010669928581</v>
      </c>
      <c r="E18" s="2">
        <f t="shared" si="8"/>
        <v>-1.3949999999999982</v>
      </c>
      <c r="F18">
        <f t="shared" si="9"/>
        <v>-0.36810932095503945</v>
      </c>
      <c r="G18">
        <f t="shared" si="3"/>
        <v>0.18762048527454106</v>
      </c>
      <c r="J18" s="21">
        <v>2.6456949999999999</v>
      </c>
      <c r="K18">
        <f t="shared" si="4"/>
        <v>1.8656704307992202</v>
      </c>
      <c r="L18">
        <f t="shared" si="5"/>
        <v>1.8656704307992202</v>
      </c>
      <c r="M18">
        <f t="shared" si="6"/>
        <v>3.4807261563585481</v>
      </c>
      <c r="N18" s="2">
        <f t="shared" si="10"/>
        <v>-1.3949999999999982</v>
      </c>
      <c r="O18">
        <f t="shared" si="11"/>
        <v>-0.44292728401115461</v>
      </c>
      <c r="P18">
        <f t="shared" si="7"/>
        <v>0.17198911207066581</v>
      </c>
    </row>
    <row r="19" spans="1:16" x14ac:dyDescent="0.2">
      <c r="A19">
        <v>4.3702044444444441</v>
      </c>
      <c r="B19">
        <f t="shared" si="0"/>
        <v>3.617250662768031</v>
      </c>
      <c r="C19">
        <f t="shared" si="1"/>
        <v>3.617250662768031</v>
      </c>
      <c r="D19">
        <f t="shared" si="2"/>
        <v>13.08450235729576</v>
      </c>
      <c r="E19" s="2">
        <f t="shared" si="8"/>
        <v>-1.2879999999999983</v>
      </c>
      <c r="F19">
        <f t="shared" si="9"/>
        <v>-0.28212096828008215</v>
      </c>
      <c r="G19">
        <f t="shared" si="3"/>
        <v>0.21658037532691746</v>
      </c>
      <c r="J19" s="21">
        <v>5.4805688888888877</v>
      </c>
      <c r="K19">
        <f t="shared" si="4"/>
        <v>4.7005443196881078</v>
      </c>
      <c r="L19">
        <f t="shared" si="5"/>
        <v>4.7005443196881078</v>
      </c>
      <c r="M19">
        <f t="shared" si="6"/>
        <v>22.095116901352135</v>
      </c>
      <c r="N19" s="2">
        <f t="shared" si="10"/>
        <v>-1.2879999999999983</v>
      </c>
      <c r="O19">
        <f t="shared" si="11"/>
        <v>-0.34912380853181624</v>
      </c>
      <c r="P19">
        <f t="shared" si="7"/>
        <v>0.19853624400289629</v>
      </c>
    </row>
    <row r="20" spans="1:16" x14ac:dyDescent="0.2">
      <c r="A20">
        <v>0.18090222222222219</v>
      </c>
      <c r="B20">
        <f t="shared" si="0"/>
        <v>0.57205155945419095</v>
      </c>
      <c r="C20">
        <f t="shared" si="1"/>
        <v>-0.57205155945419095</v>
      </c>
      <c r="D20">
        <f t="shared" si="2"/>
        <v>0.32724298667397178</v>
      </c>
      <c r="E20" s="2">
        <f t="shared" si="8"/>
        <v>-1.1809999999999983</v>
      </c>
      <c r="F20">
        <f t="shared" si="9"/>
        <v>-0.19613261560512488</v>
      </c>
      <c r="G20">
        <f t="shared" si="3"/>
        <v>0.24716428257279222</v>
      </c>
      <c r="J20" s="21">
        <v>0.19170666666666664</v>
      </c>
      <c r="K20">
        <f t="shared" si="4"/>
        <v>0.58831790253411298</v>
      </c>
      <c r="L20">
        <f t="shared" si="5"/>
        <v>-0.58831790253411298</v>
      </c>
      <c r="M20">
        <f t="shared" si="6"/>
        <v>0.34611795444213805</v>
      </c>
      <c r="N20" s="2">
        <f t="shared" si="10"/>
        <v>-1.1809999999999983</v>
      </c>
      <c r="O20">
        <f t="shared" si="11"/>
        <v>-0.25532033305247787</v>
      </c>
      <c r="P20">
        <f t="shared" si="7"/>
        <v>0.22657209010558912</v>
      </c>
    </row>
    <row r="21" spans="1:16" x14ac:dyDescent="0.2">
      <c r="A21">
        <v>0.10262722222222222</v>
      </c>
      <c r="B21">
        <f t="shared" si="0"/>
        <v>0.65032655945419093</v>
      </c>
      <c r="C21">
        <f t="shared" si="1"/>
        <v>-0.65032655945419093</v>
      </c>
      <c r="D21">
        <f t="shared" si="2"/>
        <v>0.42292463393152535</v>
      </c>
      <c r="E21" s="2">
        <f t="shared" si="8"/>
        <v>-1.0739999999999983</v>
      </c>
      <c r="F21">
        <f t="shared" si="9"/>
        <v>-0.1101442629301676</v>
      </c>
      <c r="G21">
        <f t="shared" si="3"/>
        <v>0.27885605789645984</v>
      </c>
      <c r="J21" s="21">
        <v>9.0368333333333328E-2</v>
      </c>
      <c r="K21">
        <f t="shared" si="4"/>
        <v>0.68965623586744629</v>
      </c>
      <c r="L21">
        <f t="shared" si="5"/>
        <v>-0.68965623586744629</v>
      </c>
      <c r="M21">
        <f t="shared" si="6"/>
        <v>0.47562572367085471</v>
      </c>
      <c r="N21" s="2">
        <f t="shared" si="10"/>
        <v>-1.0739999999999983</v>
      </c>
      <c r="O21">
        <f t="shared" si="11"/>
        <v>-0.16151685757313949</v>
      </c>
      <c r="P21">
        <f t="shared" si="7"/>
        <v>0.25562350360068176</v>
      </c>
    </row>
    <row r="22" spans="1:16" x14ac:dyDescent="0.2">
      <c r="A22">
        <v>0.50865777777777776</v>
      </c>
      <c r="B22">
        <f t="shared" si="0"/>
        <v>0.24429600389863537</v>
      </c>
      <c r="C22">
        <f t="shared" si="1"/>
        <v>-0.24429600389863537</v>
      </c>
      <c r="D22">
        <f t="shared" si="2"/>
        <v>5.968053752084207E-2</v>
      </c>
      <c r="E22" s="2">
        <f t="shared" si="8"/>
        <v>-0.96699999999999831</v>
      </c>
      <c r="F22">
        <f t="shared" si="9"/>
        <v>-2.4155910255210328E-2</v>
      </c>
      <c r="G22">
        <f t="shared" si="3"/>
        <v>0.3110299554046827</v>
      </c>
      <c r="J22" s="21">
        <v>0.46019361111111118</v>
      </c>
      <c r="K22">
        <f t="shared" si="4"/>
        <v>0.31983095808966849</v>
      </c>
      <c r="L22">
        <f t="shared" si="5"/>
        <v>-0.31983095808966849</v>
      </c>
      <c r="M22">
        <f t="shared" si="6"/>
        <v>0.10229184175255529</v>
      </c>
      <c r="N22" s="2">
        <f t="shared" si="10"/>
        <v>-0.96699999999999831</v>
      </c>
      <c r="O22">
        <f t="shared" si="11"/>
        <v>-6.7713382093801136E-2</v>
      </c>
      <c r="P22">
        <f t="shared" si="7"/>
        <v>0.28511687185519141</v>
      </c>
    </row>
    <row r="23" spans="1:16" x14ac:dyDescent="0.2">
      <c r="A23">
        <v>0.28117055555555553</v>
      </c>
      <c r="B23">
        <f t="shared" si="0"/>
        <v>0.4717832261208576</v>
      </c>
      <c r="C23">
        <f t="shared" si="1"/>
        <v>-0.4717832261208576</v>
      </c>
      <c r="D23">
        <f t="shared" si="2"/>
        <v>0.22257941244900425</v>
      </c>
      <c r="E23" s="2">
        <f t="shared" si="8"/>
        <v>-0.85999999999999832</v>
      </c>
      <c r="F23">
        <f t="shared" si="9"/>
        <v>6.1832442419746947E-2</v>
      </c>
      <c r="G23">
        <f t="shared" si="3"/>
        <v>0.34296682664568223</v>
      </c>
      <c r="J23" s="21">
        <v>0.33145777777777802</v>
      </c>
      <c r="K23">
        <f t="shared" si="4"/>
        <v>0.44856679142300165</v>
      </c>
      <c r="L23">
        <f t="shared" si="5"/>
        <v>-0.44856679142300165</v>
      </c>
      <c r="M23">
        <f t="shared" si="6"/>
        <v>0.20121216636752667</v>
      </c>
      <c r="N23" s="2">
        <f t="shared" si="10"/>
        <v>-0.85999999999999832</v>
      </c>
      <c r="O23">
        <f t="shared" si="11"/>
        <v>2.6090093385537222E-2</v>
      </c>
      <c r="P23">
        <f t="shared" si="7"/>
        <v>0.31439296139849054</v>
      </c>
    </row>
    <row r="24" spans="1:16" x14ac:dyDescent="0.2">
      <c r="A24">
        <v>0.69327555555555542</v>
      </c>
      <c r="B24">
        <f t="shared" si="0"/>
        <v>5.9678226120857714E-2</v>
      </c>
      <c r="C24">
        <f t="shared" si="1"/>
        <v>-5.9678226120857714E-2</v>
      </c>
      <c r="D24">
        <f t="shared" si="2"/>
        <v>3.5614906729322239E-3</v>
      </c>
      <c r="E24" s="2">
        <f t="shared" si="8"/>
        <v>-0.75299999999999834</v>
      </c>
      <c r="F24">
        <f t="shared" si="9"/>
        <v>0.14782079509470422</v>
      </c>
      <c r="G24">
        <f t="shared" si="3"/>
        <v>0.37387788266957411</v>
      </c>
      <c r="J24" s="21">
        <v>0.51770333333333329</v>
      </c>
      <c r="K24">
        <f t="shared" si="4"/>
        <v>0.26232123586744638</v>
      </c>
      <c r="L24">
        <f t="shared" si="5"/>
        <v>-0.26232123586744638</v>
      </c>
      <c r="M24">
        <f t="shared" si="6"/>
        <v>6.8812430787024439E-2</v>
      </c>
      <c r="N24" s="2">
        <f t="shared" si="10"/>
        <v>-0.75299999999999834</v>
      </c>
      <c r="O24">
        <f t="shared" si="11"/>
        <v>0.11989356886487558</v>
      </c>
      <c r="P24">
        <f t="shared" si="7"/>
        <v>0.34272870027549235</v>
      </c>
    </row>
    <row r="25" spans="1:16" x14ac:dyDescent="0.2">
      <c r="A25">
        <v>0.21331555555555551</v>
      </c>
      <c r="B25">
        <f t="shared" si="0"/>
        <v>0.53963822612085766</v>
      </c>
      <c r="C25">
        <f t="shared" si="1"/>
        <v>-0.53963822612085766</v>
      </c>
      <c r="D25">
        <f t="shared" si="2"/>
        <v>0.2912094150908659</v>
      </c>
      <c r="E25" s="2">
        <f t="shared" si="8"/>
        <v>-0.64599999999999835</v>
      </c>
      <c r="F25">
        <f t="shared" si="9"/>
        <v>0.2338091477696615</v>
      </c>
      <c r="G25">
        <f t="shared" si="3"/>
        <v>0.40293518879708468</v>
      </c>
      <c r="J25" s="21">
        <v>0.33145777777777802</v>
      </c>
      <c r="K25">
        <f t="shared" si="4"/>
        <v>0.44856679142300165</v>
      </c>
      <c r="L25">
        <f t="shared" si="5"/>
        <v>-0.44856679142300165</v>
      </c>
      <c r="M25">
        <f t="shared" si="6"/>
        <v>0.20121216636752667</v>
      </c>
      <c r="N25" s="2">
        <f t="shared" si="10"/>
        <v>-0.64599999999999835</v>
      </c>
      <c r="O25">
        <f t="shared" si="11"/>
        <v>0.21369704434421394</v>
      </c>
      <c r="P25">
        <f t="shared" si="7"/>
        <v>0.36936513218069317</v>
      </c>
    </row>
    <row r="26" spans="1:16" x14ac:dyDescent="0.2">
      <c r="A26">
        <v>1.1141350000000001</v>
      </c>
      <c r="B26">
        <f t="shared" si="0"/>
        <v>0.36118121832358696</v>
      </c>
      <c r="C26">
        <f t="shared" si="1"/>
        <v>0.36118121832358696</v>
      </c>
      <c r="D26">
        <f t="shared" si="2"/>
        <v>0.1304518724697106</v>
      </c>
      <c r="E26" s="2">
        <f t="shared" si="8"/>
        <v>-0.53899999999999837</v>
      </c>
      <c r="F26">
        <f t="shared" si="9"/>
        <v>0.31979750044461874</v>
      </c>
      <c r="G26">
        <f t="shared" si="3"/>
        <v>0.42930740632150804</v>
      </c>
      <c r="J26" s="21">
        <v>1.1141350000000001</v>
      </c>
      <c r="K26">
        <f t="shared" si="4"/>
        <v>0.33411043079922043</v>
      </c>
      <c r="L26">
        <f t="shared" si="5"/>
        <v>0.33411043079922043</v>
      </c>
      <c r="M26">
        <f t="shared" si="6"/>
        <v>0.11162977996884066</v>
      </c>
      <c r="N26" s="2">
        <f t="shared" si="10"/>
        <v>-0.53899999999999837</v>
      </c>
      <c r="O26">
        <f t="shared" si="11"/>
        <v>0.30750051982355231</v>
      </c>
      <c r="P26">
        <f t="shared" si="7"/>
        <v>0.39354018038357458</v>
      </c>
    </row>
    <row r="27" spans="1:16" x14ac:dyDescent="0.2">
      <c r="A27">
        <v>0.61750277777777773</v>
      </c>
      <c r="B27">
        <f t="shared" si="0"/>
        <v>0.1354510038986354</v>
      </c>
      <c r="C27">
        <f t="shared" si="1"/>
        <v>-0.1354510038986354</v>
      </c>
      <c r="D27">
        <f t="shared" si="2"/>
        <v>1.8346974457148144E-2</v>
      </c>
      <c r="E27" s="2">
        <f t="shared" si="8"/>
        <v>-0.43199999999999839</v>
      </c>
      <c r="F27">
        <f t="shared" si="9"/>
        <v>0.40578585311957605</v>
      </c>
      <c r="G27">
        <f t="shared" si="3"/>
        <v>0.45219871906669107</v>
      </c>
      <c r="J27" s="21">
        <v>0.65438333333333332</v>
      </c>
      <c r="K27">
        <f t="shared" si="4"/>
        <v>0.12564123586744635</v>
      </c>
      <c r="L27">
        <f t="shared" si="5"/>
        <v>-0.12564123586744635</v>
      </c>
      <c r="M27">
        <f t="shared" si="6"/>
        <v>1.578572015029929E-2</v>
      </c>
      <c r="N27" s="2">
        <f t="shared" si="10"/>
        <v>-0.43199999999999839</v>
      </c>
      <c r="O27">
        <f t="shared" si="11"/>
        <v>0.40130399530289068</v>
      </c>
      <c r="P27">
        <f t="shared" si="7"/>
        <v>0.41452433116761567</v>
      </c>
    </row>
    <row r="28" spans="1:16" x14ac:dyDescent="0.2">
      <c r="A28">
        <v>0.20829666666666666</v>
      </c>
      <c r="B28">
        <f t="shared" si="0"/>
        <v>0.54465711500974645</v>
      </c>
      <c r="C28">
        <f t="shared" si="1"/>
        <v>-0.54465711500974645</v>
      </c>
      <c r="D28">
        <f t="shared" si="2"/>
        <v>0.29665137293074018</v>
      </c>
      <c r="E28" s="2">
        <f t="shared" si="8"/>
        <v>-0.3249999999999984</v>
      </c>
      <c r="F28">
        <f t="shared" si="9"/>
        <v>0.49177420579453335</v>
      </c>
      <c r="G28">
        <f t="shared" si="3"/>
        <v>0.47088844892723486</v>
      </c>
      <c r="J28" s="21">
        <v>0.33145777777777802</v>
      </c>
      <c r="K28">
        <f t="shared" si="4"/>
        <v>0.44856679142300165</v>
      </c>
      <c r="L28">
        <f t="shared" si="5"/>
        <v>-0.44856679142300165</v>
      </c>
      <c r="M28">
        <f t="shared" si="6"/>
        <v>0.20121216636752667</v>
      </c>
      <c r="N28" s="2">
        <f t="shared" si="10"/>
        <v>-0.3249999999999984</v>
      </c>
      <c r="O28">
        <f t="shared" si="11"/>
        <v>0.49510747078222905</v>
      </c>
      <c r="P28">
        <f t="shared" si="7"/>
        <v>0.43165694884980493</v>
      </c>
    </row>
    <row r="29" spans="1:16" x14ac:dyDescent="0.2">
      <c r="A29">
        <v>0.26482222222222224</v>
      </c>
      <c r="B29">
        <f t="shared" si="0"/>
        <v>0.4881315594541909</v>
      </c>
      <c r="C29">
        <f t="shared" si="1"/>
        <v>-0.4881315594541909</v>
      </c>
      <c r="D29">
        <f t="shared" si="2"/>
        <v>0.23827241933518031</v>
      </c>
      <c r="E29" s="2">
        <f t="shared" si="8"/>
        <v>-0.21799999999999842</v>
      </c>
      <c r="F29">
        <f t="shared" si="9"/>
        <v>0.57776255846949065</v>
      </c>
      <c r="G29">
        <f t="shared" si="3"/>
        <v>0.48476863077766619</v>
      </c>
      <c r="J29" s="21">
        <v>0.23656444444444444</v>
      </c>
      <c r="K29">
        <f t="shared" si="4"/>
        <v>0.54346012475633521</v>
      </c>
      <c r="L29">
        <f t="shared" si="5"/>
        <v>-0.54346012475633521</v>
      </c>
      <c r="M29">
        <f t="shared" si="6"/>
        <v>0.29534890720017143</v>
      </c>
      <c r="N29" s="2">
        <f t="shared" si="10"/>
        <v>-0.21799999999999842</v>
      </c>
      <c r="O29">
        <f t="shared" si="11"/>
        <v>0.58891094626156737</v>
      </c>
      <c r="P29">
        <f t="shared" si="7"/>
        <v>0.44438072018182045</v>
      </c>
    </row>
    <row r="30" spans="1:16" x14ac:dyDescent="0.2">
      <c r="A30">
        <v>0.28305333333333332</v>
      </c>
      <c r="B30">
        <f t="shared" si="0"/>
        <v>0.46990044834307981</v>
      </c>
      <c r="C30">
        <f t="shared" si="1"/>
        <v>-0.46990044834307981</v>
      </c>
      <c r="D30">
        <f t="shared" si="2"/>
        <v>0.22080643135302741</v>
      </c>
      <c r="E30" s="2">
        <f t="shared" si="8"/>
        <v>-0.11099999999999842</v>
      </c>
      <c r="F30">
        <f t="shared" si="9"/>
        <v>0.66375091114444795</v>
      </c>
      <c r="G30">
        <f t="shared" si="3"/>
        <v>0.49337682212949602</v>
      </c>
      <c r="J30" s="21">
        <v>0.31172666666666671</v>
      </c>
      <c r="K30">
        <f t="shared" si="4"/>
        <v>0.46829790253411296</v>
      </c>
      <c r="L30">
        <f t="shared" si="5"/>
        <v>-0.46829790253411296</v>
      </c>
      <c r="M30">
        <f t="shared" si="6"/>
        <v>0.21930292551784958</v>
      </c>
      <c r="N30" s="2">
        <f t="shared" si="10"/>
        <v>-0.11099999999999842</v>
      </c>
      <c r="O30">
        <f t="shared" si="11"/>
        <v>0.68271442174090569</v>
      </c>
      <c r="P30">
        <f t="shared" si="7"/>
        <v>0.45227173051029917</v>
      </c>
    </row>
    <row r="31" spans="1:16" x14ac:dyDescent="0.2">
      <c r="A31">
        <v>0.19298999999999997</v>
      </c>
      <c r="B31">
        <f t="shared" si="0"/>
        <v>0.55996378167641314</v>
      </c>
      <c r="C31">
        <f t="shared" si="1"/>
        <v>-0.55996378167641314</v>
      </c>
      <c r="D31">
        <f t="shared" si="2"/>
        <v>0.31355943678934967</v>
      </c>
      <c r="E31" s="2">
        <f t="shared" si="8"/>
        <v>-3.9999999999984215E-3</v>
      </c>
      <c r="F31">
        <f t="shared" si="9"/>
        <v>0.74973926381940525</v>
      </c>
      <c r="G31">
        <f t="shared" si="3"/>
        <v>0.49642168016737698</v>
      </c>
      <c r="J31" s="21">
        <v>0.20607999999999996</v>
      </c>
      <c r="K31">
        <f>ABS(J31-$R$4)</f>
        <v>0.57394456920077974</v>
      </c>
      <c r="L31">
        <f t="shared" si="5"/>
        <v>-0.57394456920077974</v>
      </c>
      <c r="M31">
        <f t="shared" si="6"/>
        <v>0.32941236851506867</v>
      </c>
      <c r="N31" s="2">
        <f t="shared" si="10"/>
        <v>-3.9999999999984215E-3</v>
      </c>
      <c r="O31">
        <f t="shared" si="11"/>
        <v>0.776517897220244</v>
      </c>
      <c r="P31">
        <f t="shared" si="7"/>
        <v>0.45506290989324372</v>
      </c>
    </row>
    <row r="32" spans="1:16" x14ac:dyDescent="0.2">
      <c r="A32">
        <v>0.41814499999999999</v>
      </c>
      <c r="B32">
        <f t="shared" si="0"/>
        <v>0.33480878167641315</v>
      </c>
      <c r="C32">
        <f t="shared" si="1"/>
        <v>-0.33480878167641315</v>
      </c>
      <c r="D32">
        <f t="shared" si="2"/>
        <v>0.11209692028764408</v>
      </c>
      <c r="E32" s="2">
        <f t="shared" si="8"/>
        <v>0.10300000000000158</v>
      </c>
      <c r="F32">
        <f t="shared" si="9"/>
        <v>0.83572761649436256</v>
      </c>
      <c r="G32">
        <f t="shared" si="3"/>
        <v>0.49379933349830568</v>
      </c>
      <c r="J32" s="21">
        <v>0.40396416666666668</v>
      </c>
      <c r="K32">
        <f t="shared" si="4"/>
        <v>0.37606040253411299</v>
      </c>
      <c r="L32">
        <f t="shared" si="5"/>
        <v>-0.37606040253411299</v>
      </c>
      <c r="M32">
        <f t="shared" si="6"/>
        <v>0.14142142635411908</v>
      </c>
      <c r="N32" s="2">
        <f t="shared" si="10"/>
        <v>0.10300000000000158</v>
      </c>
      <c r="O32">
        <f t="shared" si="11"/>
        <v>0.87032137269958232</v>
      </c>
      <c r="P32">
        <f t="shared" si="7"/>
        <v>0.45265904085679454</v>
      </c>
    </row>
    <row r="33" spans="1:16" x14ac:dyDescent="0.2">
      <c r="A33">
        <v>0.74543333333333328</v>
      </c>
      <c r="B33">
        <f t="shared" si="0"/>
        <v>7.5204483430798552E-3</v>
      </c>
      <c r="C33">
        <f t="shared" si="1"/>
        <v>-7.5204483430798552E-3</v>
      </c>
      <c r="D33">
        <f t="shared" si="2"/>
        <v>5.6557143280932536E-5</v>
      </c>
      <c r="E33" s="2">
        <f t="shared" si="8"/>
        <v>0.21000000000000157</v>
      </c>
      <c r="F33">
        <f t="shared" si="9"/>
        <v>0.92171596916931986</v>
      </c>
      <c r="G33">
        <f t="shared" si="3"/>
        <v>0.48559926549399612</v>
      </c>
      <c r="J33" s="21">
        <v>1.1761222222222201</v>
      </c>
      <c r="K33">
        <f t="shared" si="4"/>
        <v>0.3960976530214404</v>
      </c>
      <c r="L33">
        <f t="shared" si="5"/>
        <v>0.3960976530214404</v>
      </c>
      <c r="M33">
        <f t="shared" si="6"/>
        <v>0.15689335072909338</v>
      </c>
      <c r="N33" s="2">
        <f t="shared" si="10"/>
        <v>0.21000000000000157</v>
      </c>
      <c r="O33">
        <f t="shared" si="11"/>
        <v>0.96412484817892063</v>
      </c>
      <c r="P33">
        <f t="shared" si="7"/>
        <v>0.44514215157406728</v>
      </c>
    </row>
    <row r="34" spans="1:16" x14ac:dyDescent="0.2">
      <c r="A34">
        <v>0.40561777777777769</v>
      </c>
      <c r="B34">
        <f t="shared" si="0"/>
        <v>0.34733600389863545</v>
      </c>
      <c r="C34">
        <f t="shared" si="1"/>
        <v>-0.34733600389863545</v>
      </c>
      <c r="D34">
        <f t="shared" si="2"/>
        <v>0.1206422996042729</v>
      </c>
      <c r="E34" s="2">
        <f t="shared" si="8"/>
        <v>0.31700000000000156</v>
      </c>
      <c r="F34">
        <f t="shared" si="9"/>
        <v>1.0077043218442772</v>
      </c>
      <c r="G34">
        <f t="shared" si="3"/>
        <v>0.47209924446014923</v>
      </c>
      <c r="J34" s="21">
        <v>0.45714666666666659</v>
      </c>
      <c r="K34">
        <f t="shared" si="4"/>
        <v>0.32287790253411308</v>
      </c>
      <c r="L34">
        <f t="shared" si="5"/>
        <v>-0.32287790253411308</v>
      </c>
      <c r="M34">
        <f t="shared" si="6"/>
        <v>0.10425013994482822</v>
      </c>
      <c r="N34" s="2">
        <f t="shared" si="10"/>
        <v>0.31700000000000156</v>
      </c>
      <c r="O34">
        <f t="shared" si="11"/>
        <v>1.0579283236582591</v>
      </c>
      <c r="P34">
        <f t="shared" si="7"/>
        <v>0.43276686842122231</v>
      </c>
    </row>
    <row r="35" spans="1:16" x14ac:dyDescent="0.2">
      <c r="A35">
        <v>0.13704111111111111</v>
      </c>
      <c r="B35">
        <f t="shared" si="0"/>
        <v>0.61591267056530197</v>
      </c>
      <c r="C35">
        <f t="shared" si="1"/>
        <v>-0.61591267056530197</v>
      </c>
      <c r="D35">
        <f t="shared" si="2"/>
        <v>0.3793484177628822</v>
      </c>
      <c r="E35" s="2">
        <f t="shared" si="8"/>
        <v>0.42400000000000154</v>
      </c>
      <c r="F35">
        <f t="shared" si="9"/>
        <v>1.0936926745192344</v>
      </c>
      <c r="G35">
        <f t="shared" si="3"/>
        <v>0.45374970124698782</v>
      </c>
      <c r="J35" s="21">
        <v>0.12499000000000002</v>
      </c>
      <c r="K35">
        <f t="shared" si="4"/>
        <v>0.65503456920077963</v>
      </c>
      <c r="L35">
        <f t="shared" si="5"/>
        <v>-0.65503456920077963</v>
      </c>
      <c r="M35">
        <f t="shared" si="6"/>
        <v>0.42907028684805093</v>
      </c>
      <c r="N35" s="2">
        <f t="shared" si="10"/>
        <v>0.42400000000000154</v>
      </c>
      <c r="O35">
        <f t="shared" si="11"/>
        <v>1.1517317991375975</v>
      </c>
      <c r="P35">
        <f t="shared" si="7"/>
        <v>0.415946095148432</v>
      </c>
    </row>
    <row r="36" spans="1:16" x14ac:dyDescent="0.2">
      <c r="A36">
        <v>1.1761222222222223</v>
      </c>
      <c r="B36">
        <f t="shared" si="0"/>
        <v>0.42316844054580915</v>
      </c>
      <c r="C36">
        <f t="shared" si="1"/>
        <v>0.42316844054580915</v>
      </c>
      <c r="D36">
        <f t="shared" si="2"/>
        <v>0.17907152907397203</v>
      </c>
      <c r="E36" s="2">
        <f t="shared" si="8"/>
        <v>0.53100000000000158</v>
      </c>
      <c r="F36">
        <f t="shared" si="9"/>
        <v>1.1796810271941915</v>
      </c>
      <c r="G36">
        <f t="shared" si="3"/>
        <v>0.43114877974878157</v>
      </c>
      <c r="J36" s="21">
        <v>1.1761222222222201</v>
      </c>
      <c r="K36">
        <f t="shared" si="4"/>
        <v>0.3960976530214404</v>
      </c>
      <c r="L36">
        <f t="shared" si="5"/>
        <v>0.3960976530214404</v>
      </c>
      <c r="M36">
        <f>L36^2</f>
        <v>0.15689335072909338</v>
      </c>
      <c r="N36" s="2">
        <f t="shared" si="10"/>
        <v>0.53100000000000158</v>
      </c>
      <c r="O36">
        <f t="shared" si="11"/>
        <v>1.2455352746169359</v>
      </c>
      <c r="P36">
        <f t="shared" si="7"/>
        <v>0.39522814201678214</v>
      </c>
    </row>
    <row r="37" spans="1:16" x14ac:dyDescent="0.2">
      <c r="A37">
        <v>0.15483999999999998</v>
      </c>
      <c r="B37">
        <f t="shared" si="0"/>
        <v>0.59811378167641316</v>
      </c>
      <c r="C37">
        <f t="shared" si="1"/>
        <v>-0.59811378167641316</v>
      </c>
      <c r="D37">
        <f t="shared" si="2"/>
        <v>0.35774009583126004</v>
      </c>
      <c r="E37" s="2">
        <f t="shared" si="8"/>
        <v>0.63800000000000157</v>
      </c>
      <c r="F37">
        <f t="shared" si="9"/>
        <v>1.2656693798691487</v>
      </c>
      <c r="G37">
        <f t="shared" si="3"/>
        <v>0.40500998744884736</v>
      </c>
      <c r="J37" s="21">
        <v>0.15483999999999998</v>
      </c>
      <c r="K37">
        <f t="shared" si="4"/>
        <v>0.62518456920077969</v>
      </c>
      <c r="L37">
        <f>J37-$R$4</f>
        <v>-0.62518456920077969</v>
      </c>
      <c r="M37">
        <f t="shared" si="6"/>
        <v>0.3908557455667645</v>
      </c>
      <c r="N37" s="2">
        <f t="shared" si="10"/>
        <v>0.63800000000000157</v>
      </c>
      <c r="O37">
        <f>O36+$R$7*0.107</f>
        <v>1.3393387500962743</v>
      </c>
      <c r="P37">
        <f t="shared" si="7"/>
        <v>0.37126707149888571</v>
      </c>
    </row>
    <row r="38" spans="1:16" x14ac:dyDescent="0.2">
      <c r="A38">
        <v>1.319666666666667</v>
      </c>
      <c r="B38">
        <f t="shared" si="0"/>
        <v>0.56671288499025385</v>
      </c>
      <c r="C38">
        <f t="shared" si="1"/>
        <v>0.56671288499025385</v>
      </c>
      <c r="D38">
        <f t="shared" si="2"/>
        <v>0.3211634940139767</v>
      </c>
      <c r="E38" s="2">
        <f t="shared" si="8"/>
        <v>0.74500000000000155</v>
      </c>
      <c r="F38">
        <f t="shared" si="9"/>
        <v>1.3516577325441059</v>
      </c>
      <c r="G38">
        <f t="shared" si="3"/>
        <v>0.37612488423618728</v>
      </c>
      <c r="J38" s="21">
        <v>0.98618333333333341</v>
      </c>
      <c r="K38">
        <f t="shared" si="4"/>
        <v>0.20615876413255374</v>
      </c>
      <c r="L38">
        <f t="shared" si="5"/>
        <v>0.20615876413255374</v>
      </c>
      <c r="M38">
        <f t="shared" si="6"/>
        <v>4.2501436028661924E-2</v>
      </c>
      <c r="N38" s="2">
        <f t="shared" si="10"/>
        <v>0.74500000000000155</v>
      </c>
      <c r="O38">
        <f t="shared" si="11"/>
        <v>1.4331422255756128</v>
      </c>
      <c r="P38">
        <f t="shared" si="7"/>
        <v>0.34478849563151437</v>
      </c>
    </row>
    <row r="39" spans="1:16" x14ac:dyDescent="0.2">
      <c r="A39">
        <v>0.3368694444444445</v>
      </c>
      <c r="B39">
        <f t="shared" si="0"/>
        <v>0.41608433723196864</v>
      </c>
      <c r="C39">
        <f t="shared" si="1"/>
        <v>-0.41608433723196864</v>
      </c>
      <c r="D39">
        <f t="shared" si="2"/>
        <v>0.1731261756897666</v>
      </c>
      <c r="E39" s="2">
        <f t="shared" si="8"/>
        <v>0.85200000000000153</v>
      </c>
      <c r="F39">
        <f t="shared" si="9"/>
        <v>1.4376460852190631</v>
      </c>
      <c r="G39">
        <f t="shared" si="3"/>
        <v>0.34532352359511842</v>
      </c>
      <c r="J39" s="21">
        <v>0.30092388888888888</v>
      </c>
      <c r="K39">
        <f t="shared" si="4"/>
        <v>0.47910068031189079</v>
      </c>
      <c r="L39">
        <f t="shared" si="5"/>
        <v>-0.47910068031189079</v>
      </c>
      <c r="M39">
        <f t="shared" si="6"/>
        <v>0.22953746187531657</v>
      </c>
      <c r="N39" s="2">
        <f t="shared" si="10"/>
        <v>0.85200000000000153</v>
      </c>
      <c r="O39">
        <f t="shared" si="11"/>
        <v>1.5269457010549512</v>
      </c>
      <c r="P39">
        <f t="shared" si="7"/>
        <v>0.31655331299954287</v>
      </c>
    </row>
    <row r="40" spans="1:16" x14ac:dyDescent="0.2">
      <c r="A40">
        <v>0.17525000000000002</v>
      </c>
      <c r="B40">
        <f t="shared" si="0"/>
        <v>0.57770378167641312</v>
      </c>
      <c r="C40">
        <f t="shared" si="1"/>
        <v>-0.57770378167641312</v>
      </c>
      <c r="D40">
        <f t="shared" si="2"/>
        <v>0.3337416593632288</v>
      </c>
      <c r="E40" s="2">
        <f t="shared" si="8"/>
        <v>0.95900000000000152</v>
      </c>
      <c r="F40">
        <f t="shared" si="9"/>
        <v>1.5236344378940203</v>
      </c>
      <c r="G40">
        <f t="shared" si="3"/>
        <v>0.31343538399488902</v>
      </c>
      <c r="J40" s="21">
        <v>0.33145777777777802</v>
      </c>
      <c r="K40">
        <f>ABS(J40-$R$4)</f>
        <v>0.44856679142300165</v>
      </c>
      <c r="L40">
        <f t="shared" si="5"/>
        <v>-0.44856679142300165</v>
      </c>
      <c r="M40">
        <f t="shared" si="6"/>
        <v>0.20121216636752667</v>
      </c>
      <c r="N40" s="2">
        <f t="shared" si="10"/>
        <v>0.95900000000000152</v>
      </c>
      <c r="O40">
        <f t="shared" si="11"/>
        <v>1.6207491765342896</v>
      </c>
      <c r="P40">
        <f t="shared" si="7"/>
        <v>0.28732189507945982</v>
      </c>
    </row>
    <row r="41" spans="1:16" x14ac:dyDescent="0.2">
      <c r="A41">
        <v>0.17024500000000001</v>
      </c>
      <c r="B41">
        <f t="shared" si="0"/>
        <v>0.58270878167641316</v>
      </c>
      <c r="C41">
        <f t="shared" si="1"/>
        <v>-0.58270878167641316</v>
      </c>
      <c r="D41">
        <f t="shared" si="2"/>
        <v>0.33954952424280971</v>
      </c>
      <c r="E41" s="2">
        <f t="shared" si="8"/>
        <v>1.0660000000000016</v>
      </c>
      <c r="F41">
        <f t="shared" si="9"/>
        <v>1.6096227905689775</v>
      </c>
      <c r="G41">
        <f t="shared" si="3"/>
        <v>0.28125331135894188</v>
      </c>
      <c r="J41" s="21">
        <v>0.17845222222222223</v>
      </c>
      <c r="K41">
        <f t="shared" si="4"/>
        <v>0.60157234697855744</v>
      </c>
      <c r="L41">
        <f t="shared" si="5"/>
        <v>-0.60157234697855744</v>
      </c>
      <c r="M41">
        <f t="shared" si="6"/>
        <v>0.36188928864928993</v>
      </c>
      <c r="N41" s="2">
        <f t="shared" si="10"/>
        <v>1.0660000000000016</v>
      </c>
      <c r="O41">
        <f t="shared" si="11"/>
        <v>1.7145526520136281</v>
      </c>
      <c r="P41">
        <f t="shared" si="7"/>
        <v>0.25782103279807816</v>
      </c>
    </row>
    <row r="42" spans="1:16" x14ac:dyDescent="0.2">
      <c r="A42">
        <v>0.53328888888888881</v>
      </c>
      <c r="B42">
        <f t="shared" si="0"/>
        <v>0.21966489278752432</v>
      </c>
      <c r="C42">
        <f t="shared" si="1"/>
        <v>-0.21966489278752432</v>
      </c>
      <c r="D42">
        <f t="shared" si="2"/>
        <v>4.8252665123354556E-2</v>
      </c>
      <c r="E42" s="2">
        <f t="shared" si="8"/>
        <v>1.1730000000000016</v>
      </c>
      <c r="F42">
        <f t="shared" si="9"/>
        <v>1.6956111432439347</v>
      </c>
      <c r="G42">
        <f t="shared" si="3"/>
        <v>0.24950257285188365</v>
      </c>
      <c r="J42" s="21">
        <v>0.56030000000000002</v>
      </c>
      <c r="K42">
        <f t="shared" si="4"/>
        <v>0.21972456920077965</v>
      </c>
      <c r="L42">
        <f t="shared" si="5"/>
        <v>-0.21972456920077965</v>
      </c>
      <c r="M42">
        <f t="shared" si="6"/>
        <v>4.8278886310468207E-2</v>
      </c>
      <c r="N42" s="2">
        <f t="shared" si="10"/>
        <v>1.1730000000000016</v>
      </c>
      <c r="O42">
        <f t="shared" si="11"/>
        <v>1.8083561274929665</v>
      </c>
      <c r="P42">
        <f t="shared" si="7"/>
        <v>0.22871556856571465</v>
      </c>
    </row>
    <row r="43" spans="1:16" x14ac:dyDescent="0.2">
      <c r="A43">
        <v>0.43342222222222226</v>
      </c>
      <c r="B43">
        <f t="shared" si="0"/>
        <v>0.31953155945419087</v>
      </c>
      <c r="C43">
        <f t="shared" si="1"/>
        <v>-0.31953155945419087</v>
      </c>
      <c r="D43">
        <f t="shared" si="2"/>
        <v>0.10210041748722712</v>
      </c>
      <c r="E43" s="2">
        <f t="shared" si="8"/>
        <v>1.2800000000000016</v>
      </c>
      <c r="F43">
        <f t="shared" si="9"/>
        <v>1.7815994959188919</v>
      </c>
      <c r="G43">
        <f t="shared" si="3"/>
        <v>0.21881655429514538</v>
      </c>
      <c r="J43" s="21">
        <v>0.48848333333333332</v>
      </c>
      <c r="K43">
        <f t="shared" si="4"/>
        <v>0.29154123586744635</v>
      </c>
      <c r="L43">
        <f t="shared" si="5"/>
        <v>-0.29154123586744635</v>
      </c>
      <c r="M43">
        <f t="shared" si="6"/>
        <v>8.4996292211117985E-2</v>
      </c>
      <c r="N43" s="2">
        <f t="shared" si="10"/>
        <v>1.2800000000000016</v>
      </c>
      <c r="O43">
        <f t="shared" si="11"/>
        <v>1.9021596029723049</v>
      </c>
      <c r="P43">
        <f t="shared" si="7"/>
        <v>0.20058611843219276</v>
      </c>
    </row>
    <row r="44" spans="1:16" x14ac:dyDescent="0.2">
      <c r="A44">
        <v>0.74493333333333334</v>
      </c>
      <c r="B44">
        <f t="shared" si="0"/>
        <v>8.0204483430798001E-3</v>
      </c>
      <c r="C44">
        <f t="shared" si="1"/>
        <v>-8.0204483430798001E-3</v>
      </c>
      <c r="D44">
        <f t="shared" si="2"/>
        <v>6.4327591624011509E-5</v>
      </c>
      <c r="E44" s="2">
        <f t="shared" si="8"/>
        <v>1.3870000000000016</v>
      </c>
      <c r="F44">
        <f t="shared" si="9"/>
        <v>1.8675878485938491</v>
      </c>
      <c r="G44">
        <f t="shared" si="3"/>
        <v>0.18971998599119375</v>
      </c>
      <c r="J44" s="21">
        <v>0.55668666666666666</v>
      </c>
      <c r="K44">
        <f t="shared" si="4"/>
        <v>0.22333790253411301</v>
      </c>
      <c r="L44">
        <f t="shared" si="5"/>
        <v>-0.22333790253411301</v>
      </c>
      <c r="M44">
        <f t="shared" si="6"/>
        <v>4.9879818708336965E-2</v>
      </c>
      <c r="N44" s="2">
        <f t="shared" si="10"/>
        <v>1.3870000000000016</v>
      </c>
      <c r="O44">
        <f t="shared" si="11"/>
        <v>1.9959630784516433</v>
      </c>
      <c r="P44">
        <f t="shared" si="7"/>
        <v>0.17391369543116783</v>
      </c>
    </row>
    <row r="45" spans="1:16" x14ac:dyDescent="0.2">
      <c r="A45">
        <v>0.58806111111111115</v>
      </c>
      <c r="B45">
        <f t="shared" si="0"/>
        <v>0.16489267056530199</v>
      </c>
      <c r="C45">
        <f t="shared" si="1"/>
        <v>-0.16489267056530199</v>
      </c>
      <c r="D45">
        <f t="shared" si="2"/>
        <v>2.7189592806157209E-2</v>
      </c>
      <c r="E45" s="2">
        <f t="shared" si="8"/>
        <v>1.4940000000000015</v>
      </c>
      <c r="F45">
        <f t="shared" si="9"/>
        <v>1.9535762012688063</v>
      </c>
      <c r="G45">
        <f t="shared" si="3"/>
        <v>0.16261992460780994</v>
      </c>
      <c r="J45" s="21">
        <v>0.58806111111111115</v>
      </c>
      <c r="K45">
        <f t="shared" si="4"/>
        <v>0.19196345808966853</v>
      </c>
      <c r="L45">
        <f t="shared" si="5"/>
        <v>-0.19196345808966853</v>
      </c>
      <c r="M45">
        <f t="shared" si="6"/>
        <v>3.6849969241743927E-2</v>
      </c>
      <c r="N45" s="2">
        <f t="shared" si="10"/>
        <v>1.4940000000000015</v>
      </c>
      <c r="O45">
        <f t="shared" si="11"/>
        <v>2.0897665539309815</v>
      </c>
      <c r="P45">
        <f t="shared" si="7"/>
        <v>0.14907144279778145</v>
      </c>
    </row>
    <row r="46" spans="1:16" x14ac:dyDescent="0.2">
      <c r="A46">
        <v>0.4020177777777777</v>
      </c>
      <c r="B46">
        <f t="shared" si="0"/>
        <v>0.35093600389863544</v>
      </c>
      <c r="C46">
        <f t="shared" si="1"/>
        <v>-0.35093600389863544</v>
      </c>
      <c r="D46">
        <f t="shared" si="2"/>
        <v>0.12315607883234307</v>
      </c>
      <c r="E46" s="2">
        <f t="shared" si="8"/>
        <v>1.6010000000000015</v>
      </c>
      <c r="F46">
        <f t="shared" si="9"/>
        <v>2.0395645539437637</v>
      </c>
      <c r="G46">
        <f t="shared" si="3"/>
        <v>0.13780411595323189</v>
      </c>
      <c r="J46" s="21">
        <v>0.42237999999999998</v>
      </c>
      <c r="K46">
        <f t="shared" si="4"/>
        <v>0.35764456920077969</v>
      </c>
      <c r="L46">
        <f t="shared" si="5"/>
        <v>-0.35764456920077969</v>
      </c>
      <c r="M46">
        <f t="shared" si="6"/>
        <v>0.12790963787881129</v>
      </c>
      <c r="N46" s="2">
        <f t="shared" si="10"/>
        <v>1.6010000000000015</v>
      </c>
      <c r="O46">
        <f t="shared" si="11"/>
        <v>2.18357002941032</v>
      </c>
      <c r="P46">
        <f t="shared" si="7"/>
        <v>0.12632313314720636</v>
      </c>
    </row>
    <row r="47" spans="1:16" x14ac:dyDescent="0.2">
      <c r="A47">
        <v>0.63090000000000013</v>
      </c>
      <c r="B47">
        <f t="shared" si="0"/>
        <v>0.12205378167641301</v>
      </c>
      <c r="C47">
        <f t="shared" si="1"/>
        <v>-0.12205378167641301</v>
      </c>
      <c r="D47">
        <f t="shared" si="2"/>
        <v>1.4897125621513492E-2</v>
      </c>
      <c r="E47" s="2">
        <f t="shared" si="8"/>
        <v>1.7080000000000015</v>
      </c>
      <c r="F47">
        <f t="shared" si="9"/>
        <v>2.1255529066187209</v>
      </c>
      <c r="G47">
        <f t="shared" si="3"/>
        <v>0.11544586596762614</v>
      </c>
      <c r="J47" s="21">
        <v>1.1761222222222201</v>
      </c>
      <c r="K47">
        <f t="shared" si="4"/>
        <v>0.3960976530214404</v>
      </c>
      <c r="L47">
        <f t="shared" si="5"/>
        <v>0.3960976530214404</v>
      </c>
      <c r="M47">
        <f t="shared" si="6"/>
        <v>0.15689335072909338</v>
      </c>
      <c r="N47" s="2">
        <f t="shared" si="10"/>
        <v>1.7080000000000015</v>
      </c>
      <c r="O47">
        <f t="shared" si="11"/>
        <v>2.2773735048896584</v>
      </c>
      <c r="P47">
        <f t="shared" si="7"/>
        <v>0.10582763364537189</v>
      </c>
    </row>
    <row r="48" spans="1:16" x14ac:dyDescent="0.2">
      <c r="A48">
        <v>1.4869500000000002</v>
      </c>
      <c r="B48">
        <f t="shared" si="0"/>
        <v>0.73399621832358708</v>
      </c>
      <c r="C48">
        <f t="shared" si="1"/>
        <v>0.73399621832358708</v>
      </c>
      <c r="D48">
        <f t="shared" si="2"/>
        <v>0.53875044851332687</v>
      </c>
      <c r="E48" s="2">
        <f t="shared" si="8"/>
        <v>1.8150000000000015</v>
      </c>
      <c r="F48">
        <f t="shared" si="9"/>
        <v>2.2115412592936781</v>
      </c>
      <c r="G48">
        <f t="shared" si="3"/>
        <v>9.5614188772800493E-2</v>
      </c>
      <c r="J48" s="21">
        <v>1.5586333333333335</v>
      </c>
      <c r="K48">
        <f t="shared" si="4"/>
        <v>0.77860876413255387</v>
      </c>
      <c r="L48">
        <f t="shared" si="5"/>
        <v>0.77860876413255387</v>
      </c>
      <c r="M48">
        <f t="shared" si="6"/>
        <v>0.60623160758402295</v>
      </c>
      <c r="N48" s="2">
        <f t="shared" si="10"/>
        <v>1.8150000000000015</v>
      </c>
      <c r="O48">
        <f t="shared" si="11"/>
        <v>2.3711769803689968</v>
      </c>
      <c r="P48">
        <f t="shared" si="7"/>
        <v>8.7648208586220591E-2</v>
      </c>
    </row>
    <row r="49" spans="1:16" x14ac:dyDescent="0.2">
      <c r="A49">
        <v>0.10709722222222225</v>
      </c>
      <c r="B49">
        <f t="shared" si="0"/>
        <v>0.64585655945419085</v>
      </c>
      <c r="C49">
        <f t="shared" si="1"/>
        <v>-0.64585655945419085</v>
      </c>
      <c r="D49">
        <f t="shared" si="2"/>
        <v>0.41713069539000475</v>
      </c>
      <c r="E49" s="2">
        <f t="shared" si="8"/>
        <v>1.9220000000000015</v>
      </c>
      <c r="F49">
        <f t="shared" si="9"/>
        <v>2.2975296119686353</v>
      </c>
      <c r="G49">
        <f t="shared" si="3"/>
        <v>7.8287795873954041E-2</v>
      </c>
      <c r="J49" s="21">
        <v>0.10138333333333334</v>
      </c>
      <c r="K49">
        <f t="shared" si="4"/>
        <v>0.67864123586744629</v>
      </c>
      <c r="L49">
        <f t="shared" si="5"/>
        <v>-0.67864123586744629</v>
      </c>
      <c r="M49">
        <f t="shared" si="6"/>
        <v>0.46055392701969489</v>
      </c>
      <c r="N49" s="2">
        <f t="shared" si="10"/>
        <v>1.9220000000000015</v>
      </c>
      <c r="O49">
        <f t="shared" si="11"/>
        <v>2.4649804558483353</v>
      </c>
      <c r="P49">
        <f t="shared" si="7"/>
        <v>7.1765343100079274E-2</v>
      </c>
    </row>
    <row r="50" spans="1:16" x14ac:dyDescent="0.2">
      <c r="A50">
        <v>2.4515527777777781</v>
      </c>
      <c r="B50">
        <f t="shared" si="0"/>
        <v>1.698598996101365</v>
      </c>
      <c r="C50">
        <f t="shared" si="1"/>
        <v>1.698598996101365</v>
      </c>
      <c r="D50">
        <f t="shared" si="2"/>
        <v>2.8852385495565649</v>
      </c>
      <c r="E50" s="2">
        <f t="shared" si="8"/>
        <v>2.0290000000000017</v>
      </c>
      <c r="F50">
        <f t="shared" si="9"/>
        <v>2.3835179646435924</v>
      </c>
      <c r="G50">
        <f t="shared" si="3"/>
        <v>6.3371436223472341E-2</v>
      </c>
      <c r="J50" s="21">
        <v>2.4515527777777781</v>
      </c>
      <c r="K50">
        <f t="shared" si="4"/>
        <v>1.6715282085769985</v>
      </c>
      <c r="L50">
        <f t="shared" si="5"/>
        <v>1.6715282085769985</v>
      </c>
      <c r="M50">
        <f t="shared" si="6"/>
        <v>2.7940065520686295</v>
      </c>
      <c r="N50" s="2">
        <f t="shared" si="10"/>
        <v>2.0290000000000017</v>
      </c>
      <c r="O50">
        <f t="shared" si="11"/>
        <v>2.5587839313276737</v>
      </c>
      <c r="P50">
        <f t="shared" si="7"/>
        <v>5.8091721864855041E-2</v>
      </c>
    </row>
    <row r="51" spans="1:16" x14ac:dyDescent="0.2">
      <c r="A51">
        <v>0.30952388888888888</v>
      </c>
      <c r="B51">
        <f t="shared" si="0"/>
        <v>0.44342989278752426</v>
      </c>
      <c r="C51">
        <f t="shared" si="1"/>
        <v>-0.44342989278752426</v>
      </c>
      <c r="D51">
        <f t="shared" si="2"/>
        <v>0.19663006981755526</v>
      </c>
      <c r="E51" s="2">
        <f t="shared" si="8"/>
        <v>2.1360000000000019</v>
      </c>
      <c r="F51">
        <f t="shared" si="9"/>
        <v>2.4695063173185496</v>
      </c>
      <c r="G51">
        <f t="shared" si="3"/>
        <v>5.0713174411635503E-2</v>
      </c>
      <c r="J51" s="21">
        <v>0.28230500000000003</v>
      </c>
      <c r="K51">
        <f t="shared" si="4"/>
        <v>0.49771956920077964</v>
      </c>
      <c r="L51">
        <f t="shared" si="5"/>
        <v>-0.49771956920077964</v>
      </c>
      <c r="M51">
        <f t="shared" si="6"/>
        <v>0.24772476956540967</v>
      </c>
      <c r="N51" s="2">
        <f t="shared" si="10"/>
        <v>2.1360000000000019</v>
      </c>
      <c r="O51">
        <f t="shared" si="11"/>
        <v>2.6525874068070121</v>
      </c>
      <c r="P51">
        <f t="shared" si="7"/>
        <v>4.6488067785237057E-2</v>
      </c>
    </row>
    <row r="52" spans="1:16" x14ac:dyDescent="0.2">
      <c r="A52">
        <v>2.1241372222222221</v>
      </c>
      <c r="B52">
        <f t="shared" si="0"/>
        <v>1.371183440545809</v>
      </c>
      <c r="C52">
        <f t="shared" si="1"/>
        <v>1.371183440545809</v>
      </c>
      <c r="D52">
        <f t="shared" si="2"/>
        <v>1.880144027627042</v>
      </c>
      <c r="E52" s="2">
        <f t="shared" si="8"/>
        <v>2.2430000000000021</v>
      </c>
      <c r="F52">
        <f t="shared" si="9"/>
        <v>2.5554946699935068</v>
      </c>
      <c r="G52">
        <f t="shared" si="3"/>
        <v>4.0121374698291204E-2</v>
      </c>
      <c r="J52" s="21">
        <v>2.1241372222222221</v>
      </c>
      <c r="K52">
        <f t="shared" si="4"/>
        <v>1.3441126530214424</v>
      </c>
      <c r="L52">
        <f t="shared" si="5"/>
        <v>1.3441126530214424</v>
      </c>
      <c r="M52">
        <f t="shared" si="6"/>
        <v>1.8066388240123405</v>
      </c>
      <c r="N52" s="2">
        <f t="shared" si="10"/>
        <v>2.2430000000000021</v>
      </c>
      <c r="O52">
        <f t="shared" si="11"/>
        <v>2.7463908822863505</v>
      </c>
      <c r="P52">
        <f t="shared" si="7"/>
        <v>3.677871102036788E-2</v>
      </c>
    </row>
    <row r="53" spans="1:16" x14ac:dyDescent="0.2">
      <c r="A53">
        <v>0.8954927777777778</v>
      </c>
      <c r="B53">
        <f t="shared" si="0"/>
        <v>0.14253899610136467</v>
      </c>
      <c r="C53">
        <f t="shared" si="1"/>
        <v>0.14253899610136467</v>
      </c>
      <c r="D53">
        <f t="shared" si="2"/>
        <v>2.0317365409584853E-2</v>
      </c>
      <c r="E53" s="2">
        <f t="shared" si="8"/>
        <v>2.3500000000000023</v>
      </c>
      <c r="F53">
        <f t="shared" si="9"/>
        <v>2.641483022668464</v>
      </c>
      <c r="G53">
        <f t="shared" si="3"/>
        <v>3.1380407310810848E-2</v>
      </c>
      <c r="J53" s="21">
        <v>0.77737111111111112</v>
      </c>
      <c r="K53">
        <f t="shared" si="4"/>
        <v>2.6534580896685478E-3</v>
      </c>
      <c r="L53">
        <f t="shared" si="5"/>
        <v>-2.6534580896685478E-3</v>
      </c>
      <c r="M53">
        <f t="shared" si="6"/>
        <v>7.0408398336274587E-6</v>
      </c>
      <c r="N53" s="2">
        <f t="shared" si="10"/>
        <v>2.3500000000000023</v>
      </c>
      <c r="O53">
        <f t="shared" si="11"/>
        <v>2.840194357765689</v>
      </c>
      <c r="P53">
        <f t="shared" si="7"/>
        <v>2.876598673063175E-2</v>
      </c>
    </row>
    <row r="54" spans="1:16" x14ac:dyDescent="0.2">
      <c r="A54">
        <v>1.9308800000000002</v>
      </c>
      <c r="B54">
        <f t="shared" si="0"/>
        <v>1.177926218323587</v>
      </c>
      <c r="C54">
        <f t="shared" si="1"/>
        <v>1.177926218323587</v>
      </c>
      <c r="D54">
        <f t="shared" si="2"/>
        <v>1.3875101758141068</v>
      </c>
      <c r="E54" s="2">
        <f t="shared" si="8"/>
        <v>2.4570000000000025</v>
      </c>
      <c r="F54">
        <f t="shared" si="9"/>
        <v>2.7274713753434212</v>
      </c>
      <c r="G54">
        <f t="shared" si="3"/>
        <v>2.4264375046298831E-2</v>
      </c>
      <c r="J54" s="21">
        <v>1.7447111111111113</v>
      </c>
      <c r="K54">
        <f t="shared" si="4"/>
        <v>0.96468654191033165</v>
      </c>
      <c r="L54">
        <f t="shared" si="5"/>
        <v>0.96468654191033165</v>
      </c>
      <c r="M54">
        <f t="shared" si="6"/>
        <v>0.93062012414291406</v>
      </c>
      <c r="N54" s="2">
        <f t="shared" si="10"/>
        <v>2.4570000000000025</v>
      </c>
      <c r="O54">
        <f t="shared" si="11"/>
        <v>2.9339978332450274</v>
      </c>
      <c r="P54">
        <f t="shared" si="7"/>
        <v>2.2242818064647656E-2</v>
      </c>
    </row>
    <row r="55" spans="1:16" x14ac:dyDescent="0.2">
      <c r="A55">
        <v>0.55935999999999986</v>
      </c>
      <c r="B55">
        <f t="shared" si="0"/>
        <v>0.19359378167641328</v>
      </c>
      <c r="C55">
        <f t="shared" si="1"/>
        <v>-0.19359378167641328</v>
      </c>
      <c r="D55">
        <f t="shared" si="2"/>
        <v>3.7478552303774768E-2</v>
      </c>
      <c r="E55" s="2">
        <f t="shared" si="8"/>
        <v>2.5640000000000027</v>
      </c>
      <c r="F55">
        <f t="shared" si="9"/>
        <v>2.8134597280183784</v>
      </c>
      <c r="G55">
        <f t="shared" si="3"/>
        <v>1.8548440717601263E-2</v>
      </c>
      <c r="J55" s="21">
        <v>0.63041999999999987</v>
      </c>
      <c r="K55">
        <f t="shared" si="4"/>
        <v>0.1496045692007798</v>
      </c>
      <c r="L55">
        <f t="shared" si="5"/>
        <v>-0.1496045692007798</v>
      </c>
      <c r="M55">
        <f t="shared" si="6"/>
        <v>2.2381527125750911E-2</v>
      </c>
      <c r="N55" s="2">
        <f t="shared" si="10"/>
        <v>2.5640000000000027</v>
      </c>
      <c r="O55">
        <f t="shared" si="11"/>
        <v>3.0278013087243658</v>
      </c>
      <c r="P55">
        <f t="shared" si="7"/>
        <v>1.7003099872849921E-2</v>
      </c>
    </row>
    <row r="56" spans="1:16" x14ac:dyDescent="0.2">
      <c r="A56">
        <v>1.0354066666666666</v>
      </c>
      <c r="B56">
        <f t="shared" si="0"/>
        <v>0.28245288499025345</v>
      </c>
      <c r="C56">
        <f t="shared" si="1"/>
        <v>0.28245288499025345</v>
      </c>
      <c r="D56">
        <f t="shared" si="2"/>
        <v>7.9779632239317347E-2</v>
      </c>
      <c r="E56" s="2">
        <f t="shared" si="8"/>
        <v>2.6710000000000029</v>
      </c>
      <c r="F56">
        <f t="shared" si="9"/>
        <v>2.8994480806933356</v>
      </c>
      <c r="G56">
        <f t="shared" si="3"/>
        <v>1.4017593611340702E-2</v>
      </c>
      <c r="J56" s="21">
        <v>1.0002922222222221</v>
      </c>
      <c r="K56">
        <f t="shared" si="4"/>
        <v>0.22026765302144247</v>
      </c>
      <c r="L56">
        <f t="shared" si="5"/>
        <v>0.22026765302144247</v>
      </c>
      <c r="M56">
        <f t="shared" si="6"/>
        <v>4.851783896757457E-2</v>
      </c>
      <c r="N56" s="2">
        <f t="shared" si="10"/>
        <v>2.6710000000000029</v>
      </c>
      <c r="O56">
        <f t="shared" si="11"/>
        <v>3.1216047842037042</v>
      </c>
      <c r="P56">
        <f t="shared" si="7"/>
        <v>1.2849734798703459E-2</v>
      </c>
    </row>
    <row r="57" spans="1:16" x14ac:dyDescent="0.2">
      <c r="A57">
        <v>0.74417777777777772</v>
      </c>
      <c r="B57">
        <f t="shared" si="0"/>
        <v>8.7760038986354205E-3</v>
      </c>
      <c r="C57">
        <f t="shared" si="1"/>
        <v>-8.7760038986354205E-3</v>
      </c>
      <c r="D57">
        <f t="shared" si="2"/>
        <v>7.7018244428864099E-5</v>
      </c>
      <c r="E57" s="2">
        <f t="shared" si="8"/>
        <v>2.7780000000000031</v>
      </c>
      <c r="F57">
        <f t="shared" si="9"/>
        <v>2.9854364333682928</v>
      </c>
      <c r="G57">
        <f t="shared" si="3"/>
        <v>1.0472907946703813E-2</v>
      </c>
      <c r="J57" s="21">
        <v>1.0750638888888888</v>
      </c>
      <c r="K57">
        <f t="shared" si="4"/>
        <v>0.29503931968810915</v>
      </c>
      <c r="L57">
        <f t="shared" si="5"/>
        <v>0.29503931968810915</v>
      </c>
      <c r="M57">
        <f t="shared" si="6"/>
        <v>8.7048200162022277E-2</v>
      </c>
      <c r="N57" s="2">
        <f t="shared" si="10"/>
        <v>2.7780000000000031</v>
      </c>
      <c r="O57">
        <f t="shared" si="11"/>
        <v>3.2154082596830427</v>
      </c>
      <c r="P57">
        <f t="shared" si="7"/>
        <v>9.6003703215866276E-3</v>
      </c>
    </row>
    <row r="58" spans="1:16" x14ac:dyDescent="0.2">
      <c r="A58">
        <v>8.6684444444444439E-2</v>
      </c>
      <c r="B58">
        <f t="shared" ref="B58:B59" si="12">ABS(A58-$I$3)</f>
        <v>0.66626933723196868</v>
      </c>
      <c r="C58">
        <f t="shared" ref="C58" si="13">A58-$I$3</f>
        <v>-0.66626933723196868</v>
      </c>
      <c r="D58">
        <f t="shared" ref="D58:D59" si="14">C58^2</f>
        <v>0.44391482973552682</v>
      </c>
      <c r="E58" s="2">
        <f t="shared" si="8"/>
        <v>2.8850000000000033</v>
      </c>
      <c r="F58">
        <f t="shared" si="9"/>
        <v>3.07142478604325</v>
      </c>
      <c r="G58">
        <f t="shared" ref="G58:G59" si="15">_xlfn.NORM.DIST(F58,$I$3,$I$6,FALSE)</f>
        <v>7.7355085399427349E-3</v>
      </c>
      <c r="J58" s="21">
        <v>0.33145777777777802</v>
      </c>
      <c r="K58">
        <f t="shared" ref="K58:K59" si="16">ABS(J58-$R$4)</f>
        <v>0.44856679142300165</v>
      </c>
      <c r="L58">
        <f t="shared" ref="L58:L59" si="17">J58-$R$4</f>
        <v>-0.44856679142300165</v>
      </c>
      <c r="M58">
        <f t="shared" ref="M58:M59" si="18">L58^2</f>
        <v>0.20121216636752667</v>
      </c>
      <c r="N58" s="2">
        <f t="shared" si="10"/>
        <v>2.8850000000000033</v>
      </c>
      <c r="O58">
        <f t="shared" si="11"/>
        <v>3.3092117351623811</v>
      </c>
      <c r="P58">
        <f t="shared" ref="P58:P59" si="19">_xlfn.NORM.DIST(O58,$R$4,$R$7,FALSE)</f>
        <v>7.0910340267642258E-3</v>
      </c>
    </row>
    <row r="59" spans="1:16" x14ac:dyDescent="0.2">
      <c r="A59">
        <v>0.12086666666666666</v>
      </c>
      <c r="B59">
        <f t="shared" si="12"/>
        <v>0.63208711500974646</v>
      </c>
      <c r="C59">
        <f>A59-$I$3</f>
        <v>-0.63208711500974646</v>
      </c>
      <c r="D59">
        <f t="shared" si="14"/>
        <v>0.39953412096134444</v>
      </c>
      <c r="E59" s="2">
        <f t="shared" si="8"/>
        <v>2.9920000000000035</v>
      </c>
      <c r="F59">
        <f>F58+$I$6*0.107</f>
        <v>3.1574131387182072</v>
      </c>
      <c r="G59">
        <f t="shared" si="15"/>
        <v>5.6485661103470646E-3</v>
      </c>
      <c r="J59" s="21">
        <v>0.33145777777777802</v>
      </c>
      <c r="K59">
        <f t="shared" si="16"/>
        <v>0.44856679142300165</v>
      </c>
      <c r="L59">
        <f t="shared" si="17"/>
        <v>-0.44856679142300165</v>
      </c>
      <c r="M59">
        <f t="shared" si="18"/>
        <v>0.20121216636752667</v>
      </c>
      <c r="N59" s="2">
        <f t="shared" si="10"/>
        <v>2.9920000000000035</v>
      </c>
      <c r="O59">
        <f t="shared" si="11"/>
        <v>3.4030152106417195</v>
      </c>
      <c r="P59">
        <f t="shared" si="19"/>
        <v>5.1779626748618057E-3</v>
      </c>
    </row>
    <row r="65" spans="1:6" ht="16" thickBot="1" x14ac:dyDescent="0.25">
      <c r="A65" t="s">
        <v>32</v>
      </c>
      <c r="E65" t="s">
        <v>33</v>
      </c>
    </row>
    <row r="66" spans="1:6" ht="16" thickTop="1" x14ac:dyDescent="0.2">
      <c r="A66" s="74" t="s">
        <v>6</v>
      </c>
      <c r="B66" s="75">
        <f>AVERAGE(A3:A59)</f>
        <v>0.75295378167641314</v>
      </c>
      <c r="E66" s="74" t="s">
        <v>6</v>
      </c>
      <c r="F66" s="86">
        <f>AVERAGE(J3:J59)</f>
        <v>0.78002456920077967</v>
      </c>
    </row>
    <row r="67" spans="1:6" x14ac:dyDescent="0.2">
      <c r="A67" s="76" t="s">
        <v>8</v>
      </c>
      <c r="B67" s="77">
        <f>AVERAGE(B3:B59)</f>
        <v>0.56495225915666336</v>
      </c>
      <c r="E67" s="76" t="s">
        <v>8</v>
      </c>
      <c r="F67" s="77">
        <f>AVERAGE(K3:K59)</f>
        <v>0.58212230375158136</v>
      </c>
    </row>
    <row r="68" spans="1:6" x14ac:dyDescent="0.2">
      <c r="A68" s="76" t="s">
        <v>9</v>
      </c>
      <c r="B68" s="77">
        <f>AVERAGE(D3:D59)</f>
        <v>0.64582031581385557</v>
      </c>
      <c r="E68" s="76" t="s">
        <v>9</v>
      </c>
      <c r="F68" s="77">
        <f>AVERAGE(M3:M59)</f>
        <v>0.76854677369227309</v>
      </c>
    </row>
    <row r="69" spans="1:6" ht="16" thickBot="1" x14ac:dyDescent="0.25">
      <c r="A69" s="78" t="s">
        <v>7</v>
      </c>
      <c r="B69" s="79">
        <f>SQRT(B68)</f>
        <v>0.80362946425193715</v>
      </c>
      <c r="E69" s="78" t="s">
        <v>7</v>
      </c>
      <c r="F69" s="79">
        <f>SQRT(F68)</f>
        <v>0.8766679951340034</v>
      </c>
    </row>
    <row r="70" spans="1:6" ht="16" thickTop="1" x14ac:dyDescent="0.2"/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68"/>
  <sheetViews>
    <sheetView workbookViewId="0">
      <selection activeCell="B74" sqref="B74"/>
    </sheetView>
  </sheetViews>
  <sheetFormatPr baseColWidth="10" defaultColWidth="8.83203125" defaultRowHeight="15" x14ac:dyDescent="0.2"/>
  <cols>
    <col min="1" max="1" width="25.83203125" style="1" bestFit="1" customWidth="1"/>
    <col min="2" max="2" width="25.33203125" bestFit="1" customWidth="1"/>
    <col min="3" max="3" width="14.33203125" bestFit="1" customWidth="1"/>
    <col min="4" max="4" width="12.1640625" bestFit="1" customWidth="1"/>
    <col min="6" max="6" width="27.1640625" customWidth="1"/>
    <col min="7" max="7" width="15.83203125" bestFit="1" customWidth="1"/>
    <col min="9" max="9" width="12.1640625" bestFit="1" customWidth="1"/>
    <col min="12" max="12" width="12.6640625" bestFit="1" customWidth="1"/>
  </cols>
  <sheetData>
    <row r="1" spans="1:14" ht="22" thickTop="1" thickBot="1" x14ac:dyDescent="0.3">
      <c r="A1" s="66" t="s">
        <v>34</v>
      </c>
      <c r="B1" s="67" t="s">
        <v>35</v>
      </c>
      <c r="C1" s="67" t="s">
        <v>5</v>
      </c>
      <c r="D1" s="67"/>
      <c r="E1" s="67"/>
      <c r="F1" s="67"/>
      <c r="G1" s="67" t="s">
        <v>11</v>
      </c>
      <c r="H1" s="67" t="s">
        <v>14</v>
      </c>
      <c r="I1" s="68" t="s">
        <v>15</v>
      </c>
      <c r="M1" s="16" t="s">
        <v>10</v>
      </c>
      <c r="N1" s="17">
        <f>AVERAGE(C3:C59)</f>
        <v>-3.6444951267056618E-3</v>
      </c>
    </row>
    <row r="2" spans="1:14" ht="16" thickTop="1" x14ac:dyDescent="0.2">
      <c r="A2" s="3"/>
      <c r="M2" s="18" t="s">
        <v>8</v>
      </c>
      <c r="N2" s="19">
        <f>AVERAGE(D3:D59)</f>
        <v>7.7265706371191123E-2</v>
      </c>
    </row>
    <row r="3" spans="1:14" ht="16" thickBot="1" x14ac:dyDescent="0.25">
      <c r="A3" s="1">
        <v>0.61750277777777773</v>
      </c>
      <c r="B3" s="1">
        <v>0.58062222222222226</v>
      </c>
      <c r="C3" s="2">
        <f>B3-A3</f>
        <v>-3.6880555555555472E-2</v>
      </c>
      <c r="D3">
        <f t="shared" ref="D3:D34" si="0">ABS(C3-$N$1)</f>
        <v>3.3236060428849808E-2</v>
      </c>
      <c r="E3" s="2">
        <f t="shared" ref="E3:E34" si="1">C3-$N$1</f>
        <v>-3.3236060428849808E-2</v>
      </c>
      <c r="F3">
        <f>E3^2</f>
        <v>1.1046357128301561E-3</v>
      </c>
      <c r="G3" s="1">
        <v>-3</v>
      </c>
      <c r="H3">
        <f>N1-N4*3</f>
        <v>-0.53913497308716263</v>
      </c>
      <c r="I3">
        <f t="shared" ref="I3:I34" si="2">_xlfn.NORM.DIST(H3,$N$1,$N$4,FALSE)</f>
        <v>2.4828723913921401E-2</v>
      </c>
      <c r="M3" s="18" t="s">
        <v>9</v>
      </c>
      <c r="N3" s="19">
        <f>AVERAGE(F3:F59)</f>
        <v>3.1861116887368736E-2</v>
      </c>
    </row>
    <row r="4" spans="1:14" ht="16" thickBot="1" x14ac:dyDescent="0.25">
      <c r="A4" s="1">
        <v>0.20041500000000004</v>
      </c>
      <c r="B4" s="1">
        <v>0.20041500000000004</v>
      </c>
      <c r="C4" s="2">
        <f t="shared" ref="C4:C59" si="3">B4-A4</f>
        <v>0</v>
      </c>
      <c r="D4">
        <f t="shared" si="0"/>
        <v>3.6444951267056618E-3</v>
      </c>
      <c r="E4" s="2">
        <f t="shared" si="1"/>
        <v>3.6444951267056618E-3</v>
      </c>
      <c r="F4">
        <f t="shared" ref="F4:F57" si="4">E4^2</f>
        <v>1.3282344728581317E-5</v>
      </c>
      <c r="G4" s="2">
        <f>G3+0.107</f>
        <v>-2.8929999999999998</v>
      </c>
      <c r="H4">
        <f>H3+$N$4*0.107</f>
        <v>-0.52003581270657295</v>
      </c>
      <c r="I4">
        <f t="shared" si="2"/>
        <v>3.4031164416659918E-2</v>
      </c>
      <c r="K4" s="88" t="s">
        <v>49</v>
      </c>
      <c r="L4" s="89">
        <f>_xlfn.T.TEST(A3:A59,B3:B59,1,1)</f>
        <v>0.43955572021665268</v>
      </c>
      <c r="M4" s="87" t="s">
        <v>7</v>
      </c>
      <c r="N4" s="19">
        <f>SQRT(N3)</f>
        <v>0.17849682598681899</v>
      </c>
    </row>
    <row r="5" spans="1:14" x14ac:dyDescent="0.2">
      <c r="A5" s="1">
        <v>1.0941105555555557</v>
      </c>
      <c r="B5" s="1">
        <v>1.0941105555555557</v>
      </c>
      <c r="C5" s="2">
        <f t="shared" si="3"/>
        <v>0</v>
      </c>
      <c r="D5">
        <f t="shared" si="0"/>
        <v>3.6444951267056618E-3</v>
      </c>
      <c r="E5" s="2">
        <f t="shared" si="1"/>
        <v>3.6444951267056618E-3</v>
      </c>
      <c r="F5">
        <f t="shared" si="4"/>
        <v>1.3282344728581317E-5</v>
      </c>
      <c r="G5" s="2">
        <f t="shared" ref="G5:G59" si="5">G4+0.107</f>
        <v>-2.7859999999999996</v>
      </c>
      <c r="H5">
        <f t="shared" ref="H5:H59" si="6">H4+$N$4*0.107</f>
        <v>-0.50093665232598328</v>
      </c>
      <c r="I5">
        <f t="shared" si="2"/>
        <v>4.6113382710600476E-2</v>
      </c>
    </row>
    <row r="6" spans="1:14" x14ac:dyDescent="0.2">
      <c r="A6" s="1">
        <v>0.67834666666666654</v>
      </c>
      <c r="B6" s="1">
        <v>0.64011555555555544</v>
      </c>
      <c r="C6" s="2">
        <f t="shared" si="3"/>
        <v>-3.8231111111111105E-2</v>
      </c>
      <c r="D6">
        <f t="shared" si="0"/>
        <v>3.458661598440544E-2</v>
      </c>
      <c r="E6" s="2">
        <f t="shared" si="1"/>
        <v>-3.458661598440544E-2</v>
      </c>
      <c r="F6">
        <f t="shared" si="4"/>
        <v>1.1962340052527299E-3</v>
      </c>
      <c r="G6" s="2">
        <f t="shared" si="5"/>
        <v>-2.6789999999999994</v>
      </c>
      <c r="H6">
        <f t="shared" si="6"/>
        <v>-0.48183749194539366</v>
      </c>
      <c r="I6">
        <f t="shared" si="2"/>
        <v>6.1773885181948415E-2</v>
      </c>
    </row>
    <row r="7" spans="1:14" x14ac:dyDescent="0.2">
      <c r="A7" s="1">
        <v>1.5383055555555558</v>
      </c>
      <c r="B7" s="1">
        <v>1.1771877777777779</v>
      </c>
      <c r="C7" s="2">
        <f t="shared" si="3"/>
        <v>-0.36111777777777787</v>
      </c>
      <c r="D7">
        <f t="shared" si="0"/>
        <v>0.3574732826510722</v>
      </c>
      <c r="E7" s="2">
        <f t="shared" si="1"/>
        <v>-0.3574732826510722</v>
      </c>
      <c r="F7">
        <f t="shared" si="4"/>
        <v>0.12778714780933337</v>
      </c>
      <c r="G7" s="2">
        <f t="shared" si="5"/>
        <v>-2.5719999999999992</v>
      </c>
      <c r="H7">
        <f t="shared" si="6"/>
        <v>-0.46273833156480404</v>
      </c>
      <c r="I7">
        <f t="shared" si="2"/>
        <v>8.1810795177335499E-2</v>
      </c>
    </row>
    <row r="8" spans="1:14" x14ac:dyDescent="0.2">
      <c r="A8" s="1">
        <v>1.8154666666666668</v>
      </c>
      <c r="B8" s="1">
        <v>1.63096</v>
      </c>
      <c r="C8" s="2">
        <f t="shared" si="3"/>
        <v>-0.18450666666666682</v>
      </c>
      <c r="D8">
        <f t="shared" si="0"/>
        <v>0.18086217153996115</v>
      </c>
      <c r="E8" s="2">
        <f t="shared" si="1"/>
        <v>-0.18086217153996115</v>
      </c>
      <c r="F8">
        <f t="shared" si="4"/>
        <v>3.2711125094150334E-2</v>
      </c>
      <c r="G8" s="2">
        <f t="shared" si="5"/>
        <v>-2.464999999999999</v>
      </c>
      <c r="H8">
        <f t="shared" si="6"/>
        <v>-0.44363917118421442</v>
      </c>
      <c r="I8">
        <f t="shared" si="2"/>
        <v>0.10711346629719949</v>
      </c>
    </row>
    <row r="9" spans="1:14" x14ac:dyDescent="0.2">
      <c r="A9" s="1">
        <v>0.209035</v>
      </c>
      <c r="B9" s="1">
        <v>0.17880333333333331</v>
      </c>
      <c r="C9" s="2">
        <f t="shared" si="3"/>
        <v>-3.0231666666666684E-2</v>
      </c>
      <c r="D9">
        <f t="shared" si="0"/>
        <v>2.6587171539961024E-2</v>
      </c>
      <c r="E9" s="2">
        <f t="shared" si="1"/>
        <v>-2.6587171539961024E-2</v>
      </c>
      <c r="F9">
        <f t="shared" si="4"/>
        <v>7.0687769049531345E-4</v>
      </c>
      <c r="G9" s="2">
        <f t="shared" si="5"/>
        <v>-2.3579999999999988</v>
      </c>
      <c r="H9">
        <f t="shared" si="6"/>
        <v>-0.4245400108036248</v>
      </c>
      <c r="I9">
        <f t="shared" si="2"/>
        <v>0.13864534604443193</v>
      </c>
    </row>
    <row r="10" spans="1:14" x14ac:dyDescent="0.2">
      <c r="A10" s="1">
        <v>0.43617777777777783</v>
      </c>
      <c r="B10" s="1">
        <v>0.3314577777777778</v>
      </c>
      <c r="C10" s="2">
        <f t="shared" si="3"/>
        <v>-0.10472000000000004</v>
      </c>
      <c r="D10">
        <f t="shared" si="0"/>
        <v>0.10107550487329438</v>
      </c>
      <c r="E10" s="2">
        <f t="shared" si="1"/>
        <v>-0.10107550487329438</v>
      </c>
      <c r="F10">
        <f t="shared" si="4"/>
        <v>1.0216257685391356E-2</v>
      </c>
      <c r="G10" s="2">
        <f t="shared" si="5"/>
        <v>-2.2509999999999986</v>
      </c>
      <c r="H10">
        <f t="shared" si="6"/>
        <v>-0.40544085042303518</v>
      </c>
      <c r="I10">
        <f t="shared" si="2"/>
        <v>0.17741661169926101</v>
      </c>
    </row>
    <row r="11" spans="1:14" x14ac:dyDescent="0.2">
      <c r="A11" s="1">
        <v>0.15188333333333334</v>
      </c>
      <c r="B11" s="1">
        <v>0.11136666666666667</v>
      </c>
      <c r="C11" s="2">
        <f t="shared" si="3"/>
        <v>-4.0516666666666673E-2</v>
      </c>
      <c r="D11">
        <f t="shared" si="0"/>
        <v>3.6872171539961009E-2</v>
      </c>
      <c r="E11" s="2">
        <f t="shared" si="1"/>
        <v>-3.6872171539961009E-2</v>
      </c>
      <c r="F11">
        <f t="shared" si="4"/>
        <v>1.3595570340723107E-3</v>
      </c>
      <c r="G11" s="2">
        <f t="shared" si="5"/>
        <v>-2.1439999999999984</v>
      </c>
      <c r="H11">
        <f t="shared" si="6"/>
        <v>-0.38634169004244556</v>
      </c>
      <c r="I11">
        <f t="shared" si="2"/>
        <v>0.22444556492450191</v>
      </c>
    </row>
    <row r="12" spans="1:14" x14ac:dyDescent="0.2">
      <c r="A12" s="1">
        <v>0.2757</v>
      </c>
      <c r="B12" s="1">
        <v>0.31309999999999999</v>
      </c>
      <c r="C12" s="2">
        <f t="shared" si="3"/>
        <v>3.7399999999999989E-2</v>
      </c>
      <c r="D12">
        <f t="shared" si="0"/>
        <v>4.1044495126705653E-2</v>
      </c>
      <c r="E12" s="2">
        <f t="shared" si="1"/>
        <v>4.1044495126705653E-2</v>
      </c>
      <c r="F12">
        <f t="shared" si="4"/>
        <v>1.6846505802061641E-3</v>
      </c>
      <c r="G12" s="2">
        <f t="shared" si="5"/>
        <v>-2.0369999999999981</v>
      </c>
      <c r="H12">
        <f t="shared" si="6"/>
        <v>-0.36724252966185594</v>
      </c>
      <c r="I12">
        <f t="shared" si="2"/>
        <v>0.28070848342018534</v>
      </c>
    </row>
    <row r="13" spans="1:14" x14ac:dyDescent="0.2">
      <c r="A13" s="1">
        <v>0.66446777777777777</v>
      </c>
      <c r="B13" s="1">
        <v>0.7041533333333333</v>
      </c>
      <c r="C13" s="2">
        <f t="shared" si="3"/>
        <v>3.9685555555555529E-2</v>
      </c>
      <c r="D13">
        <f t="shared" si="0"/>
        <v>4.3330050682261194E-2</v>
      </c>
      <c r="E13" s="2">
        <f t="shared" si="1"/>
        <v>4.3330050682261194E-2</v>
      </c>
      <c r="F13">
        <f t="shared" si="4"/>
        <v>1.8774932921273237E-3</v>
      </c>
      <c r="G13" s="2">
        <f t="shared" si="5"/>
        <v>-1.9299999999999982</v>
      </c>
      <c r="H13">
        <f t="shared" si="6"/>
        <v>-0.34814336928126632</v>
      </c>
      <c r="I13">
        <f t="shared" si="2"/>
        <v>0.34707857848788859</v>
      </c>
    </row>
    <row r="14" spans="1:14" x14ac:dyDescent="0.2">
      <c r="A14" s="1">
        <v>0.28445999999999999</v>
      </c>
      <c r="B14" s="1">
        <v>0.28445999999999999</v>
      </c>
      <c r="C14" s="2">
        <f t="shared" si="3"/>
        <v>0</v>
      </c>
      <c r="D14">
        <f t="shared" si="0"/>
        <v>3.6444951267056618E-3</v>
      </c>
      <c r="E14" s="2">
        <f t="shared" si="1"/>
        <v>3.6444951267056618E-3</v>
      </c>
      <c r="F14">
        <f t="shared" si="4"/>
        <v>1.3282344728581317E-5</v>
      </c>
      <c r="G14" s="2">
        <f t="shared" si="5"/>
        <v>-1.8229999999999982</v>
      </c>
      <c r="H14">
        <f t="shared" si="6"/>
        <v>-0.3290442089006767</v>
      </c>
      <c r="I14">
        <f t="shared" si="2"/>
        <v>0.42425585518682513</v>
      </c>
    </row>
    <row r="15" spans="1:14" x14ac:dyDescent="0.2">
      <c r="A15" s="1">
        <v>2.2393055555555561</v>
      </c>
      <c r="B15" s="1">
        <v>2.2393055555555561</v>
      </c>
      <c r="C15" s="2">
        <f t="shared" si="3"/>
        <v>0</v>
      </c>
      <c r="D15">
        <f t="shared" si="0"/>
        <v>3.6444951267056618E-3</v>
      </c>
      <c r="E15" s="2">
        <f t="shared" si="1"/>
        <v>3.6444951267056618E-3</v>
      </c>
      <c r="F15">
        <f t="shared" si="4"/>
        <v>1.3282344728581317E-5</v>
      </c>
      <c r="G15" s="2">
        <f t="shared" si="5"/>
        <v>-1.7159999999999982</v>
      </c>
      <c r="H15">
        <f t="shared" si="6"/>
        <v>-0.30994504852008709</v>
      </c>
      <c r="I15">
        <f t="shared" si="2"/>
        <v>0.51269093887395245</v>
      </c>
    </row>
    <row r="16" spans="1:14" x14ac:dyDescent="0.2">
      <c r="A16" s="1">
        <v>0.52992000000000006</v>
      </c>
      <c r="B16" s="1">
        <v>0.48279600000000006</v>
      </c>
      <c r="C16" s="2">
        <f t="shared" si="3"/>
        <v>-4.7123999999999999E-2</v>
      </c>
      <c r="D16">
        <f t="shared" si="0"/>
        <v>4.3479504873294335E-2</v>
      </c>
      <c r="E16" s="2">
        <f t="shared" si="1"/>
        <v>-4.3479504873294335E-2</v>
      </c>
      <c r="F16">
        <f t="shared" si="4"/>
        <v>1.8904673440268257E-3</v>
      </c>
      <c r="G16" s="2">
        <f t="shared" si="5"/>
        <v>-1.6089999999999982</v>
      </c>
      <c r="H16">
        <f t="shared" si="6"/>
        <v>-0.29084588813949747</v>
      </c>
      <c r="I16">
        <f t="shared" si="2"/>
        <v>0.61250720479753473</v>
      </c>
    </row>
    <row r="17" spans="1:9" x14ac:dyDescent="0.2">
      <c r="A17" s="1">
        <v>0.12462222222222225</v>
      </c>
      <c r="B17" s="1">
        <v>9.8026666666666665E-2</v>
      </c>
      <c r="C17" s="2">
        <f t="shared" si="3"/>
        <v>-2.6595555555555581E-2</v>
      </c>
      <c r="D17">
        <f t="shared" si="0"/>
        <v>2.295106042884992E-2</v>
      </c>
      <c r="E17" s="2">
        <f t="shared" si="1"/>
        <v>-2.295106042884992E-2</v>
      </c>
      <c r="F17">
        <f t="shared" si="4"/>
        <v>5.2675117480872067E-4</v>
      </c>
      <c r="G17" s="2">
        <f t="shared" si="5"/>
        <v>-1.5019999999999982</v>
      </c>
      <c r="H17">
        <f t="shared" si="6"/>
        <v>-0.27174672775890785</v>
      </c>
      <c r="I17">
        <f t="shared" si="2"/>
        <v>0.72342668365557217</v>
      </c>
    </row>
    <row r="18" spans="1:9" x14ac:dyDescent="0.2">
      <c r="A18" s="1">
        <v>2.8037099999999997</v>
      </c>
      <c r="B18" s="1">
        <v>2.6456949999999999</v>
      </c>
      <c r="C18" s="2">
        <f t="shared" si="3"/>
        <v>-0.15801499999999979</v>
      </c>
      <c r="D18">
        <f t="shared" si="0"/>
        <v>0.15437050487329412</v>
      </c>
      <c r="E18" s="2">
        <f t="shared" si="1"/>
        <v>-0.15437050487329412</v>
      </c>
      <c r="F18">
        <f t="shared" si="4"/>
        <v>2.3830252774835723E-2</v>
      </c>
      <c r="G18" s="2">
        <f t="shared" si="5"/>
        <v>-1.3949999999999982</v>
      </c>
      <c r="H18">
        <f t="shared" si="6"/>
        <v>-0.25264756737831823</v>
      </c>
      <c r="I18">
        <f t="shared" si="2"/>
        <v>0.84470605698614443</v>
      </c>
    </row>
    <row r="19" spans="1:9" x14ac:dyDescent="0.2">
      <c r="A19" s="1">
        <v>4.3702044444444441</v>
      </c>
      <c r="B19" s="1">
        <v>5.4805688888888877</v>
      </c>
      <c r="C19" s="2">
        <f t="shared" si="3"/>
        <v>1.1103644444444436</v>
      </c>
      <c r="D19">
        <f t="shared" si="0"/>
        <v>1.1140089395711492</v>
      </c>
      <c r="E19" s="2">
        <f t="shared" si="1"/>
        <v>1.1140089395711492</v>
      </c>
      <c r="F19">
        <f t="shared" si="4"/>
        <v>1.2410159174444364</v>
      </c>
      <c r="G19" s="2">
        <f t="shared" si="5"/>
        <v>-1.2879999999999983</v>
      </c>
      <c r="H19">
        <f t="shared" si="6"/>
        <v>-0.23354840699772861</v>
      </c>
      <c r="I19">
        <f t="shared" si="2"/>
        <v>0.97508944503196271</v>
      </c>
    </row>
    <row r="20" spans="1:9" x14ac:dyDescent="0.2">
      <c r="A20" s="1">
        <v>0.18090222222222219</v>
      </c>
      <c r="B20" s="1">
        <v>0.19170666666666664</v>
      </c>
      <c r="C20" s="2">
        <f t="shared" si="3"/>
        <v>1.080444444444445E-2</v>
      </c>
      <c r="D20">
        <f t="shared" si="0"/>
        <v>1.4448939571150111E-2</v>
      </c>
      <c r="E20" s="2">
        <f t="shared" si="1"/>
        <v>1.4448939571150111E-2</v>
      </c>
      <c r="F20">
        <f t="shared" si="4"/>
        <v>2.0877185473074753E-4</v>
      </c>
      <c r="G20" s="2">
        <f t="shared" si="5"/>
        <v>-1.1809999999999983</v>
      </c>
      <c r="H20">
        <f t="shared" si="6"/>
        <v>-0.21444924661713899</v>
      </c>
      <c r="I20">
        <f t="shared" si="2"/>
        <v>1.1127844928786295</v>
      </c>
    </row>
    <row r="21" spans="1:9" x14ac:dyDescent="0.2">
      <c r="A21" s="1">
        <v>0.10262722222222222</v>
      </c>
      <c r="B21" s="1">
        <v>9.0368333333333328E-2</v>
      </c>
      <c r="C21" s="2">
        <f t="shared" si="3"/>
        <v>-1.2258888888888889E-2</v>
      </c>
      <c r="D21">
        <f t="shared" si="0"/>
        <v>8.6143937621832277E-3</v>
      </c>
      <c r="E21" s="2">
        <f t="shared" si="1"/>
        <v>-8.6143937621832277E-3</v>
      </c>
      <c r="F21">
        <f t="shared" si="4"/>
        <v>7.4207779889941299E-5</v>
      </c>
      <c r="G21" s="2">
        <f t="shared" si="5"/>
        <v>-1.0739999999999983</v>
      </c>
      <c r="H21">
        <f t="shared" si="6"/>
        <v>-0.19535008623654937</v>
      </c>
      <c r="I21">
        <f t="shared" si="2"/>
        <v>1.2554673909287746</v>
      </c>
    </row>
    <row r="22" spans="1:9" x14ac:dyDescent="0.2">
      <c r="A22" s="1">
        <v>0.50865777777777776</v>
      </c>
      <c r="B22" s="1">
        <v>0.46019361111111118</v>
      </c>
      <c r="C22" s="2">
        <f t="shared" si="3"/>
        <v>-4.8464166666666586E-2</v>
      </c>
      <c r="D22">
        <f t="shared" si="0"/>
        <v>4.4819671539960922E-2</v>
      </c>
      <c r="E22" s="2">
        <f t="shared" si="1"/>
        <v>-4.4819671539960922E-2</v>
      </c>
      <c r="F22">
        <f t="shared" si="4"/>
        <v>2.0088029569499829E-3</v>
      </c>
      <c r="G22" s="2">
        <f t="shared" si="5"/>
        <v>-0.96699999999999831</v>
      </c>
      <c r="H22">
        <f t="shared" si="6"/>
        <v>-0.17625092585595975</v>
      </c>
      <c r="I22">
        <f t="shared" si="2"/>
        <v>1.4003209023258856</v>
      </c>
    </row>
    <row r="23" spans="1:9" x14ac:dyDescent="0.2">
      <c r="A23" s="1">
        <v>0.28117055555555553</v>
      </c>
      <c r="B23" s="1">
        <v>0.26880777777777776</v>
      </c>
      <c r="C23" s="2">
        <f t="shared" si="3"/>
        <v>-1.2362777777777778E-2</v>
      </c>
      <c r="D23">
        <f t="shared" si="0"/>
        <v>8.7182826510721172E-3</v>
      </c>
      <c r="E23" s="2">
        <f t="shared" si="1"/>
        <v>-8.7182826510721172E-3</v>
      </c>
      <c r="F23">
        <f t="shared" si="4"/>
        <v>7.6008452383985058E-5</v>
      </c>
      <c r="G23" s="2">
        <f t="shared" si="5"/>
        <v>-0.85999999999999832</v>
      </c>
      <c r="H23">
        <f t="shared" si="6"/>
        <v>-0.15715176547537013</v>
      </c>
      <c r="I23">
        <f t="shared" si="2"/>
        <v>1.544107272662705</v>
      </c>
    </row>
    <row r="24" spans="1:9" x14ac:dyDescent="0.2">
      <c r="A24" s="1">
        <v>0.69327555555555542</v>
      </c>
      <c r="B24" s="1">
        <v>0.51770333333333329</v>
      </c>
      <c r="C24" s="2">
        <f t="shared" si="3"/>
        <v>-0.17557222222222213</v>
      </c>
      <c r="D24">
        <f t="shared" si="0"/>
        <v>0.17192772709551646</v>
      </c>
      <c r="E24" s="2">
        <f t="shared" si="1"/>
        <v>-0.17192772709551646</v>
      </c>
      <c r="F24">
        <f t="shared" si="4"/>
        <v>2.9559143344230383E-2</v>
      </c>
      <c r="G24" s="2">
        <f t="shared" si="5"/>
        <v>-0.75299999999999834</v>
      </c>
      <c r="H24">
        <f t="shared" si="6"/>
        <v>-0.13805260509478051</v>
      </c>
      <c r="I24">
        <f t="shared" si="2"/>
        <v>1.6832752116700695</v>
      </c>
    </row>
    <row r="25" spans="1:9" x14ac:dyDescent="0.2">
      <c r="A25" s="1">
        <v>0.21331555555555551</v>
      </c>
      <c r="B25" s="1">
        <v>0.25653333333333334</v>
      </c>
      <c r="C25" s="2">
        <f t="shared" si="3"/>
        <v>4.3217777777777827E-2</v>
      </c>
      <c r="D25">
        <f t="shared" si="0"/>
        <v>4.6862272904483492E-2</v>
      </c>
      <c r="E25" s="2">
        <f t="shared" si="1"/>
        <v>4.6862272904483492E-2</v>
      </c>
      <c r="F25">
        <f t="shared" si="4"/>
        <v>2.1960726217742877E-3</v>
      </c>
      <c r="G25" s="2">
        <f t="shared" si="5"/>
        <v>-0.64599999999999835</v>
      </c>
      <c r="H25">
        <f t="shared" si="6"/>
        <v>-0.11895344471419088</v>
      </c>
      <c r="I25">
        <f t="shared" si="2"/>
        <v>1.8140971869447462</v>
      </c>
    </row>
    <row r="26" spans="1:9" x14ac:dyDescent="0.2">
      <c r="A26" s="1">
        <v>1.1141350000000001</v>
      </c>
      <c r="B26" s="1">
        <v>1.1141350000000001</v>
      </c>
      <c r="C26" s="2">
        <f t="shared" si="3"/>
        <v>0</v>
      </c>
      <c r="D26">
        <f t="shared" si="0"/>
        <v>3.6444951267056618E-3</v>
      </c>
      <c r="E26" s="2">
        <f t="shared" si="1"/>
        <v>3.6444951267056618E-3</v>
      </c>
      <c r="F26">
        <f t="shared" si="4"/>
        <v>1.3282344728581317E-5</v>
      </c>
      <c r="G26" s="2">
        <f t="shared" si="5"/>
        <v>-0.53899999999999837</v>
      </c>
      <c r="H26">
        <f t="shared" si="6"/>
        <v>-9.9854284333601245E-2</v>
      </c>
      <c r="I26">
        <f t="shared" si="2"/>
        <v>1.9328303404510889</v>
      </c>
    </row>
    <row r="27" spans="1:9" x14ac:dyDescent="0.2">
      <c r="A27" s="1">
        <v>0.61750277777777773</v>
      </c>
      <c r="B27" s="1">
        <v>0.65438333333333332</v>
      </c>
      <c r="C27" s="2">
        <f t="shared" si="3"/>
        <v>3.6880555555555583E-2</v>
      </c>
      <c r="D27">
        <f t="shared" si="0"/>
        <v>4.0525050682261247E-2</v>
      </c>
      <c r="E27" s="2">
        <f t="shared" si="1"/>
        <v>4.0525050682261247E-2</v>
      </c>
      <c r="F27">
        <f t="shared" si="4"/>
        <v>1.6422797327998429E-3</v>
      </c>
      <c r="G27" s="2">
        <f t="shared" si="5"/>
        <v>-0.43199999999999839</v>
      </c>
      <c r="H27">
        <f t="shared" si="6"/>
        <v>-8.0755123953011612E-2</v>
      </c>
      <c r="I27">
        <f t="shared" si="2"/>
        <v>2.0358917439003212</v>
      </c>
    </row>
    <row r="28" spans="1:9" x14ac:dyDescent="0.2">
      <c r="A28" s="1">
        <v>0.20829666666666666</v>
      </c>
      <c r="B28" s="1">
        <v>0.22003611111111113</v>
      </c>
      <c r="C28" s="2">
        <f t="shared" si="3"/>
        <v>1.1739444444444469E-2</v>
      </c>
      <c r="D28">
        <f t="shared" si="0"/>
        <v>1.538393957115013E-2</v>
      </c>
      <c r="E28" s="2">
        <f t="shared" si="1"/>
        <v>1.538393957115013E-2</v>
      </c>
      <c r="F28">
        <f t="shared" si="4"/>
        <v>2.3666559672879883E-4</v>
      </c>
      <c r="G28" s="2">
        <f t="shared" si="5"/>
        <v>-0.3249999999999984</v>
      </c>
      <c r="H28">
        <f t="shared" si="6"/>
        <v>-6.1655963572421979E-2</v>
      </c>
      <c r="I28">
        <f t="shared" si="2"/>
        <v>2.1200367560696209</v>
      </c>
    </row>
    <row r="29" spans="1:9" x14ac:dyDescent="0.2">
      <c r="A29" s="1">
        <v>0.26482222222222224</v>
      </c>
      <c r="B29" s="1">
        <v>0.23656444444444444</v>
      </c>
      <c r="C29" s="2">
        <f t="shared" si="3"/>
        <v>-2.8257777777777798E-2</v>
      </c>
      <c r="D29">
        <f t="shared" si="0"/>
        <v>2.4613282651072137E-2</v>
      </c>
      <c r="E29" s="2">
        <f t="shared" si="1"/>
        <v>-2.4613282651072137E-2</v>
      </c>
      <c r="F29">
        <f t="shared" si="4"/>
        <v>6.0581368286156869E-4</v>
      </c>
      <c r="G29" s="2">
        <f t="shared" si="5"/>
        <v>-0.21799999999999842</v>
      </c>
      <c r="H29">
        <f t="shared" si="6"/>
        <v>-4.2556803191832346E-2</v>
      </c>
      <c r="I29">
        <f t="shared" si="2"/>
        <v>2.1825281927801274</v>
      </c>
    </row>
    <row r="30" spans="1:9" x14ac:dyDescent="0.2">
      <c r="A30" s="1">
        <v>0.28305333333333332</v>
      </c>
      <c r="B30" s="1">
        <v>0.31172666666666671</v>
      </c>
      <c r="C30" s="2">
        <f t="shared" si="3"/>
        <v>2.8673333333333384E-2</v>
      </c>
      <c r="D30">
        <f t="shared" si="0"/>
        <v>3.2317828460039048E-2</v>
      </c>
      <c r="E30" s="2">
        <f t="shared" si="1"/>
        <v>3.2317828460039048E-2</v>
      </c>
      <c r="F30">
        <f t="shared" si="4"/>
        <v>1.0444420363725098E-3</v>
      </c>
      <c r="G30" s="2">
        <f t="shared" si="5"/>
        <v>-0.11099999999999842</v>
      </c>
      <c r="H30">
        <f t="shared" si="6"/>
        <v>-2.3457642811242716E-2</v>
      </c>
      <c r="I30">
        <f t="shared" si="2"/>
        <v>2.2212840427287426</v>
      </c>
    </row>
    <row r="31" spans="1:9" x14ac:dyDescent="0.2">
      <c r="A31" s="1">
        <v>0.19298999999999997</v>
      </c>
      <c r="B31" s="1">
        <v>0.20607999999999996</v>
      </c>
      <c r="C31" s="2">
        <f t="shared" si="3"/>
        <v>1.3089999999999991E-2</v>
      </c>
      <c r="D31">
        <f t="shared" si="0"/>
        <v>1.6734495126705651E-2</v>
      </c>
      <c r="E31" s="2">
        <f t="shared" si="1"/>
        <v>1.6734495126705651E-2</v>
      </c>
      <c r="F31">
        <f t="shared" si="4"/>
        <v>2.800433271457352E-4</v>
      </c>
      <c r="G31" s="2">
        <f t="shared" si="5"/>
        <v>-3.9999999999984215E-3</v>
      </c>
      <c r="H31">
        <f t="shared" si="6"/>
        <v>-4.3584824306530864E-3</v>
      </c>
      <c r="I31">
        <f t="shared" si="2"/>
        <v>2.2349926205713881</v>
      </c>
    </row>
    <row r="32" spans="1:9" x14ac:dyDescent="0.2">
      <c r="A32" s="1">
        <v>0.41814499999999999</v>
      </c>
      <c r="B32" s="1">
        <v>0.40396416666666668</v>
      </c>
      <c r="C32" s="2">
        <f t="shared" si="3"/>
        <v>-1.4180833333333309E-2</v>
      </c>
      <c r="D32">
        <f t="shared" si="0"/>
        <v>1.0536338206627648E-2</v>
      </c>
      <c r="E32" s="2">
        <f t="shared" si="1"/>
        <v>-1.0536338206627648E-2</v>
      </c>
      <c r="F32">
        <f t="shared" si="4"/>
        <v>1.1101442280444153E-4</v>
      </c>
      <c r="G32" s="2">
        <f t="shared" si="5"/>
        <v>0.10300000000000158</v>
      </c>
      <c r="H32">
        <f t="shared" si="6"/>
        <v>1.4740677949936543E-2</v>
      </c>
      <c r="I32">
        <f t="shared" si="2"/>
        <v>2.2231862759089669</v>
      </c>
    </row>
    <row r="33" spans="1:9" x14ac:dyDescent="0.2">
      <c r="A33" s="1">
        <v>0.74543333333333328</v>
      </c>
      <c r="B33" s="1">
        <v>0.71115000000000006</v>
      </c>
      <c r="C33" s="2">
        <f t="shared" si="3"/>
        <v>-3.4283333333333221E-2</v>
      </c>
      <c r="D33">
        <f t="shared" si="0"/>
        <v>3.063883820662756E-2</v>
      </c>
      <c r="E33" s="2">
        <f t="shared" si="1"/>
        <v>-3.063883820662756E-2</v>
      </c>
      <c r="F33">
        <f t="shared" si="4"/>
        <v>9.3873840665190079E-4</v>
      </c>
      <c r="G33" s="2">
        <f t="shared" si="5"/>
        <v>0.21000000000000157</v>
      </c>
      <c r="H33">
        <f t="shared" si="6"/>
        <v>3.3839838330526173E-2</v>
      </c>
      <c r="I33">
        <f t="shared" si="2"/>
        <v>2.1862678813061449</v>
      </c>
    </row>
    <row r="34" spans="1:9" x14ac:dyDescent="0.2">
      <c r="A34" s="1">
        <v>0.40561777777777769</v>
      </c>
      <c r="B34" s="1">
        <v>0.45714666666666659</v>
      </c>
      <c r="C34" s="2">
        <f t="shared" si="3"/>
        <v>5.1528888888888902E-2</v>
      </c>
      <c r="D34">
        <f t="shared" si="0"/>
        <v>5.5173384015594566E-2</v>
      </c>
      <c r="E34" s="2">
        <f t="shared" si="1"/>
        <v>5.5173384015594566E-2</v>
      </c>
      <c r="F34">
        <f t="shared" si="4"/>
        <v>3.0441023037322658E-3</v>
      </c>
      <c r="G34" s="2">
        <f t="shared" si="5"/>
        <v>0.31700000000000156</v>
      </c>
      <c r="H34">
        <f t="shared" si="6"/>
        <v>5.2938998711115806E-2</v>
      </c>
      <c r="I34">
        <f t="shared" si="2"/>
        <v>2.1254880068694906</v>
      </c>
    </row>
    <row r="35" spans="1:9" x14ac:dyDescent="0.2">
      <c r="A35" s="1">
        <v>0.13704111111111111</v>
      </c>
      <c r="B35" s="1">
        <v>0.12499000000000002</v>
      </c>
      <c r="C35" s="2">
        <f t="shared" si="3"/>
        <v>-1.2051111111111096E-2</v>
      </c>
      <c r="D35">
        <f t="shared" ref="D35:D59" si="7">ABS(C35-$N$1)</f>
        <v>8.4066159844054349E-3</v>
      </c>
      <c r="E35" s="2">
        <f t="shared" ref="E35:E59" si="8">C35-$N$1</f>
        <v>-8.4066159844054349E-3</v>
      </c>
      <c r="F35">
        <f t="shared" si="4"/>
        <v>7.0671192309260965E-5</v>
      </c>
      <c r="G35" s="2">
        <f t="shared" si="5"/>
        <v>0.42400000000000154</v>
      </c>
      <c r="H35">
        <f t="shared" si="6"/>
        <v>7.2038159091705439E-2</v>
      </c>
      <c r="I35">
        <f t="shared" ref="I35:I59" si="9">_xlfn.NORM.DIST(H35,$N$1,$N$4,FALSE)</f>
        <v>2.0428745850333532</v>
      </c>
    </row>
    <row r="36" spans="1:9" x14ac:dyDescent="0.2">
      <c r="A36" s="1">
        <v>1.1761222222222223</v>
      </c>
      <c r="B36" s="1">
        <v>1.1761222222222223</v>
      </c>
      <c r="C36" s="2">
        <f t="shared" si="3"/>
        <v>0</v>
      </c>
      <c r="D36">
        <f t="shared" si="7"/>
        <v>3.6444951267056618E-3</v>
      </c>
      <c r="E36" s="2">
        <f t="shared" si="8"/>
        <v>3.6444951267056618E-3</v>
      </c>
      <c r="F36">
        <f t="shared" si="4"/>
        <v>1.3282344728581317E-5</v>
      </c>
      <c r="G36" s="2">
        <f t="shared" si="5"/>
        <v>0.53100000000000158</v>
      </c>
      <c r="H36">
        <f t="shared" si="6"/>
        <v>9.1137319472295072E-2</v>
      </c>
      <c r="I36">
        <f t="shared" si="9"/>
        <v>1.9411205827714593</v>
      </c>
    </row>
    <row r="37" spans="1:9" x14ac:dyDescent="0.2">
      <c r="A37" s="1">
        <v>0.15483999999999998</v>
      </c>
      <c r="B37" s="1">
        <v>0.15483999999999998</v>
      </c>
      <c r="C37" s="2">
        <f t="shared" si="3"/>
        <v>0</v>
      </c>
      <c r="D37">
        <f t="shared" si="7"/>
        <v>3.6444951267056618E-3</v>
      </c>
      <c r="E37" s="2">
        <f t="shared" si="8"/>
        <v>3.6444951267056618E-3</v>
      </c>
      <c r="F37">
        <f>E37^2</f>
        <v>1.3282344728581317E-5</v>
      </c>
      <c r="G37" s="2">
        <f t="shared" si="5"/>
        <v>0.63800000000000157</v>
      </c>
      <c r="H37">
        <f t="shared" si="6"/>
        <v>0.11023647985288471</v>
      </c>
      <c r="I37">
        <f t="shared" si="9"/>
        <v>1.8234383576895417</v>
      </c>
    </row>
    <row r="38" spans="1:9" x14ac:dyDescent="0.2">
      <c r="A38" s="1">
        <v>1.319666666666667</v>
      </c>
      <c r="B38" s="1">
        <v>0.98618333333333341</v>
      </c>
      <c r="C38" s="2">
        <f t="shared" si="3"/>
        <v>-0.33348333333333358</v>
      </c>
      <c r="D38">
        <f t="shared" si="7"/>
        <v>0.3298388382066279</v>
      </c>
      <c r="E38" s="2">
        <f t="shared" si="8"/>
        <v>-0.3298388382066279</v>
      </c>
      <c r="F38">
        <f t="shared" si="4"/>
        <v>0.10879365918949806</v>
      </c>
      <c r="G38" s="2">
        <f t="shared" si="5"/>
        <v>0.74500000000000155</v>
      </c>
      <c r="H38">
        <f t="shared" si="6"/>
        <v>0.12933564023347432</v>
      </c>
      <c r="I38">
        <f t="shared" si="9"/>
        <v>1.6933916753952238</v>
      </c>
    </row>
    <row r="39" spans="1:9" x14ac:dyDescent="0.2">
      <c r="A39" s="1">
        <v>0.3368694444444445</v>
      </c>
      <c r="B39" s="1">
        <v>0.30092388888888888</v>
      </c>
      <c r="C39" s="2">
        <f t="shared" si="3"/>
        <v>-3.5945555555555619E-2</v>
      </c>
      <c r="D39">
        <f t="shared" si="7"/>
        <v>3.2301060428849955E-2</v>
      </c>
      <c r="E39" s="2">
        <f t="shared" si="8"/>
        <v>-3.2301060428849955E-2</v>
      </c>
      <c r="F39">
        <f t="shared" si="4"/>
        <v>1.0433585048282164E-3</v>
      </c>
      <c r="G39" s="2">
        <f t="shared" si="5"/>
        <v>0.85200000000000153</v>
      </c>
      <c r="H39">
        <f t="shared" si="6"/>
        <v>0.14843480061406394</v>
      </c>
      <c r="I39">
        <f t="shared" si="9"/>
        <v>1.5547176075883224</v>
      </c>
    </row>
    <row r="40" spans="1:9" x14ac:dyDescent="0.2">
      <c r="A40" s="1">
        <v>0.17525000000000002</v>
      </c>
      <c r="B40" s="1">
        <v>0.222</v>
      </c>
      <c r="C40" s="2">
        <f t="shared" si="3"/>
        <v>4.6749999999999986E-2</v>
      </c>
      <c r="D40">
        <f t="shared" si="7"/>
        <v>5.039449512670565E-2</v>
      </c>
      <c r="E40" s="2">
        <f t="shared" si="8"/>
        <v>5.039449512670565E-2</v>
      </c>
      <c r="F40">
        <f t="shared" si="4"/>
        <v>2.5396051390755596E-3</v>
      </c>
      <c r="G40" s="2">
        <f t="shared" si="5"/>
        <v>0.95900000000000152</v>
      </c>
      <c r="H40">
        <f t="shared" si="6"/>
        <v>0.16753396099465356</v>
      </c>
      <c r="I40">
        <f t="shared" si="9"/>
        <v>1.4111506371324123</v>
      </c>
    </row>
    <row r="41" spans="1:9" x14ac:dyDescent="0.2">
      <c r="A41" s="1">
        <v>0.17024500000000001</v>
      </c>
      <c r="B41" s="1">
        <v>0.17845222222222223</v>
      </c>
      <c r="C41" s="2">
        <f t="shared" si="3"/>
        <v>8.2072222222222269E-3</v>
      </c>
      <c r="D41">
        <f t="shared" si="7"/>
        <v>1.1851717348927888E-2</v>
      </c>
      <c r="E41" s="2">
        <f t="shared" si="8"/>
        <v>1.1851717348927888E-2</v>
      </c>
      <c r="F41">
        <f t="shared" si="4"/>
        <v>1.4046320411887828E-4</v>
      </c>
      <c r="G41" s="2">
        <f t="shared" si="5"/>
        <v>1.0660000000000016</v>
      </c>
      <c r="H41">
        <f t="shared" si="6"/>
        <v>0.18663312137524318</v>
      </c>
      <c r="I41">
        <f t="shared" si="9"/>
        <v>1.2662603196269739</v>
      </c>
    </row>
    <row r="42" spans="1:9" x14ac:dyDescent="0.2">
      <c r="A42" s="1">
        <v>0.53328888888888881</v>
      </c>
      <c r="B42" s="1">
        <v>0.56030000000000002</v>
      </c>
      <c r="C42" s="2">
        <f t="shared" si="3"/>
        <v>2.7011111111111208E-2</v>
      </c>
      <c r="D42">
        <f t="shared" si="7"/>
        <v>3.0655606237816869E-2</v>
      </c>
      <c r="E42" s="2">
        <f t="shared" si="8"/>
        <v>3.0655606237816869E-2</v>
      </c>
      <c r="F42">
        <f t="shared" si="4"/>
        <v>9.3976619380807655E-4</v>
      </c>
      <c r="G42" s="2">
        <f t="shared" si="5"/>
        <v>1.1730000000000016</v>
      </c>
      <c r="H42">
        <f t="shared" si="6"/>
        <v>0.2057322817558328</v>
      </c>
      <c r="I42">
        <f t="shared" si="9"/>
        <v>1.1233119571843009</v>
      </c>
    </row>
    <row r="43" spans="1:9" x14ac:dyDescent="0.2">
      <c r="A43" s="1">
        <v>0.43342222222222226</v>
      </c>
      <c r="B43" s="1">
        <v>0.48848333333333332</v>
      </c>
      <c r="C43" s="2">
        <f t="shared" si="3"/>
        <v>5.5061111111111061E-2</v>
      </c>
      <c r="D43">
        <f t="shared" si="7"/>
        <v>5.8705606237816725E-2</v>
      </c>
      <c r="E43" s="2">
        <f t="shared" si="8"/>
        <v>5.8705606237816725E-2</v>
      </c>
      <c r="F43">
        <f t="shared" si="4"/>
        <v>3.4463482037495859E-3</v>
      </c>
      <c r="G43" s="2">
        <f t="shared" si="5"/>
        <v>1.2800000000000016</v>
      </c>
      <c r="H43">
        <f t="shared" si="6"/>
        <v>0.22483144213642242</v>
      </c>
      <c r="I43">
        <f t="shared" si="9"/>
        <v>0.98515718319074186</v>
      </c>
    </row>
    <row r="44" spans="1:9" x14ac:dyDescent="0.2">
      <c r="A44" s="1">
        <v>0.74493333333333334</v>
      </c>
      <c r="B44" s="1">
        <v>0.55668666666666666</v>
      </c>
      <c r="C44" s="2">
        <f t="shared" si="3"/>
        <v>-0.18824666666666667</v>
      </c>
      <c r="D44">
        <f t="shared" si="7"/>
        <v>0.184602171539961</v>
      </c>
      <c r="E44" s="2">
        <f t="shared" si="8"/>
        <v>-0.184602171539961</v>
      </c>
      <c r="F44">
        <f t="shared" si="4"/>
        <v>3.4077961737269187E-2</v>
      </c>
      <c r="G44" s="2">
        <f t="shared" si="5"/>
        <v>1.3870000000000016</v>
      </c>
      <c r="H44">
        <f t="shared" si="6"/>
        <v>0.24393060251701204</v>
      </c>
      <c r="I44">
        <f t="shared" si="9"/>
        <v>0.85415844151339004</v>
      </c>
    </row>
    <row r="45" spans="1:9" x14ac:dyDescent="0.2">
      <c r="A45" s="1">
        <v>0.58806111111111115</v>
      </c>
      <c r="B45" s="1">
        <v>0.58806111111111115</v>
      </c>
      <c r="C45" s="2">
        <f t="shared" si="3"/>
        <v>0</v>
      </c>
      <c r="D45">
        <f t="shared" si="7"/>
        <v>3.6444951267056618E-3</v>
      </c>
      <c r="E45" s="2">
        <f t="shared" si="8"/>
        <v>3.6444951267056618E-3</v>
      </c>
      <c r="F45">
        <f t="shared" si="4"/>
        <v>1.3282344728581317E-5</v>
      </c>
      <c r="G45" s="2">
        <f t="shared" si="5"/>
        <v>1.4940000000000015</v>
      </c>
      <c r="H45">
        <f t="shared" si="6"/>
        <v>0.26302976289760166</v>
      </c>
      <c r="I45">
        <f t="shared" si="9"/>
        <v>0.73214838508621571</v>
      </c>
    </row>
    <row r="46" spans="1:9" x14ac:dyDescent="0.2">
      <c r="A46" s="1">
        <v>0.4020177777777777</v>
      </c>
      <c r="B46" s="1">
        <v>0.42237999999999998</v>
      </c>
      <c r="C46" s="2">
        <f t="shared" si="3"/>
        <v>2.0362222222222282E-2</v>
      </c>
      <c r="D46">
        <f t="shared" si="7"/>
        <v>2.4006717348927942E-2</v>
      </c>
      <c r="E46" s="2">
        <f t="shared" si="8"/>
        <v>2.4006717348927942E-2</v>
      </c>
      <c r="F46">
        <f t="shared" si="4"/>
        <v>5.7632247787131781E-4</v>
      </c>
      <c r="G46" s="2">
        <f t="shared" si="5"/>
        <v>1.6010000000000015</v>
      </c>
      <c r="H46">
        <f t="shared" si="6"/>
        <v>0.28212892327819128</v>
      </c>
      <c r="I46">
        <f t="shared" si="9"/>
        <v>0.62042250478664196</v>
      </c>
    </row>
    <row r="47" spans="1:9" x14ac:dyDescent="0.2">
      <c r="A47" s="1">
        <v>0.63090000000000013</v>
      </c>
      <c r="B47" s="1">
        <v>0.69822000000000006</v>
      </c>
      <c r="C47" s="2">
        <f t="shared" si="3"/>
        <v>6.7319999999999935E-2</v>
      </c>
      <c r="D47">
        <f t="shared" si="7"/>
        <v>7.0964495126705593E-2</v>
      </c>
      <c r="E47" s="2">
        <f t="shared" si="8"/>
        <v>7.0964495126705593E-2</v>
      </c>
      <c r="F47">
        <f t="shared" si="4"/>
        <v>5.0359595685882221E-3</v>
      </c>
      <c r="G47" s="2">
        <f t="shared" si="5"/>
        <v>1.7080000000000015</v>
      </c>
      <c r="H47">
        <f t="shared" si="6"/>
        <v>0.3012280836587809</v>
      </c>
      <c r="I47">
        <f t="shared" si="9"/>
        <v>0.51976105964212127</v>
      </c>
    </row>
    <row r="48" spans="1:9" x14ac:dyDescent="0.2">
      <c r="A48" s="1">
        <v>1.4869500000000002</v>
      </c>
      <c r="B48" s="1">
        <v>1.5586333333333335</v>
      </c>
      <c r="C48" s="2">
        <f t="shared" si="3"/>
        <v>7.1683333333333321E-2</v>
      </c>
      <c r="D48">
        <f t="shared" si="7"/>
        <v>7.5327828460038979E-2</v>
      </c>
      <c r="E48" s="2">
        <f t="shared" si="8"/>
        <v>7.5327828460038979E-2</v>
      </c>
      <c r="F48">
        <f t="shared" si="4"/>
        <v>5.6742817405050581E-3</v>
      </c>
      <c r="G48" s="2">
        <f t="shared" si="5"/>
        <v>1.8150000000000015</v>
      </c>
      <c r="H48">
        <f t="shared" si="6"/>
        <v>0.32032724403937052</v>
      </c>
      <c r="I48">
        <f t="shared" si="9"/>
        <v>0.4304747654394897</v>
      </c>
    </row>
    <row r="49" spans="1:9" x14ac:dyDescent="0.2">
      <c r="A49" s="1">
        <v>0.10709722222222225</v>
      </c>
      <c r="B49" s="1">
        <v>0.10138333333333334</v>
      </c>
      <c r="C49" s="2">
        <f t="shared" si="3"/>
        <v>-5.7138888888889072E-3</v>
      </c>
      <c r="D49">
        <f t="shared" si="7"/>
        <v>2.0693937621832454E-3</v>
      </c>
      <c r="E49" s="2">
        <f t="shared" si="8"/>
        <v>-2.0693937621832454E-3</v>
      </c>
      <c r="F49">
        <f t="shared" si="4"/>
        <v>4.2823905429629262E-6</v>
      </c>
      <c r="G49" s="2">
        <f t="shared" si="5"/>
        <v>1.9220000000000015</v>
      </c>
      <c r="H49">
        <f t="shared" si="6"/>
        <v>0.33942640441996014</v>
      </c>
      <c r="I49">
        <f t="shared" si="9"/>
        <v>0.35246777699171311</v>
      </c>
    </row>
    <row r="50" spans="1:9" x14ac:dyDescent="0.2">
      <c r="A50" s="1">
        <v>2.4515527777777781</v>
      </c>
      <c r="B50" s="1">
        <v>2.4515527777777781</v>
      </c>
      <c r="C50" s="2">
        <f t="shared" si="3"/>
        <v>0</v>
      </c>
      <c r="D50">
        <f t="shared" si="7"/>
        <v>3.6444951267056618E-3</v>
      </c>
      <c r="E50" s="2">
        <f t="shared" si="8"/>
        <v>3.6444951267056618E-3</v>
      </c>
      <c r="F50">
        <f t="shared" si="4"/>
        <v>1.3282344728581317E-5</v>
      </c>
      <c r="G50" s="2">
        <f t="shared" si="5"/>
        <v>2.0290000000000017</v>
      </c>
      <c r="H50">
        <f t="shared" si="6"/>
        <v>0.35852556480054976</v>
      </c>
      <c r="I50">
        <f t="shared" si="9"/>
        <v>0.2853112544696208</v>
      </c>
    </row>
    <row r="51" spans="1:9" x14ac:dyDescent="0.2">
      <c r="A51" s="1">
        <v>0.30952388888888888</v>
      </c>
      <c r="B51" s="1">
        <v>0.28230500000000003</v>
      </c>
      <c r="C51" s="2">
        <f t="shared" si="3"/>
        <v>-2.7218888888888848E-2</v>
      </c>
      <c r="D51">
        <f t="shared" si="7"/>
        <v>2.3574393762183187E-2</v>
      </c>
      <c r="E51" s="2">
        <f t="shared" si="8"/>
        <v>-2.3574393762183187E-2</v>
      </c>
      <c r="F51">
        <f t="shared" si="4"/>
        <v>5.5575204125446161E-4</v>
      </c>
      <c r="G51" s="2">
        <f t="shared" si="5"/>
        <v>2.1360000000000019</v>
      </c>
      <c r="H51">
        <f t="shared" si="6"/>
        <v>0.37762472518113938</v>
      </c>
      <c r="I51">
        <f t="shared" si="9"/>
        <v>0.22832115337416248</v>
      </c>
    </row>
    <row r="52" spans="1:9" x14ac:dyDescent="0.2">
      <c r="A52" s="1">
        <v>2.1241372222222221</v>
      </c>
      <c r="B52" s="1">
        <v>2.1241372222222221</v>
      </c>
      <c r="C52" s="2">
        <f t="shared" si="3"/>
        <v>0</v>
      </c>
      <c r="D52">
        <f t="shared" si="7"/>
        <v>3.6444951267056618E-3</v>
      </c>
      <c r="E52" s="2">
        <f t="shared" si="8"/>
        <v>3.6444951267056618E-3</v>
      </c>
      <c r="F52">
        <f t="shared" si="4"/>
        <v>1.3282344728581317E-5</v>
      </c>
      <c r="G52" s="2">
        <f t="shared" si="5"/>
        <v>2.2430000000000021</v>
      </c>
      <c r="H52">
        <f t="shared" si="6"/>
        <v>0.39672388556172899</v>
      </c>
      <c r="I52">
        <f t="shared" si="9"/>
        <v>0.18063469014412598</v>
      </c>
    </row>
    <row r="53" spans="1:9" x14ac:dyDescent="0.2">
      <c r="A53" s="1">
        <v>0.8954927777777778</v>
      </c>
      <c r="B53" s="1">
        <v>0.77737111111111112</v>
      </c>
      <c r="C53" s="2">
        <f t="shared" si="3"/>
        <v>-0.11812166666666668</v>
      </c>
      <c r="D53">
        <f t="shared" si="7"/>
        <v>0.11447717153996102</v>
      </c>
      <c r="E53" s="2">
        <f t="shared" si="8"/>
        <v>-0.11447717153996102</v>
      </c>
      <c r="F53">
        <f t="shared" si="4"/>
        <v>1.3105022803789662E-2</v>
      </c>
      <c r="G53" s="2">
        <f t="shared" si="5"/>
        <v>2.3500000000000023</v>
      </c>
      <c r="H53">
        <f t="shared" si="6"/>
        <v>0.41582304594231861</v>
      </c>
      <c r="I53">
        <f t="shared" si="9"/>
        <v>0.1412810551435616</v>
      </c>
    </row>
    <row r="54" spans="1:9" x14ac:dyDescent="0.2">
      <c r="A54" s="1">
        <v>1.9308800000000002</v>
      </c>
      <c r="B54" s="1">
        <v>1.7447111111111113</v>
      </c>
      <c r="C54" s="2">
        <f t="shared" si="3"/>
        <v>-0.18616888888888883</v>
      </c>
      <c r="D54">
        <f t="shared" si="7"/>
        <v>0.18252439376218316</v>
      </c>
      <c r="E54" s="2">
        <f t="shared" si="8"/>
        <v>-0.18252439376218316</v>
      </c>
      <c r="F54">
        <f t="shared" si="4"/>
        <v>3.3315154318252486E-2</v>
      </c>
      <c r="G54" s="2">
        <f t="shared" si="5"/>
        <v>2.4570000000000025</v>
      </c>
      <c r="H54">
        <f t="shared" si="6"/>
        <v>0.43492220632290823</v>
      </c>
      <c r="I54">
        <f t="shared" si="9"/>
        <v>0.10924321265132826</v>
      </c>
    </row>
    <row r="55" spans="1:9" x14ac:dyDescent="0.2">
      <c r="A55" s="1">
        <v>0.55935999999999986</v>
      </c>
      <c r="B55" s="1">
        <v>0.63041999999999987</v>
      </c>
      <c r="C55" s="2">
        <f t="shared" si="3"/>
        <v>7.1060000000000012E-2</v>
      </c>
      <c r="D55">
        <f t="shared" si="7"/>
        <v>7.4704495126705669E-2</v>
      </c>
      <c r="E55" s="2">
        <f t="shared" si="8"/>
        <v>7.4704495126705669E-2</v>
      </c>
      <c r="F55">
        <f t="shared" si="4"/>
        <v>5.5807615921359913E-3</v>
      </c>
      <c r="G55" s="2">
        <f t="shared" si="5"/>
        <v>2.5640000000000027</v>
      </c>
      <c r="H55">
        <f t="shared" si="6"/>
        <v>0.45402136670349785</v>
      </c>
      <c r="I55">
        <f t="shared" si="9"/>
        <v>8.3508899355417401E-2</v>
      </c>
    </row>
    <row r="56" spans="1:9" x14ac:dyDescent="0.2">
      <c r="A56" s="1">
        <v>1.0354066666666666</v>
      </c>
      <c r="B56" s="1">
        <v>1.0002922222222221</v>
      </c>
      <c r="C56" s="2">
        <f t="shared" si="3"/>
        <v>-3.5114444444444448E-2</v>
      </c>
      <c r="D56">
        <f t="shared" si="7"/>
        <v>3.1469949317738784E-2</v>
      </c>
      <c r="E56" s="2">
        <f t="shared" si="8"/>
        <v>-3.1469949317738784E-2</v>
      </c>
      <c r="F56">
        <f t="shared" si="4"/>
        <v>9.9035771006104781E-4</v>
      </c>
      <c r="G56" s="2">
        <f t="shared" si="5"/>
        <v>2.6710000000000029</v>
      </c>
      <c r="H56">
        <f t="shared" si="6"/>
        <v>0.47312052708408747</v>
      </c>
      <c r="I56">
        <f t="shared" si="9"/>
        <v>6.3110092752097224E-2</v>
      </c>
    </row>
    <row r="57" spans="1:9" x14ac:dyDescent="0.2">
      <c r="A57" s="1">
        <v>0.74417777777777772</v>
      </c>
      <c r="B57" s="1">
        <v>1.0750638888888888</v>
      </c>
      <c r="C57" s="2">
        <f t="shared" si="3"/>
        <v>0.3308861111111111</v>
      </c>
      <c r="D57">
        <f t="shared" si="7"/>
        <v>0.33453060623781677</v>
      </c>
      <c r="E57" s="2">
        <f t="shared" si="8"/>
        <v>0.33453060623781677</v>
      </c>
      <c r="F57">
        <f t="shared" si="4"/>
        <v>0.11191072650984121</v>
      </c>
      <c r="G57" s="2">
        <f t="shared" si="5"/>
        <v>2.7780000000000031</v>
      </c>
      <c r="H57">
        <f t="shared" si="6"/>
        <v>0.49221968746467709</v>
      </c>
      <c r="I57">
        <f t="shared" si="9"/>
        <v>4.7151188016031957E-2</v>
      </c>
    </row>
    <row r="58" spans="1:9" x14ac:dyDescent="0.2">
      <c r="A58" s="1">
        <v>8.6684444444444439E-2</v>
      </c>
      <c r="B58" s="1">
        <v>9.7696666666666668E-2</v>
      </c>
      <c r="C58" s="2">
        <f t="shared" si="3"/>
        <v>1.1012222222222229E-2</v>
      </c>
      <c r="D58">
        <f t="shared" si="7"/>
        <v>1.465671734892789E-2</v>
      </c>
      <c r="E58" s="2">
        <f t="shared" si="8"/>
        <v>1.465671734892789E-2</v>
      </c>
      <c r="F58">
        <f t="shared" ref="F58:F59" si="10">E58^2</f>
        <v>2.1481936344636379E-4</v>
      </c>
      <c r="G58" s="2">
        <f t="shared" si="5"/>
        <v>2.8850000000000033</v>
      </c>
      <c r="H58">
        <f t="shared" si="6"/>
        <v>0.51131884784526671</v>
      </c>
      <c r="I58">
        <f t="shared" si="9"/>
        <v>3.4826852238423099E-2</v>
      </c>
    </row>
    <row r="59" spans="1:9" x14ac:dyDescent="0.2">
      <c r="A59" s="1">
        <v>0.12086666666666666</v>
      </c>
      <c r="B59" s="1">
        <v>0.11577611111111111</v>
      </c>
      <c r="C59" s="2">
        <f t="shared" si="3"/>
        <v>-5.0905555555555565E-3</v>
      </c>
      <c r="D59">
        <f t="shared" si="7"/>
        <v>1.4460604288498947E-3</v>
      </c>
      <c r="E59" s="2">
        <f t="shared" si="8"/>
        <v>-1.4460604288498947E-3</v>
      </c>
      <c r="F59">
        <f t="shared" si="10"/>
        <v>2.0910907638855414E-6</v>
      </c>
      <c r="G59" s="2">
        <f t="shared" si="5"/>
        <v>2.9920000000000035</v>
      </c>
      <c r="H59">
        <f t="shared" si="6"/>
        <v>0.53041800822585639</v>
      </c>
      <c r="I59">
        <f t="shared" si="9"/>
        <v>2.543100770534187E-2</v>
      </c>
    </row>
    <row r="62" spans="1:9" x14ac:dyDescent="0.2">
      <c r="C62" s="2"/>
    </row>
    <row r="64" spans="1:9" x14ac:dyDescent="0.2">
      <c r="A64" s="95"/>
      <c r="B64" s="96"/>
    </row>
    <row r="65" spans="1:2" x14ac:dyDescent="0.2">
      <c r="A65" s="95"/>
      <c r="B65" s="96"/>
    </row>
    <row r="66" spans="1:2" x14ac:dyDescent="0.2">
      <c r="A66" s="95"/>
      <c r="B66" s="95"/>
    </row>
    <row r="67" spans="1:2" x14ac:dyDescent="0.2">
      <c r="A67" s="95"/>
      <c r="B67" s="95"/>
    </row>
    <row r="68" spans="1:2" x14ac:dyDescent="0.2">
      <c r="A68" s="97"/>
      <c r="B68" s="98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96"/>
  <sheetViews>
    <sheetView workbookViewId="0">
      <selection activeCell="A81" sqref="A81:N81"/>
    </sheetView>
  </sheetViews>
  <sheetFormatPr baseColWidth="10" defaultRowHeight="15" x14ac:dyDescent="0.2"/>
  <cols>
    <col min="1" max="1" width="12.6640625" bestFit="1" customWidth="1"/>
    <col min="5" max="5" width="16" bestFit="1" customWidth="1"/>
    <col min="8" max="8" width="12.6640625" bestFit="1" customWidth="1"/>
    <col min="12" max="12" width="16" bestFit="1" customWidth="1"/>
  </cols>
  <sheetData>
    <row r="1" spans="1:17" s="67" customFormat="1" ht="22" thickTop="1" thickBot="1" x14ac:dyDescent="0.3">
      <c r="A1" s="69" t="s">
        <v>32</v>
      </c>
      <c r="E1" s="70" t="s">
        <v>11</v>
      </c>
      <c r="F1" s="70" t="s">
        <v>12</v>
      </c>
      <c r="G1" s="70" t="s">
        <v>13</v>
      </c>
      <c r="H1" s="67" t="s">
        <v>33</v>
      </c>
      <c r="L1" s="70" t="s">
        <v>11</v>
      </c>
      <c r="M1" s="70" t="s">
        <v>12</v>
      </c>
      <c r="N1" s="70" t="s">
        <v>13</v>
      </c>
    </row>
    <row r="2" spans="1:17" ht="16" thickTop="1" x14ac:dyDescent="0.2">
      <c r="A2">
        <v>1.2524</v>
      </c>
      <c r="B2">
        <f>ABS(A2-$B$92)</f>
        <v>0.30100797468354368</v>
      </c>
      <c r="C2">
        <f>A2-$B$92</f>
        <v>0.30100797468354368</v>
      </c>
      <c r="D2">
        <f>C2^2</f>
        <v>9.0605800823088875E-2</v>
      </c>
      <c r="E2">
        <v>-3</v>
      </c>
      <c r="F2">
        <f>B92-B95*3</f>
        <v>-1.6762997958123242</v>
      </c>
      <c r="G2">
        <f>_xlfn.NORM.DIST(F2,$B$92,$B$95,FALSE)</f>
        <v>5.0597810325042755E-3</v>
      </c>
      <c r="H2">
        <v>1.1028</v>
      </c>
      <c r="I2">
        <f>ABS(H2-$I$92)</f>
        <v>0.15333951898734122</v>
      </c>
      <c r="J2">
        <f>H2-$I$92</f>
        <v>0.15333951898734122</v>
      </c>
      <c r="K2">
        <f>J2^2</f>
        <v>2.3513008083269178E-2</v>
      </c>
      <c r="L2">
        <v>-3</v>
      </c>
      <c r="M2">
        <f>I92-I95*3</f>
        <v>-1.5894363074252147</v>
      </c>
      <c r="N2">
        <f>_xlfn.NORM.DIST(M2,$I$92,$I$95,FALSE)</f>
        <v>5.2367411295968641E-3</v>
      </c>
    </row>
    <row r="3" spans="1:17" x14ac:dyDescent="0.2">
      <c r="A3">
        <v>0.21265000000000001</v>
      </c>
      <c r="B3">
        <f t="shared" ref="B3:B66" si="0">ABS(A3-$B$92)</f>
        <v>0.73874202531645627</v>
      </c>
      <c r="C3">
        <f t="shared" ref="C3:C66" si="1">A3-$B$92</f>
        <v>-0.73874202531645627</v>
      </c>
      <c r="D3">
        <f t="shared" ref="D3:D66" si="2">C3^2</f>
        <v>0.54573977996865974</v>
      </c>
      <c r="E3" s="1">
        <f>E2+0.0759</f>
        <v>-2.9241000000000001</v>
      </c>
      <c r="F3">
        <f>F2+$B$95*0.0759</f>
        <v>-1.6098191927377661</v>
      </c>
      <c r="G3">
        <f t="shared" ref="G3:G66" si="3">_xlfn.NORM.DIST(F3,$B$92,$B$95,FALSE)</f>
        <v>6.3353356966244761E-3</v>
      </c>
      <c r="H3">
        <v>0.20330000000000001</v>
      </c>
      <c r="I3">
        <f t="shared" ref="I3:I66" si="4">ABS(H3-$I$92)</f>
        <v>0.74616048101265875</v>
      </c>
      <c r="J3">
        <f t="shared" ref="J3:J66" si="5">H3-$I$92</f>
        <v>-0.74616048101265875</v>
      </c>
      <c r="K3">
        <f t="shared" ref="K3:K66" si="6">J3^2</f>
        <v>0.55675546342504223</v>
      </c>
      <c r="L3" s="1">
        <f>L2+0.0759</f>
        <v>-2.9241000000000001</v>
      </c>
      <c r="M3">
        <f>M2+$I$95*0.0759</f>
        <v>-1.5252022186777365</v>
      </c>
      <c r="N3">
        <f t="shared" ref="N3:N66" si="7">_xlfn.NORM.DIST(M3,$I$92,$I$95,FALSE)</f>
        <v>6.5569068699196948E-3</v>
      </c>
    </row>
    <row r="4" spans="1:17" x14ac:dyDescent="0.2">
      <c r="A4">
        <v>2.9535999999999998</v>
      </c>
      <c r="B4">
        <f t="shared" si="0"/>
        <v>2.0022079746835435</v>
      </c>
      <c r="C4">
        <f t="shared" si="1"/>
        <v>2.0022079746835435</v>
      </c>
      <c r="D4">
        <f t="shared" si="2"/>
        <v>4.0088367738863768</v>
      </c>
      <c r="E4" s="1">
        <f t="shared" ref="E4:E67" si="8">E3+0.0759</f>
        <v>-2.8482000000000003</v>
      </c>
      <c r="F4">
        <f t="shared" ref="F4:F67" si="9">F3+$B$95*0.0759</f>
        <v>-1.5433385896632079</v>
      </c>
      <c r="G4">
        <f t="shared" si="3"/>
        <v>7.8868876405360829E-3</v>
      </c>
      <c r="H4">
        <v>2.6543999999999999</v>
      </c>
      <c r="I4">
        <f t="shared" si="4"/>
        <v>1.7049395189873411</v>
      </c>
      <c r="J4">
        <f t="shared" si="5"/>
        <v>1.7049395189873411</v>
      </c>
      <c r="K4">
        <f t="shared" si="6"/>
        <v>2.906818763404786</v>
      </c>
      <c r="L4" s="1">
        <f t="shared" ref="L4:L67" si="10">L3+0.0759</f>
        <v>-2.8482000000000003</v>
      </c>
      <c r="M4">
        <f t="shared" ref="M4:M67" si="11">M3+$I$95*0.0759</f>
        <v>-1.4609681299302584</v>
      </c>
      <c r="N4">
        <f t="shared" si="7"/>
        <v>8.162722581546742E-3</v>
      </c>
    </row>
    <row r="5" spans="1:17" x14ac:dyDescent="0.2">
      <c r="A5">
        <v>0.70100000000000007</v>
      </c>
      <c r="B5">
        <f t="shared" si="0"/>
        <v>0.25039202531645621</v>
      </c>
      <c r="C5">
        <f t="shared" si="1"/>
        <v>-0.25039202531645621</v>
      </c>
      <c r="D5">
        <f t="shared" si="2"/>
        <v>6.2696166342076851E-2</v>
      </c>
      <c r="E5" s="1">
        <f t="shared" si="8"/>
        <v>-2.7723000000000004</v>
      </c>
      <c r="F5">
        <f t="shared" si="9"/>
        <v>-1.4768579865886498</v>
      </c>
      <c r="G5">
        <f t="shared" si="3"/>
        <v>9.7620221176851884E-3</v>
      </c>
      <c r="H5">
        <v>0.70100000000000007</v>
      </c>
      <c r="I5">
        <f t="shared" si="4"/>
        <v>0.24846048101265872</v>
      </c>
      <c r="J5">
        <f t="shared" si="5"/>
        <v>-0.24846048101265872</v>
      </c>
      <c r="K5">
        <f t="shared" si="6"/>
        <v>6.1732610625041741E-2</v>
      </c>
      <c r="L5" s="1">
        <f t="shared" si="10"/>
        <v>-2.7723000000000004</v>
      </c>
      <c r="M5">
        <f t="shared" si="11"/>
        <v>-1.3967340411827802</v>
      </c>
      <c r="N5">
        <f t="shared" si="7"/>
        <v>1.010343775813843E-2</v>
      </c>
    </row>
    <row r="6" spans="1:17" x14ac:dyDescent="0.2">
      <c r="A6">
        <v>0.62619999999999998</v>
      </c>
      <c r="B6">
        <f t="shared" si="0"/>
        <v>0.3251920253164563</v>
      </c>
      <c r="C6">
        <f t="shared" si="1"/>
        <v>-0.3251920253164563</v>
      </c>
      <c r="D6">
        <f t="shared" si="2"/>
        <v>0.10574985332941876</v>
      </c>
      <c r="E6" s="1">
        <f t="shared" si="8"/>
        <v>-2.6964000000000006</v>
      </c>
      <c r="F6">
        <f t="shared" si="9"/>
        <v>-1.4103773835140916</v>
      </c>
      <c r="G6">
        <f t="shared" si="3"/>
        <v>1.2013568605746415E-2</v>
      </c>
      <c r="H6">
        <v>0.62619999999999998</v>
      </c>
      <c r="I6">
        <f t="shared" si="4"/>
        <v>0.32326048101265881</v>
      </c>
      <c r="J6">
        <f t="shared" si="5"/>
        <v>-0.32326048101265881</v>
      </c>
      <c r="K6">
        <f t="shared" si="6"/>
        <v>0.10449733858453554</v>
      </c>
      <c r="L6" s="1">
        <f t="shared" si="10"/>
        <v>-2.6964000000000006</v>
      </c>
      <c r="M6">
        <f t="shared" si="11"/>
        <v>-1.3324999524353021</v>
      </c>
      <c r="N6">
        <f t="shared" si="7"/>
        <v>1.2433729528372187E-2</v>
      </c>
    </row>
    <row r="7" spans="1:17" x14ac:dyDescent="0.2">
      <c r="A7">
        <v>0.16541999999999998</v>
      </c>
      <c r="B7">
        <f t="shared" si="0"/>
        <v>0.78597202531645627</v>
      </c>
      <c r="C7">
        <f t="shared" si="1"/>
        <v>-0.78597202531645627</v>
      </c>
      <c r="D7">
        <f t="shared" si="2"/>
        <v>0.61775202458005218</v>
      </c>
      <c r="E7" s="1">
        <f t="shared" si="8"/>
        <v>-2.6205000000000007</v>
      </c>
      <c r="F7">
        <f t="shared" si="9"/>
        <v>-1.3438967804395334</v>
      </c>
      <c r="G7">
        <f t="shared" si="3"/>
        <v>1.4699494172437376E-2</v>
      </c>
      <c r="H7">
        <v>0.19907999999999998</v>
      </c>
      <c r="I7">
        <f t="shared" si="4"/>
        <v>0.75038048101265886</v>
      </c>
      <c r="J7">
        <f t="shared" si="5"/>
        <v>-0.75038048101265886</v>
      </c>
      <c r="K7">
        <f t="shared" si="6"/>
        <v>0.56307086628478931</v>
      </c>
      <c r="L7" s="1">
        <f t="shared" si="10"/>
        <v>-2.6205000000000007</v>
      </c>
      <c r="M7">
        <f t="shared" si="11"/>
        <v>-1.2682658636878239</v>
      </c>
      <c r="N7">
        <f t="shared" si="7"/>
        <v>1.5213592292347335E-2</v>
      </c>
    </row>
    <row r="8" spans="1:17" x14ac:dyDescent="0.2">
      <c r="A8">
        <v>0.88319999999999999</v>
      </c>
      <c r="B8">
        <f t="shared" si="0"/>
        <v>6.8192025316456295E-2</v>
      </c>
      <c r="C8">
        <f t="shared" si="1"/>
        <v>-6.8192025316456295E-2</v>
      </c>
      <c r="D8">
        <f t="shared" si="2"/>
        <v>4.6501523167602164E-3</v>
      </c>
      <c r="E8" s="1">
        <f t="shared" si="8"/>
        <v>-2.5446000000000009</v>
      </c>
      <c r="F8">
        <f t="shared" si="9"/>
        <v>-1.2774161773649753</v>
      </c>
      <c r="G8">
        <f t="shared" si="3"/>
        <v>1.7882608138557934E-2</v>
      </c>
      <c r="H8">
        <v>0.79905000000000004</v>
      </c>
      <c r="I8">
        <f t="shared" si="4"/>
        <v>0.15041048101265875</v>
      </c>
      <c r="J8">
        <f t="shared" si="5"/>
        <v>-0.15041048101265875</v>
      </c>
      <c r="K8">
        <f t="shared" si="6"/>
        <v>2.2623312798459378E-2</v>
      </c>
      <c r="L8" s="1">
        <f t="shared" si="10"/>
        <v>-2.5446000000000009</v>
      </c>
      <c r="M8">
        <f t="shared" si="11"/>
        <v>-1.2040317749403457</v>
      </c>
      <c r="N8">
        <f t="shared" si="7"/>
        <v>1.8508032055549406E-2</v>
      </c>
    </row>
    <row r="9" spans="1:17" x14ac:dyDescent="0.2">
      <c r="A9">
        <v>1.9907999999999999</v>
      </c>
      <c r="B9">
        <f t="shared" si="0"/>
        <v>1.0394079746835436</v>
      </c>
      <c r="C9">
        <f t="shared" si="1"/>
        <v>1.0394079746835436</v>
      </c>
      <c r="D9">
        <f t="shared" si="2"/>
        <v>1.0803689378357462</v>
      </c>
      <c r="E9" s="1">
        <f t="shared" si="8"/>
        <v>-2.468700000000001</v>
      </c>
      <c r="F9">
        <f t="shared" si="9"/>
        <v>-1.2109355742904171</v>
      </c>
      <c r="G9">
        <f t="shared" si="3"/>
        <v>2.1630045924635685E-2</v>
      </c>
      <c r="H9">
        <v>2.1030000000000002</v>
      </c>
      <c r="I9">
        <f t="shared" si="4"/>
        <v>1.1535395189873414</v>
      </c>
      <c r="J9">
        <f t="shared" si="5"/>
        <v>1.1535395189873414</v>
      </c>
      <c r="K9">
        <f t="shared" si="6"/>
        <v>1.330653421865547</v>
      </c>
      <c r="L9" s="1">
        <f t="shared" si="10"/>
        <v>-2.468700000000001</v>
      </c>
      <c r="M9">
        <f t="shared" si="11"/>
        <v>-1.1397976861928676</v>
      </c>
      <c r="N9">
        <f t="shared" si="7"/>
        <v>2.2386532223618135E-2</v>
      </c>
    </row>
    <row r="10" spans="1:17" ht="16" thickBot="1" x14ac:dyDescent="0.25">
      <c r="A10">
        <v>2.6543999999999999</v>
      </c>
      <c r="B10">
        <f t="shared" si="0"/>
        <v>1.7030079746835436</v>
      </c>
      <c r="C10">
        <f t="shared" si="1"/>
        <v>1.7030079746835436</v>
      </c>
      <c r="D10">
        <f t="shared" si="2"/>
        <v>2.9002361618357448</v>
      </c>
      <c r="E10" s="1">
        <f t="shared" si="8"/>
        <v>-2.3928000000000011</v>
      </c>
      <c r="F10">
        <f t="shared" si="9"/>
        <v>-1.1444549712158589</v>
      </c>
      <c r="G10">
        <f t="shared" si="3"/>
        <v>2.6012502508505807E-2</v>
      </c>
      <c r="H10">
        <v>3.1032000000000002</v>
      </c>
      <c r="I10">
        <f t="shared" si="4"/>
        <v>2.1537395189873414</v>
      </c>
      <c r="J10">
        <f t="shared" si="5"/>
        <v>2.1537395189873414</v>
      </c>
      <c r="K10">
        <f t="shared" si="6"/>
        <v>4.6385939156478244</v>
      </c>
      <c r="L10" s="1">
        <f t="shared" si="10"/>
        <v>-2.3928000000000011</v>
      </c>
      <c r="M10">
        <f t="shared" si="11"/>
        <v>-1.0755635974453894</v>
      </c>
      <c r="N10">
        <f t="shared" si="7"/>
        <v>2.6922260250976337E-2</v>
      </c>
    </row>
    <row r="11" spans="1:17" ht="22" thickTop="1" thickBot="1" x14ac:dyDescent="0.3">
      <c r="A11">
        <v>1.3320000000000001</v>
      </c>
      <c r="B11">
        <f t="shared" si="0"/>
        <v>0.38060797468354379</v>
      </c>
      <c r="C11">
        <f t="shared" si="1"/>
        <v>0.38060797468354379</v>
      </c>
      <c r="D11">
        <f t="shared" si="2"/>
        <v>0.1448624303927091</v>
      </c>
      <c r="E11" s="1">
        <f t="shared" si="8"/>
        <v>-2.3169000000000013</v>
      </c>
      <c r="F11">
        <f t="shared" si="9"/>
        <v>-1.0779743681413008</v>
      </c>
      <c r="G11">
        <f t="shared" si="3"/>
        <v>3.1103190525087341E-2</v>
      </c>
      <c r="H11">
        <v>1.3320000000000001</v>
      </c>
      <c r="I11">
        <f t="shared" si="4"/>
        <v>0.38253951898734129</v>
      </c>
      <c r="J11">
        <f t="shared" si="5"/>
        <v>0.38253951898734129</v>
      </c>
      <c r="K11">
        <f t="shared" si="6"/>
        <v>0.14633648358706644</v>
      </c>
      <c r="L11" s="1">
        <f t="shared" si="10"/>
        <v>-2.3169000000000013</v>
      </c>
      <c r="M11">
        <f t="shared" si="11"/>
        <v>-1.0113295086979113</v>
      </c>
      <c r="N11">
        <f t="shared" si="7"/>
        <v>3.2190989301328965E-2</v>
      </c>
      <c r="P11" s="69" t="s">
        <v>19</v>
      </c>
      <c r="Q11" s="71">
        <f>TTEST(A2:A81,H2:H81,1,1)</f>
        <v>0.44875026539484308</v>
      </c>
    </row>
    <row r="12" spans="1:17" ht="16" thickTop="1" x14ac:dyDescent="0.2">
      <c r="A12">
        <v>0.15654999999999999</v>
      </c>
      <c r="B12">
        <f t="shared" si="0"/>
        <v>0.79484202531645631</v>
      </c>
      <c r="C12">
        <f t="shared" si="1"/>
        <v>-0.79484202531645631</v>
      </c>
      <c r="D12">
        <f t="shared" si="2"/>
        <v>0.63177384520916613</v>
      </c>
      <c r="E12" s="1">
        <f t="shared" si="8"/>
        <v>-2.2410000000000014</v>
      </c>
      <c r="F12">
        <f t="shared" si="9"/>
        <v>-1.0114937650667426</v>
      </c>
      <c r="G12">
        <f t="shared" si="3"/>
        <v>3.6976504896763171E-2</v>
      </c>
      <c r="H12">
        <v>0.15654999999999999</v>
      </c>
      <c r="I12">
        <f t="shared" si="4"/>
        <v>0.79291048101265882</v>
      </c>
      <c r="J12">
        <f t="shared" si="5"/>
        <v>-0.79291048101265882</v>
      </c>
      <c r="K12">
        <f t="shared" si="6"/>
        <v>0.62870703089972602</v>
      </c>
      <c r="L12" s="1">
        <f t="shared" si="10"/>
        <v>-2.2410000000000014</v>
      </c>
      <c r="M12">
        <f t="shared" si="11"/>
        <v>-0.94709541995043312</v>
      </c>
      <c r="N12">
        <f t="shared" si="7"/>
        <v>3.8269716175006442E-2</v>
      </c>
    </row>
    <row r="13" spans="1:17" x14ac:dyDescent="0.2">
      <c r="A13">
        <v>1.3271999999999999</v>
      </c>
      <c r="B13">
        <f t="shared" si="0"/>
        <v>0.37580797468354366</v>
      </c>
      <c r="C13">
        <f t="shared" si="1"/>
        <v>0.37580797468354366</v>
      </c>
      <c r="D13">
        <f t="shared" si="2"/>
        <v>0.14123163383574699</v>
      </c>
      <c r="E13" s="1">
        <f t="shared" si="8"/>
        <v>-2.1651000000000016</v>
      </c>
      <c r="F13">
        <f t="shared" si="9"/>
        <v>-0.94501316199218444</v>
      </c>
      <c r="G13">
        <f t="shared" si="3"/>
        <v>4.3706385082431104E-2</v>
      </c>
      <c r="H13">
        <v>1.4767999999999999</v>
      </c>
      <c r="I13">
        <f t="shared" si="4"/>
        <v>0.5273395189873411</v>
      </c>
      <c r="J13">
        <f t="shared" si="5"/>
        <v>0.5273395189873411</v>
      </c>
      <c r="K13">
        <f t="shared" si="6"/>
        <v>0.27808696828580026</v>
      </c>
      <c r="L13" s="1">
        <f t="shared" si="10"/>
        <v>-2.1651000000000016</v>
      </c>
      <c r="M13">
        <f t="shared" si="11"/>
        <v>-0.88286133120295496</v>
      </c>
      <c r="N13">
        <f t="shared" si="7"/>
        <v>4.5234966279535785E-2</v>
      </c>
    </row>
    <row r="14" spans="1:17" x14ac:dyDescent="0.2">
      <c r="A14">
        <v>0.2944</v>
      </c>
      <c r="B14">
        <f t="shared" si="0"/>
        <v>0.65699202531645629</v>
      </c>
      <c r="C14">
        <f t="shared" si="1"/>
        <v>-0.65699202531645629</v>
      </c>
      <c r="D14">
        <f t="shared" si="2"/>
        <v>0.43163852132941916</v>
      </c>
      <c r="E14" s="1">
        <f t="shared" si="8"/>
        <v>-2.0892000000000017</v>
      </c>
      <c r="F14">
        <f t="shared" si="9"/>
        <v>-0.87853255891762627</v>
      </c>
      <c r="G14">
        <f t="shared" si="3"/>
        <v>5.1364377536307813E-2</v>
      </c>
      <c r="H14">
        <v>0.2757</v>
      </c>
      <c r="I14">
        <f t="shared" si="4"/>
        <v>0.67376048101265873</v>
      </c>
      <c r="J14">
        <f t="shared" si="5"/>
        <v>-0.67376048101265873</v>
      </c>
      <c r="K14">
        <f t="shared" si="6"/>
        <v>0.45395318577440924</v>
      </c>
      <c r="L14" s="1">
        <f t="shared" si="10"/>
        <v>-2.0892000000000017</v>
      </c>
      <c r="M14">
        <f t="shared" si="11"/>
        <v>-0.8186272424554768</v>
      </c>
      <c r="N14">
        <f t="shared" si="7"/>
        <v>5.316078832514122E-2</v>
      </c>
    </row>
    <row r="15" spans="1:17" x14ac:dyDescent="0.2">
      <c r="A15">
        <v>2.4396</v>
      </c>
      <c r="B15">
        <f t="shared" si="0"/>
        <v>1.4882079746835437</v>
      </c>
      <c r="C15">
        <f t="shared" si="1"/>
        <v>1.4882079746835437</v>
      </c>
      <c r="D15">
        <f t="shared" si="2"/>
        <v>2.2147629759116949</v>
      </c>
      <c r="E15" s="1">
        <f t="shared" si="8"/>
        <v>-2.0133000000000019</v>
      </c>
      <c r="F15">
        <f t="shared" si="9"/>
        <v>-0.81205195584306811</v>
      </c>
      <c r="G15">
        <f t="shared" si="3"/>
        <v>6.0017414582678508E-2</v>
      </c>
      <c r="H15">
        <v>2.4396</v>
      </c>
      <c r="I15">
        <f t="shared" si="4"/>
        <v>1.4901395189873412</v>
      </c>
      <c r="J15">
        <f t="shared" si="5"/>
        <v>1.4901395189873412</v>
      </c>
      <c r="K15">
        <f t="shared" si="6"/>
        <v>2.2205157860478244</v>
      </c>
      <c r="L15" s="1">
        <f t="shared" si="10"/>
        <v>-2.0133000000000019</v>
      </c>
      <c r="M15">
        <f t="shared" si="11"/>
        <v>-0.75439315370799864</v>
      </c>
      <c r="N15">
        <f t="shared" si="7"/>
        <v>6.2116455518159482E-2</v>
      </c>
    </row>
    <row r="16" spans="1:17" x14ac:dyDescent="0.2">
      <c r="A16">
        <v>0.14208000000000001</v>
      </c>
      <c r="B16">
        <f t="shared" si="0"/>
        <v>0.8093120253164563</v>
      </c>
      <c r="C16">
        <f t="shared" si="1"/>
        <v>-0.8093120253164563</v>
      </c>
      <c r="D16">
        <f t="shared" si="2"/>
        <v>0.65498595432182438</v>
      </c>
      <c r="E16" s="1">
        <f t="shared" si="8"/>
        <v>-1.9374000000000018</v>
      </c>
      <c r="F16">
        <f t="shared" si="9"/>
        <v>-0.74557135276850994</v>
      </c>
      <c r="G16">
        <f t="shared" si="3"/>
        <v>6.9725341279666772E-2</v>
      </c>
      <c r="H16">
        <v>0.14208000000000001</v>
      </c>
      <c r="I16">
        <f t="shared" si="4"/>
        <v>0.8073804810126588</v>
      </c>
      <c r="J16">
        <f t="shared" si="5"/>
        <v>-0.8073804810126588</v>
      </c>
      <c r="K16">
        <f t="shared" si="6"/>
        <v>0.65186324112023231</v>
      </c>
      <c r="L16" s="1">
        <f t="shared" si="10"/>
        <v>-1.9374000000000018</v>
      </c>
      <c r="M16">
        <f t="shared" si="11"/>
        <v>-0.69015906496052049</v>
      </c>
      <c r="N16">
        <f t="shared" si="7"/>
        <v>7.2163905929678238E-2</v>
      </c>
    </row>
    <row r="17" spans="1:14" x14ac:dyDescent="0.2">
      <c r="A17">
        <v>0.46266000000000007</v>
      </c>
      <c r="B17">
        <f t="shared" si="0"/>
        <v>0.48873202531645621</v>
      </c>
      <c r="C17">
        <f t="shared" si="1"/>
        <v>-0.48873202531645621</v>
      </c>
      <c r="D17">
        <f t="shared" si="2"/>
        <v>0.23885899256992518</v>
      </c>
      <c r="E17" s="1">
        <f t="shared" si="8"/>
        <v>-1.8615000000000017</v>
      </c>
      <c r="F17">
        <f t="shared" si="9"/>
        <v>-0.67909074969395178</v>
      </c>
      <c r="G17">
        <f t="shared" si="3"/>
        <v>8.053823842672525E-2</v>
      </c>
      <c r="H17">
        <v>0.46266000000000007</v>
      </c>
      <c r="I17">
        <f t="shared" si="4"/>
        <v>0.48680048101265871</v>
      </c>
      <c r="J17">
        <f t="shared" si="5"/>
        <v>-0.48680048101265871</v>
      </c>
      <c r="K17">
        <f t="shared" si="6"/>
        <v>0.2369747083141559</v>
      </c>
      <c r="L17" s="1">
        <f t="shared" si="10"/>
        <v>-1.8615000000000017</v>
      </c>
      <c r="M17">
        <f t="shared" si="11"/>
        <v>-0.62592497621304233</v>
      </c>
      <c r="N17">
        <f t="shared" si="7"/>
        <v>8.3354971878252748E-2</v>
      </c>
    </row>
    <row r="18" spans="1:14" x14ac:dyDescent="0.2">
      <c r="A18">
        <v>0.1472</v>
      </c>
      <c r="B18">
        <f t="shared" si="0"/>
        <v>0.80419202531645628</v>
      </c>
      <c r="C18">
        <f t="shared" si="1"/>
        <v>-0.80419202531645628</v>
      </c>
      <c r="D18">
        <f t="shared" si="2"/>
        <v>0.64672481358258382</v>
      </c>
      <c r="E18" s="1">
        <f t="shared" si="8"/>
        <v>-1.7856000000000016</v>
      </c>
      <c r="F18">
        <f t="shared" si="9"/>
        <v>-0.61261014661939361</v>
      </c>
      <c r="G18">
        <f t="shared" si="3"/>
        <v>9.2493606957264329E-2</v>
      </c>
      <c r="H18">
        <v>0.13785</v>
      </c>
      <c r="I18">
        <f t="shared" si="4"/>
        <v>0.81161048101265876</v>
      </c>
      <c r="J18">
        <f t="shared" si="5"/>
        <v>-0.81161048101265876</v>
      </c>
      <c r="K18">
        <f t="shared" si="6"/>
        <v>0.65871157288959936</v>
      </c>
      <c r="L18" s="1">
        <f t="shared" si="10"/>
        <v>-1.7856000000000016</v>
      </c>
      <c r="M18">
        <f t="shared" si="11"/>
        <v>-0.56169088746556417</v>
      </c>
      <c r="N18">
        <f t="shared" si="7"/>
        <v>9.5728465849863484E-2</v>
      </c>
    </row>
    <row r="19" spans="1:14" x14ac:dyDescent="0.2">
      <c r="A19">
        <v>0.23133000000000004</v>
      </c>
      <c r="B19">
        <f t="shared" si="0"/>
        <v>0.72006202531645624</v>
      </c>
      <c r="C19">
        <f t="shared" si="1"/>
        <v>-0.72006202531645624</v>
      </c>
      <c r="D19">
        <f t="shared" si="2"/>
        <v>0.5184893203028369</v>
      </c>
      <c r="E19" s="1">
        <f t="shared" si="8"/>
        <v>-1.7097000000000016</v>
      </c>
      <c r="F19">
        <f t="shared" si="9"/>
        <v>-0.54612954354483545</v>
      </c>
      <c r="G19">
        <f t="shared" si="3"/>
        <v>0.10561349568506323</v>
      </c>
      <c r="H19">
        <v>0.23133000000000004</v>
      </c>
      <c r="I19">
        <f t="shared" si="4"/>
        <v>0.71813048101265875</v>
      </c>
      <c r="J19">
        <f t="shared" si="5"/>
        <v>-0.71813048101265875</v>
      </c>
      <c r="K19">
        <f t="shared" si="6"/>
        <v>0.51571138775947267</v>
      </c>
      <c r="L19" s="1">
        <f t="shared" si="10"/>
        <v>-1.7097000000000016</v>
      </c>
      <c r="M19">
        <f t="shared" si="11"/>
        <v>-0.49745679871808601</v>
      </c>
      <c r="N19">
        <f t="shared" si="7"/>
        <v>0.10930720779051895</v>
      </c>
    </row>
    <row r="20" spans="1:14" x14ac:dyDescent="0.2">
      <c r="A20">
        <v>1.6264000000000001</v>
      </c>
      <c r="B20">
        <f t="shared" si="0"/>
        <v>0.67500797468354379</v>
      </c>
      <c r="C20">
        <f t="shared" si="1"/>
        <v>0.67500797468354379</v>
      </c>
      <c r="D20">
        <f t="shared" si="2"/>
        <v>0.45563576588637972</v>
      </c>
      <c r="E20" s="1">
        <f t="shared" si="8"/>
        <v>-1.6338000000000015</v>
      </c>
      <c r="F20">
        <f t="shared" si="9"/>
        <v>-0.47964894047027729</v>
      </c>
      <c r="G20">
        <f t="shared" si="3"/>
        <v>0.11990166975352359</v>
      </c>
      <c r="H20">
        <v>1.6264000000000001</v>
      </c>
      <c r="I20">
        <f t="shared" si="4"/>
        <v>0.67693951898734128</v>
      </c>
      <c r="J20">
        <f t="shared" si="5"/>
        <v>0.67693951898734128</v>
      </c>
      <c r="K20">
        <f t="shared" si="6"/>
        <v>0.45824711236681298</v>
      </c>
      <c r="L20" s="1">
        <f t="shared" si="10"/>
        <v>-1.6338000000000015</v>
      </c>
      <c r="M20">
        <f t="shared" si="11"/>
        <v>-0.43322270997060786</v>
      </c>
      <c r="N20">
        <f t="shared" si="7"/>
        <v>0.12409509452523655</v>
      </c>
    </row>
    <row r="21" spans="1:14" x14ac:dyDescent="0.2">
      <c r="A21">
        <v>0.88800000000000001</v>
      </c>
      <c r="B21">
        <f t="shared" si="0"/>
        <v>6.3392025316456269E-2</v>
      </c>
      <c r="C21">
        <f t="shared" si="1"/>
        <v>-6.3392025316456269E-2</v>
      </c>
      <c r="D21">
        <f t="shared" si="2"/>
        <v>4.0185488737222328E-3</v>
      </c>
      <c r="E21" s="1">
        <f t="shared" si="8"/>
        <v>-1.5579000000000014</v>
      </c>
      <c r="F21">
        <f t="shared" si="9"/>
        <v>-0.41316833739571912</v>
      </c>
      <c r="G21">
        <f t="shared" si="3"/>
        <v>0.13534093010708542</v>
      </c>
      <c r="H21">
        <v>0.88800000000000001</v>
      </c>
      <c r="I21">
        <f t="shared" si="4"/>
        <v>6.1460481012658774E-2</v>
      </c>
      <c r="J21">
        <f t="shared" si="5"/>
        <v>-6.1460481012658774E-2</v>
      </c>
      <c r="K21">
        <f t="shared" si="6"/>
        <v>3.7773907263073895E-3</v>
      </c>
      <c r="L21" s="1">
        <f t="shared" si="10"/>
        <v>-1.5579000000000014</v>
      </c>
      <c r="M21">
        <f t="shared" si="11"/>
        <v>-0.3689886212231297</v>
      </c>
      <c r="N21">
        <f t="shared" si="7"/>
        <v>0.14007432548101464</v>
      </c>
    </row>
    <row r="22" spans="1:14" x14ac:dyDescent="0.2">
      <c r="A22">
        <v>0.62619999999999998</v>
      </c>
      <c r="B22">
        <f t="shared" si="0"/>
        <v>0.3251920253164563</v>
      </c>
      <c r="C22">
        <f t="shared" si="1"/>
        <v>-0.3251920253164563</v>
      </c>
      <c r="D22">
        <f t="shared" si="2"/>
        <v>0.10574985332941876</v>
      </c>
      <c r="E22" s="1">
        <f t="shared" si="8"/>
        <v>-1.4820000000000013</v>
      </c>
      <c r="F22">
        <f t="shared" si="9"/>
        <v>-0.34668773432116096</v>
      </c>
      <c r="G22">
        <f t="shared" si="3"/>
        <v>0.15189070378462144</v>
      </c>
      <c r="H22">
        <v>0.53270000000000006</v>
      </c>
      <c r="I22">
        <f t="shared" si="4"/>
        <v>0.41676048101265872</v>
      </c>
      <c r="J22">
        <f t="shared" si="5"/>
        <v>-0.41676048101265872</v>
      </c>
      <c r="K22">
        <f t="shared" si="6"/>
        <v>0.17368929853390266</v>
      </c>
      <c r="L22" s="1">
        <f t="shared" si="10"/>
        <v>-1.4820000000000013</v>
      </c>
      <c r="M22">
        <f t="shared" si="11"/>
        <v>-0.30475453247565154</v>
      </c>
      <c r="N22">
        <f t="shared" si="7"/>
        <v>0.15720290870347439</v>
      </c>
    </row>
    <row r="23" spans="1:14" x14ac:dyDescent="0.2">
      <c r="A23">
        <v>0.38860800000000001</v>
      </c>
      <c r="B23">
        <f t="shared" si="0"/>
        <v>0.56278402531645622</v>
      </c>
      <c r="C23">
        <f t="shared" si="1"/>
        <v>-0.56278402531645622</v>
      </c>
      <c r="D23">
        <f t="shared" si="2"/>
        <v>0.31672585915139362</v>
      </c>
      <c r="E23" s="1">
        <f t="shared" si="8"/>
        <v>-1.4061000000000012</v>
      </c>
      <c r="F23">
        <f t="shared" si="9"/>
        <v>-0.28020713124660279</v>
      </c>
      <c r="G23">
        <f t="shared" si="3"/>
        <v>0.16948502979971269</v>
      </c>
      <c r="H23">
        <v>0.46266000000000007</v>
      </c>
      <c r="I23">
        <f t="shared" si="4"/>
        <v>0.48680048101265871</v>
      </c>
      <c r="J23">
        <f t="shared" si="5"/>
        <v>-0.48680048101265871</v>
      </c>
      <c r="K23">
        <f t="shared" si="6"/>
        <v>0.2369747083141559</v>
      </c>
      <c r="L23" s="1">
        <f t="shared" si="10"/>
        <v>-1.4061000000000012</v>
      </c>
      <c r="M23">
        <f t="shared" si="11"/>
        <v>-0.24052044372817336</v>
      </c>
      <c r="N23">
        <f t="shared" si="7"/>
        <v>0.17541257629558402</v>
      </c>
    </row>
    <row r="24" spans="1:14" x14ac:dyDescent="0.2">
      <c r="A24">
        <v>0.66359999999999997</v>
      </c>
      <c r="B24">
        <f t="shared" si="0"/>
        <v>0.28779202531645631</v>
      </c>
      <c r="C24">
        <f t="shared" si="1"/>
        <v>-0.28779202531645631</v>
      </c>
      <c r="D24">
        <f t="shared" si="2"/>
        <v>8.2824249835747835E-2</v>
      </c>
      <c r="E24" s="1">
        <f t="shared" si="8"/>
        <v>-1.3302000000000012</v>
      </c>
      <c r="F24">
        <f t="shared" si="9"/>
        <v>-0.21372652817204466</v>
      </c>
      <c r="G24">
        <f t="shared" si="3"/>
        <v>0.18803106492727828</v>
      </c>
      <c r="H24">
        <v>0.66359999999999997</v>
      </c>
      <c r="I24">
        <f t="shared" si="4"/>
        <v>0.28586048101265882</v>
      </c>
      <c r="J24">
        <f t="shared" si="5"/>
        <v>-0.28586048101265882</v>
      </c>
      <c r="K24">
        <f t="shared" si="6"/>
        <v>8.1716214604788673E-2</v>
      </c>
      <c r="L24" s="1">
        <f t="shared" si="10"/>
        <v>-1.3302000000000012</v>
      </c>
      <c r="M24">
        <f t="shared" si="11"/>
        <v>-0.17628635498069517</v>
      </c>
      <c r="N24">
        <f t="shared" si="7"/>
        <v>0.19460723794587334</v>
      </c>
    </row>
    <row r="25" spans="1:14" x14ac:dyDescent="0.2">
      <c r="A25">
        <v>0.70100000000000007</v>
      </c>
      <c r="B25">
        <f t="shared" si="0"/>
        <v>0.25039202531645621</v>
      </c>
      <c r="C25">
        <f t="shared" si="1"/>
        <v>-0.25039202531645621</v>
      </c>
      <c r="D25">
        <f t="shared" si="2"/>
        <v>6.2696166342076851E-2</v>
      </c>
      <c r="E25" s="1">
        <f t="shared" si="8"/>
        <v>-1.2543000000000011</v>
      </c>
      <c r="F25">
        <f t="shared" si="9"/>
        <v>-0.14724592509748652</v>
      </c>
      <c r="G25">
        <f t="shared" si="3"/>
        <v>0.20740822717342053</v>
      </c>
      <c r="H25">
        <v>0.70100000000000007</v>
      </c>
      <c r="I25">
        <f t="shared" si="4"/>
        <v>0.24846048101265872</v>
      </c>
      <c r="J25">
        <f t="shared" si="5"/>
        <v>-0.24846048101265872</v>
      </c>
      <c r="K25">
        <f t="shared" si="6"/>
        <v>6.1732610625041741E-2</v>
      </c>
      <c r="L25" s="1">
        <f t="shared" si="10"/>
        <v>-1.2543000000000011</v>
      </c>
      <c r="M25">
        <f t="shared" si="11"/>
        <v>-0.11205226623321698</v>
      </c>
      <c r="N25">
        <f t="shared" si="7"/>
        <v>0.21466209444210821</v>
      </c>
    </row>
    <row r="26" spans="1:14" x14ac:dyDescent="0.2">
      <c r="A26">
        <v>2.6640000000000001</v>
      </c>
      <c r="B26">
        <f t="shared" si="0"/>
        <v>1.7126079746835439</v>
      </c>
      <c r="C26">
        <f t="shared" si="1"/>
        <v>1.7126079746835439</v>
      </c>
      <c r="D26">
        <f t="shared" si="2"/>
        <v>2.9330260749496699</v>
      </c>
      <c r="E26" s="1">
        <f t="shared" si="8"/>
        <v>-1.178400000000001</v>
      </c>
      <c r="F26">
        <f t="shared" si="9"/>
        <v>-8.0765322022928382E-2</v>
      </c>
      <c r="G26">
        <f t="shared" si="3"/>
        <v>0.22746808166045457</v>
      </c>
      <c r="H26">
        <v>2.6640000000000001</v>
      </c>
      <c r="I26">
        <f t="shared" si="4"/>
        <v>1.7145395189873414</v>
      </c>
      <c r="J26">
        <f t="shared" si="5"/>
        <v>1.7145395189873414</v>
      </c>
      <c r="K26">
        <f t="shared" si="6"/>
        <v>2.9396457621693437</v>
      </c>
      <c r="L26" s="1">
        <f t="shared" si="10"/>
        <v>-1.178400000000001</v>
      </c>
      <c r="M26">
        <f t="shared" si="11"/>
        <v>-4.78181774857388E-2</v>
      </c>
      <c r="N26">
        <f t="shared" si="7"/>
        <v>0.23542351956527949</v>
      </c>
    </row>
    <row r="27" spans="1:14" x14ac:dyDescent="0.2">
      <c r="A27">
        <v>8.8223999999999997E-2</v>
      </c>
      <c r="B27">
        <f t="shared" si="0"/>
        <v>0.86316802531645631</v>
      </c>
      <c r="C27">
        <f t="shared" si="1"/>
        <v>-0.86316802531645631</v>
      </c>
      <c r="D27">
        <f t="shared" si="2"/>
        <v>0.74505903992871059</v>
      </c>
      <c r="E27" s="1">
        <f t="shared" si="8"/>
        <v>-1.1025000000000009</v>
      </c>
      <c r="F27">
        <f t="shared" si="9"/>
        <v>-1.4284718948370245E-2</v>
      </c>
      <c r="G27">
        <f t="shared" si="3"/>
        <v>0.24803505405052881</v>
      </c>
      <c r="H27">
        <v>9.4208E-2</v>
      </c>
      <c r="I27">
        <f t="shared" si="4"/>
        <v>0.85525248101265883</v>
      </c>
      <c r="J27">
        <f t="shared" si="5"/>
        <v>-0.85525248101265883</v>
      </c>
      <c r="K27">
        <f t="shared" si="6"/>
        <v>0.73145680627830834</v>
      </c>
      <c r="L27" s="1">
        <f t="shared" si="10"/>
        <v>-1.1025000000000009</v>
      </c>
      <c r="M27">
        <f t="shared" si="11"/>
        <v>1.6415911261739385E-2</v>
      </c>
      <c r="N27">
        <f t="shared" si="7"/>
        <v>0.25670979846440378</v>
      </c>
    </row>
    <row r="28" spans="1:14" x14ac:dyDescent="0.2">
      <c r="A28">
        <v>1.3271999999999999</v>
      </c>
      <c r="B28">
        <f t="shared" si="0"/>
        <v>0.37580797468354366</v>
      </c>
      <c r="C28">
        <f t="shared" si="1"/>
        <v>0.37580797468354366</v>
      </c>
      <c r="D28">
        <f t="shared" si="2"/>
        <v>0.14123163383574699</v>
      </c>
      <c r="E28" s="1">
        <f t="shared" si="8"/>
        <v>-1.0266000000000008</v>
      </c>
      <c r="F28">
        <f t="shared" si="9"/>
        <v>5.2195884126187891E-2</v>
      </c>
      <c r="G28">
        <f t="shared" si="3"/>
        <v>0.26890803078603198</v>
      </c>
      <c r="H28">
        <v>1.0654000000000001</v>
      </c>
      <c r="I28">
        <f t="shared" si="4"/>
        <v>0.11593951898734134</v>
      </c>
      <c r="J28">
        <f t="shared" si="5"/>
        <v>0.11593951898734134</v>
      </c>
      <c r="K28">
        <f t="shared" si="6"/>
        <v>1.3441972063016084E-2</v>
      </c>
      <c r="L28" s="1">
        <f t="shared" si="10"/>
        <v>-1.0266000000000008</v>
      </c>
      <c r="M28">
        <f t="shared" si="11"/>
        <v>8.0650000009217571E-2</v>
      </c>
      <c r="N28">
        <f t="shared" si="7"/>
        <v>0.27831278386352265</v>
      </c>
    </row>
    <row r="29" spans="1:14" x14ac:dyDescent="0.2">
      <c r="A29">
        <v>8.8223999999999997E-2</v>
      </c>
      <c r="B29">
        <f t="shared" si="0"/>
        <v>0.86316802531645631</v>
      </c>
      <c r="C29">
        <f t="shared" si="1"/>
        <v>-0.86316802531645631</v>
      </c>
      <c r="D29">
        <f t="shared" si="2"/>
        <v>0.74505903992871059</v>
      </c>
      <c r="E29" s="1">
        <f t="shared" si="8"/>
        <v>-0.95070000000000088</v>
      </c>
      <c r="F29">
        <f t="shared" si="9"/>
        <v>0.11867648720074603</v>
      </c>
      <c r="G29">
        <f t="shared" si="3"/>
        <v>0.28986287408050049</v>
      </c>
      <c r="H29">
        <v>8.5232000000000016E-2</v>
      </c>
      <c r="I29">
        <f t="shared" si="4"/>
        <v>0.86422848101265881</v>
      </c>
      <c r="J29">
        <f t="shared" si="5"/>
        <v>-0.86422848101265881</v>
      </c>
      <c r="K29">
        <f t="shared" si="6"/>
        <v>0.74689086739344757</v>
      </c>
      <c r="L29" s="1">
        <f t="shared" si="10"/>
        <v>-0.95070000000000088</v>
      </c>
      <c r="M29">
        <f t="shared" si="11"/>
        <v>0.14488408875669576</v>
      </c>
      <c r="N29">
        <f t="shared" si="7"/>
        <v>0.30000049901156106</v>
      </c>
    </row>
    <row r="30" spans="1:14" x14ac:dyDescent="0.2">
      <c r="A30">
        <v>0.31981199999999999</v>
      </c>
      <c r="B30">
        <f t="shared" si="0"/>
        <v>0.63158002531645629</v>
      </c>
      <c r="C30">
        <f t="shared" si="1"/>
        <v>-0.63158002531645629</v>
      </c>
      <c r="D30">
        <f t="shared" si="2"/>
        <v>0.39889332837873559</v>
      </c>
      <c r="E30" s="1">
        <f t="shared" si="8"/>
        <v>-0.87480000000000091</v>
      </c>
      <c r="F30">
        <f t="shared" si="9"/>
        <v>0.18515709027530416</v>
      </c>
      <c r="G30">
        <f t="shared" si="3"/>
        <v>0.31065584389238471</v>
      </c>
      <c r="H30">
        <v>0.38488799999999995</v>
      </c>
      <c r="I30">
        <f t="shared" si="4"/>
        <v>0.56457248101265889</v>
      </c>
      <c r="J30">
        <f t="shared" si="5"/>
        <v>-0.56457248101265889</v>
      </c>
      <c r="K30">
        <f t="shared" si="6"/>
        <v>0.31874208631678907</v>
      </c>
      <c r="L30" s="1">
        <f t="shared" si="10"/>
        <v>-0.87480000000000091</v>
      </c>
      <c r="M30">
        <f t="shared" si="11"/>
        <v>0.20911817750417394</v>
      </c>
      <c r="N30">
        <f t="shared" si="7"/>
        <v>0.32152067933574152</v>
      </c>
    </row>
    <row r="31" spans="1:14" x14ac:dyDescent="0.2">
      <c r="A31">
        <v>0.58879999999999999</v>
      </c>
      <c r="B31">
        <f t="shared" si="0"/>
        <v>0.36259202531645629</v>
      </c>
      <c r="C31">
        <f t="shared" si="1"/>
        <v>-0.36259202531645629</v>
      </c>
      <c r="D31">
        <f t="shared" si="2"/>
        <v>0.13147297682308967</v>
      </c>
      <c r="E31" s="1">
        <f t="shared" si="8"/>
        <v>-0.79890000000000094</v>
      </c>
      <c r="F31">
        <f t="shared" si="9"/>
        <v>0.2516376933498623</v>
      </c>
      <c r="G31">
        <f t="shared" si="3"/>
        <v>0.33102788056843391</v>
      </c>
      <c r="H31">
        <v>0.5514</v>
      </c>
      <c r="I31">
        <f t="shared" si="4"/>
        <v>0.39806048101265878</v>
      </c>
      <c r="J31">
        <f t="shared" si="5"/>
        <v>-0.39806048101265878</v>
      </c>
      <c r="K31">
        <f t="shared" si="6"/>
        <v>0.15845214654402928</v>
      </c>
      <c r="L31" s="1">
        <f t="shared" si="10"/>
        <v>-0.79890000000000094</v>
      </c>
      <c r="M31">
        <f t="shared" si="11"/>
        <v>0.2733522662516521</v>
      </c>
      <c r="N31">
        <f t="shared" si="7"/>
        <v>0.34260520486555907</v>
      </c>
    </row>
    <row r="32" spans="1:14" x14ac:dyDescent="0.2">
      <c r="A32">
        <v>0.77580000000000005</v>
      </c>
      <c r="B32">
        <f t="shared" si="0"/>
        <v>0.17559202531645624</v>
      </c>
      <c r="C32">
        <f t="shared" si="1"/>
        <v>-0.17559202531645624</v>
      </c>
      <c r="D32">
        <f t="shared" si="2"/>
        <v>3.0832559354735008E-2</v>
      </c>
      <c r="E32" s="1">
        <f t="shared" si="8"/>
        <v>-0.72300000000000098</v>
      </c>
      <c r="F32">
        <f t="shared" si="9"/>
        <v>0.31811829642442047</v>
      </c>
      <c r="G32">
        <f t="shared" si="3"/>
        <v>0.3507096622716937</v>
      </c>
      <c r="H32">
        <v>0.81320000000000003</v>
      </c>
      <c r="I32">
        <f t="shared" si="4"/>
        <v>0.13626048101265875</v>
      </c>
      <c r="J32">
        <f t="shared" si="5"/>
        <v>-0.13626048101265875</v>
      </c>
      <c r="K32">
        <f t="shared" si="6"/>
        <v>1.8566918685801136E-2</v>
      </c>
      <c r="L32" s="1">
        <f t="shared" si="10"/>
        <v>-0.72300000000000098</v>
      </c>
      <c r="M32">
        <f t="shared" si="11"/>
        <v>0.33758635499913026</v>
      </c>
      <c r="N32">
        <f t="shared" si="7"/>
        <v>0.36297533453858072</v>
      </c>
    </row>
    <row r="33" spans="1:14" x14ac:dyDescent="0.2">
      <c r="A33">
        <v>3.9815999999999998</v>
      </c>
      <c r="B33">
        <f t="shared" si="0"/>
        <v>3.0302079746835435</v>
      </c>
      <c r="C33">
        <f t="shared" si="1"/>
        <v>3.0302079746835435</v>
      </c>
      <c r="D33">
        <f t="shared" si="2"/>
        <v>9.1821603698357421</v>
      </c>
      <c r="E33" s="1">
        <f t="shared" si="8"/>
        <v>-0.64710000000000101</v>
      </c>
      <c r="F33">
        <f t="shared" si="9"/>
        <v>0.38459889949897863</v>
      </c>
      <c r="G33">
        <f t="shared" si="3"/>
        <v>0.36942731274246121</v>
      </c>
      <c r="H33">
        <v>3.3083999999999998</v>
      </c>
      <c r="I33">
        <f t="shared" si="4"/>
        <v>2.358939518987341</v>
      </c>
      <c r="J33">
        <f t="shared" si="5"/>
        <v>2.358939518987341</v>
      </c>
      <c r="K33">
        <f t="shared" si="6"/>
        <v>5.564595654240228</v>
      </c>
      <c r="L33" s="1">
        <f t="shared" si="10"/>
        <v>-0.64710000000000101</v>
      </c>
      <c r="M33">
        <f t="shared" si="11"/>
        <v>0.40182044374660841</v>
      </c>
      <c r="N33">
        <f t="shared" si="7"/>
        <v>0.38234761358386049</v>
      </c>
    </row>
    <row r="34" spans="1:14" x14ac:dyDescent="0.2">
      <c r="A34">
        <v>0.44400000000000001</v>
      </c>
      <c r="B34">
        <f t="shared" si="0"/>
        <v>0.50739202531645633</v>
      </c>
      <c r="C34">
        <f t="shared" si="1"/>
        <v>-0.50739202531645633</v>
      </c>
      <c r="D34">
        <f t="shared" si="2"/>
        <v>0.25744666735473548</v>
      </c>
      <c r="E34" s="1">
        <f t="shared" si="8"/>
        <v>-0.57120000000000104</v>
      </c>
      <c r="F34">
        <f t="shared" si="9"/>
        <v>0.45107950257353679</v>
      </c>
      <c r="G34">
        <f t="shared" si="3"/>
        <v>0.38690859950826451</v>
      </c>
      <c r="H34">
        <v>0.44400000000000001</v>
      </c>
      <c r="I34">
        <f t="shared" si="4"/>
        <v>0.50546048101265884</v>
      </c>
      <c r="J34">
        <f t="shared" si="5"/>
        <v>-0.50546048101265884</v>
      </c>
      <c r="K34">
        <f t="shared" si="6"/>
        <v>0.25549029786554844</v>
      </c>
      <c r="L34" s="1">
        <f t="shared" si="10"/>
        <v>-0.57120000000000104</v>
      </c>
      <c r="M34">
        <f t="shared" si="11"/>
        <v>0.46605453249408657</v>
      </c>
      <c r="N34">
        <f t="shared" si="7"/>
        <v>0.4004402885072752</v>
      </c>
    </row>
    <row r="35" spans="1:14" x14ac:dyDescent="0.2">
      <c r="A35">
        <v>1.1028</v>
      </c>
      <c r="B35">
        <f t="shared" si="0"/>
        <v>0.15140797468354372</v>
      </c>
      <c r="C35">
        <f t="shared" si="1"/>
        <v>0.15140797468354372</v>
      </c>
      <c r="D35">
        <f t="shared" si="2"/>
        <v>2.2924374797772616E-2</v>
      </c>
      <c r="E35" s="1">
        <f t="shared" si="8"/>
        <v>-0.49530000000000107</v>
      </c>
      <c r="F35">
        <f t="shared" si="9"/>
        <v>0.51756010564809496</v>
      </c>
      <c r="G35">
        <f t="shared" si="3"/>
        <v>0.40288943245719483</v>
      </c>
      <c r="H35">
        <v>1.2524</v>
      </c>
      <c r="I35">
        <f t="shared" si="4"/>
        <v>0.30293951898734117</v>
      </c>
      <c r="J35">
        <f t="shared" si="5"/>
        <v>0.30293951898734117</v>
      </c>
      <c r="K35">
        <f t="shared" si="6"/>
        <v>9.1772352164281645E-2</v>
      </c>
      <c r="L35" s="1">
        <f t="shared" si="10"/>
        <v>-0.49530000000000107</v>
      </c>
      <c r="M35">
        <f t="shared" si="11"/>
        <v>0.53028862124156473</v>
      </c>
      <c r="N35">
        <f t="shared" si="7"/>
        <v>0.41698003294508151</v>
      </c>
    </row>
    <row r="36" spans="1:14" x14ac:dyDescent="0.2">
      <c r="A36">
        <v>1.9907999999999999</v>
      </c>
      <c r="B36">
        <f t="shared" si="0"/>
        <v>1.0394079746835436</v>
      </c>
      <c r="C36">
        <f t="shared" si="1"/>
        <v>1.0394079746835436</v>
      </c>
      <c r="D36">
        <f t="shared" si="2"/>
        <v>1.0803689378357462</v>
      </c>
      <c r="E36" s="1">
        <f t="shared" si="8"/>
        <v>-0.41940000000000111</v>
      </c>
      <c r="F36">
        <f t="shared" si="9"/>
        <v>0.58404070872265312</v>
      </c>
      <c r="G36">
        <f t="shared" si="3"/>
        <v>0.41712044964274919</v>
      </c>
      <c r="H36">
        <v>2.2151999999999998</v>
      </c>
      <c r="I36">
        <f t="shared" si="4"/>
        <v>1.2657395189873411</v>
      </c>
      <c r="J36">
        <f t="shared" si="5"/>
        <v>1.2657395189873411</v>
      </c>
      <c r="K36">
        <f t="shared" si="6"/>
        <v>1.6020965299263055</v>
      </c>
      <c r="L36" s="1">
        <f t="shared" si="10"/>
        <v>-0.41940000000000111</v>
      </c>
      <c r="M36">
        <f t="shared" si="11"/>
        <v>0.59452270998904289</v>
      </c>
      <c r="N36">
        <f t="shared" si="7"/>
        <v>0.43170876379980555</v>
      </c>
    </row>
    <row r="37" spans="1:14" x14ac:dyDescent="0.2">
      <c r="A37">
        <v>0.5514</v>
      </c>
      <c r="B37">
        <f t="shared" si="0"/>
        <v>0.39999202531645628</v>
      </c>
      <c r="C37">
        <f t="shared" si="1"/>
        <v>-0.39999202531645628</v>
      </c>
      <c r="D37">
        <f t="shared" si="2"/>
        <v>0.15999362031676059</v>
      </c>
      <c r="E37" s="1">
        <f t="shared" si="8"/>
        <v>-0.34350000000000114</v>
      </c>
      <c r="F37">
        <f t="shared" si="9"/>
        <v>0.65052131179721129</v>
      </c>
      <c r="G37">
        <f t="shared" si="3"/>
        <v>0.42937346291657857</v>
      </c>
      <c r="H37">
        <v>0.70100000000000007</v>
      </c>
      <c r="I37">
        <f t="shared" si="4"/>
        <v>0.24846048101265872</v>
      </c>
      <c r="J37">
        <f t="shared" si="5"/>
        <v>-0.24846048101265872</v>
      </c>
      <c r="K37">
        <f t="shared" si="6"/>
        <v>6.1732610625041741E-2</v>
      </c>
      <c r="L37" s="1">
        <f t="shared" si="10"/>
        <v>-0.34350000000000114</v>
      </c>
      <c r="M37">
        <f t="shared" si="11"/>
        <v>0.65875679873652104</v>
      </c>
      <c r="N37">
        <f t="shared" si="7"/>
        <v>0.4443903123016783</v>
      </c>
    </row>
    <row r="38" spans="1:14" x14ac:dyDescent="0.2">
      <c r="A38">
        <v>0.46266000000000007</v>
      </c>
      <c r="B38">
        <f t="shared" si="0"/>
        <v>0.48873202531645621</v>
      </c>
      <c r="C38">
        <f t="shared" si="1"/>
        <v>-0.48873202531645621</v>
      </c>
      <c r="D38">
        <f t="shared" si="2"/>
        <v>0.23885899256992518</v>
      </c>
      <c r="E38" s="1">
        <f t="shared" si="8"/>
        <v>-0.26760000000000117</v>
      </c>
      <c r="F38">
        <f t="shared" si="9"/>
        <v>0.71700191487176945</v>
      </c>
      <c r="G38">
        <f t="shared" si="3"/>
        <v>0.43944753167944134</v>
      </c>
      <c r="H38">
        <v>0.46266000000000007</v>
      </c>
      <c r="I38">
        <f t="shared" si="4"/>
        <v>0.48680048101265871</v>
      </c>
      <c r="J38">
        <f t="shared" si="5"/>
        <v>-0.48680048101265871</v>
      </c>
      <c r="K38">
        <f t="shared" si="6"/>
        <v>0.2369747083141559</v>
      </c>
      <c r="L38" s="1">
        <f t="shared" si="10"/>
        <v>-0.26760000000000117</v>
      </c>
      <c r="M38">
        <f t="shared" si="11"/>
        <v>0.7229908874839992</v>
      </c>
      <c r="N38">
        <f t="shared" si="7"/>
        <v>0.45481671018213365</v>
      </c>
    </row>
    <row r="39" spans="1:14" x14ac:dyDescent="0.2">
      <c r="A39">
        <v>0.38790000000000002</v>
      </c>
      <c r="B39">
        <f t="shared" si="0"/>
        <v>0.56349202531645626</v>
      </c>
      <c r="C39">
        <f t="shared" si="1"/>
        <v>-0.56349202531645626</v>
      </c>
      <c r="D39">
        <f t="shared" si="2"/>
        <v>0.31752326259524177</v>
      </c>
      <c r="E39" s="1">
        <f t="shared" si="8"/>
        <v>-0.19170000000000118</v>
      </c>
      <c r="F39">
        <f t="shared" si="9"/>
        <v>0.78348251794632762</v>
      </c>
      <c r="G39">
        <f t="shared" si="3"/>
        <v>0.44717443936590501</v>
      </c>
      <c r="H39">
        <v>0.38790000000000002</v>
      </c>
      <c r="I39">
        <f>ABS(H39-$I$92)</f>
        <v>0.56156048101265876</v>
      </c>
      <c r="J39">
        <f t="shared" si="5"/>
        <v>-0.56156048101265876</v>
      </c>
      <c r="K39">
        <f t="shared" si="6"/>
        <v>0.31535017383516867</v>
      </c>
      <c r="L39" s="1">
        <f t="shared" si="10"/>
        <v>-0.19170000000000118</v>
      </c>
      <c r="M39">
        <f t="shared" si="11"/>
        <v>0.78722497623147736</v>
      </c>
      <c r="N39">
        <f t="shared" si="7"/>
        <v>0.46281385769234429</v>
      </c>
    </row>
    <row r="40" spans="1:14" x14ac:dyDescent="0.2">
      <c r="A40">
        <v>0.81320000000000003</v>
      </c>
      <c r="B40">
        <f t="shared" si="0"/>
        <v>0.13819202531645625</v>
      </c>
      <c r="C40">
        <f t="shared" si="1"/>
        <v>-0.13819202531645625</v>
      </c>
      <c r="D40">
        <f t="shared" si="2"/>
        <v>1.9097035861064083E-2</v>
      </c>
      <c r="E40" s="1">
        <f t="shared" si="8"/>
        <v>-0.11580000000000118</v>
      </c>
      <c r="F40">
        <f t="shared" si="9"/>
        <v>0.84996312102088578</v>
      </c>
      <c r="G40">
        <f t="shared" si="3"/>
        <v>0.45242336430928226</v>
      </c>
      <c r="H40">
        <v>0.81320000000000003</v>
      </c>
      <c r="I40">
        <f t="shared" si="4"/>
        <v>0.13626048101265875</v>
      </c>
      <c r="J40">
        <f t="shared" si="5"/>
        <v>-0.13626048101265875</v>
      </c>
      <c r="K40">
        <f t="shared" si="6"/>
        <v>1.8566918685801136E-2</v>
      </c>
      <c r="L40" s="1">
        <f t="shared" si="10"/>
        <v>-0.11580000000000118</v>
      </c>
      <c r="M40">
        <f t="shared" si="11"/>
        <v>0.85145906497895552</v>
      </c>
      <c r="N40">
        <f t="shared" si="7"/>
        <v>0.46824635782635626</v>
      </c>
    </row>
    <row r="41" spans="1:14" x14ac:dyDescent="0.2">
      <c r="A41">
        <v>0.58184999999999998</v>
      </c>
      <c r="B41">
        <f t="shared" si="0"/>
        <v>0.3695420253164563</v>
      </c>
      <c r="C41">
        <f t="shared" si="1"/>
        <v>-0.3695420253164563</v>
      </c>
      <c r="D41">
        <f t="shared" si="2"/>
        <v>0.13656130847498843</v>
      </c>
      <c r="E41" s="1">
        <f t="shared" si="8"/>
        <v>-3.9900000000001185E-2</v>
      </c>
      <c r="F41">
        <f t="shared" si="9"/>
        <v>0.91644372409544395</v>
      </c>
      <c r="G41">
        <f t="shared" si="3"/>
        <v>0.45510456382565695</v>
      </c>
      <c r="H41">
        <v>0.58184999999999998</v>
      </c>
      <c r="I41">
        <f t="shared" si="4"/>
        <v>0.36761048101265881</v>
      </c>
      <c r="J41">
        <f t="shared" si="5"/>
        <v>-0.36761048101265881</v>
      </c>
      <c r="K41">
        <f t="shared" si="6"/>
        <v>0.13513746575035837</v>
      </c>
      <c r="L41" s="1">
        <f t="shared" si="10"/>
        <v>-3.9900000000001185E-2</v>
      </c>
      <c r="M41">
        <f t="shared" si="11"/>
        <v>0.91569315372643367</v>
      </c>
      <c r="N41">
        <f t="shared" si="7"/>
        <v>0.47102132925177104</v>
      </c>
    </row>
    <row r="42" spans="1:14" x14ac:dyDescent="0.2">
      <c r="A42">
        <v>0.5514</v>
      </c>
      <c r="B42">
        <f t="shared" si="0"/>
        <v>0.39999202531645628</v>
      </c>
      <c r="C42">
        <f t="shared" si="1"/>
        <v>-0.39999202531645628</v>
      </c>
      <c r="D42">
        <f t="shared" si="2"/>
        <v>0.15999362031676059</v>
      </c>
      <c r="E42" s="1">
        <f t="shared" si="8"/>
        <v>3.5999999999998811E-2</v>
      </c>
      <c r="F42">
        <f t="shared" si="9"/>
        <v>0.98292432717000211</v>
      </c>
      <c r="G42">
        <f t="shared" si="3"/>
        <v>0.45517192656151384</v>
      </c>
      <c r="H42">
        <v>0.5514</v>
      </c>
      <c r="I42">
        <f t="shared" si="4"/>
        <v>0.39806048101265878</v>
      </c>
      <c r="J42">
        <f t="shared" si="5"/>
        <v>-0.39806048101265878</v>
      </c>
      <c r="K42">
        <f t="shared" si="6"/>
        <v>0.15845214654402928</v>
      </c>
      <c r="L42" s="1">
        <f t="shared" si="10"/>
        <v>3.5999999999998811E-2</v>
      </c>
      <c r="M42">
        <f t="shared" si="11"/>
        <v>0.97992724247391183</v>
      </c>
      <c r="N42">
        <f t="shared" si="7"/>
        <v>0.47109104792283568</v>
      </c>
    </row>
    <row r="43" spans="1:14" x14ac:dyDescent="0.2">
      <c r="A43">
        <v>0.19395000000000001</v>
      </c>
      <c r="B43">
        <f t="shared" si="0"/>
        <v>0.75744202531645621</v>
      </c>
      <c r="C43">
        <f t="shared" si="1"/>
        <v>-0.75744202531645621</v>
      </c>
      <c r="D43">
        <f>C43^2</f>
        <v>0.57371842171549514</v>
      </c>
      <c r="E43" s="1">
        <f>E42+0.0759</f>
        <v>0.11189999999999881</v>
      </c>
      <c r="F43">
        <f t="shared" si="9"/>
        <v>1.0494049302445603</v>
      </c>
      <c r="G43">
        <f t="shared" si="3"/>
        <v>0.45262429167346679</v>
      </c>
      <c r="H43">
        <v>0.19395000000000001</v>
      </c>
      <c r="I43">
        <f t="shared" si="4"/>
        <v>0.75551048101265872</v>
      </c>
      <c r="J43">
        <f t="shared" si="5"/>
        <v>-0.75551048101265872</v>
      </c>
      <c r="K43">
        <f t="shared" si="6"/>
        <v>0.57079608691997896</v>
      </c>
      <c r="L43" s="1">
        <f>L42+0.0759</f>
        <v>0.11189999999999881</v>
      </c>
      <c r="M43">
        <f t="shared" si="11"/>
        <v>1.04416133122139</v>
      </c>
      <c r="N43">
        <f t="shared" si="7"/>
        <v>0.46845431239698465</v>
      </c>
    </row>
    <row r="44" spans="1:14" x14ac:dyDescent="0.2">
      <c r="A44">
        <v>1.4767999999999999</v>
      </c>
      <c r="B44">
        <f t="shared" si="0"/>
        <v>0.52540797468354361</v>
      </c>
      <c r="C44">
        <f t="shared" si="1"/>
        <v>0.52540797468354361</v>
      </c>
      <c r="D44">
        <f t="shared" si="2"/>
        <v>0.27605353986106318</v>
      </c>
      <c r="E44" s="1">
        <f t="shared" si="8"/>
        <v>0.1877999999999988</v>
      </c>
      <c r="F44">
        <f>F43+$B$95*0.0759</f>
        <v>1.1158855333191184</v>
      </c>
      <c r="G44">
        <f t="shared" si="3"/>
        <v>0.44750548210524072</v>
      </c>
      <c r="H44">
        <v>1.2524</v>
      </c>
      <c r="I44">
        <f t="shared" si="4"/>
        <v>0.30293951898734117</v>
      </c>
      <c r="J44">
        <f t="shared" si="5"/>
        <v>0.30293951898734117</v>
      </c>
      <c r="K44">
        <f t="shared" si="6"/>
        <v>9.1772352164281645E-2</v>
      </c>
      <c r="L44" s="1">
        <f t="shared" si="10"/>
        <v>0.1877999999999988</v>
      </c>
      <c r="M44">
        <f t="shared" si="11"/>
        <v>1.1083954199688681</v>
      </c>
      <c r="N44">
        <f t="shared" si="7"/>
        <v>0.46315647827564604</v>
      </c>
    </row>
    <row r="45" spans="1:14" x14ac:dyDescent="0.2">
      <c r="A45">
        <v>0.44159999999999999</v>
      </c>
      <c r="B45">
        <f t="shared" si="0"/>
        <v>0.50979202531645629</v>
      </c>
      <c r="C45">
        <f t="shared" si="1"/>
        <v>-0.50979202531645629</v>
      </c>
      <c r="D45">
        <f t="shared" si="2"/>
        <v>0.25988790907625442</v>
      </c>
      <c r="E45" s="1">
        <f t="shared" si="8"/>
        <v>0.26369999999999882</v>
      </c>
      <c r="F45">
        <f t="shared" si="9"/>
        <v>1.1823661363936766</v>
      </c>
      <c r="G45">
        <f t="shared" si="3"/>
        <v>0.43990305062896723</v>
      </c>
      <c r="H45">
        <v>0.49769999999999998</v>
      </c>
      <c r="I45">
        <f t="shared" si="4"/>
        <v>0.45176048101265881</v>
      </c>
      <c r="J45">
        <f t="shared" si="5"/>
        <v>-0.45176048101265881</v>
      </c>
      <c r="K45">
        <f t="shared" si="6"/>
        <v>0.20408753220478887</v>
      </c>
      <c r="L45" s="1">
        <f t="shared" si="10"/>
        <v>0.26369999999999882</v>
      </c>
      <c r="M45">
        <f t="shared" si="11"/>
        <v>1.1726295087163463</v>
      </c>
      <c r="N45">
        <f t="shared" si="7"/>
        <v>0.4552881603897555</v>
      </c>
    </row>
    <row r="46" spans="1:14" x14ac:dyDescent="0.2">
      <c r="A46">
        <v>0.77580000000000005</v>
      </c>
      <c r="B46">
        <f t="shared" si="0"/>
        <v>0.17559202531645624</v>
      </c>
      <c r="C46">
        <f t="shared" si="1"/>
        <v>-0.17559202531645624</v>
      </c>
      <c r="D46">
        <f t="shared" si="2"/>
        <v>3.0832559354735008E-2</v>
      </c>
      <c r="E46" s="1">
        <f t="shared" si="8"/>
        <v>0.33959999999999879</v>
      </c>
      <c r="F46">
        <f t="shared" si="9"/>
        <v>1.2488467394682348</v>
      </c>
      <c r="G46">
        <f t="shared" si="3"/>
        <v>0.42994578878827183</v>
      </c>
      <c r="H46">
        <v>0.81320000000000003</v>
      </c>
      <c r="I46">
        <f t="shared" si="4"/>
        <v>0.13626048101265875</v>
      </c>
      <c r="J46">
        <f t="shared" si="5"/>
        <v>-0.13626048101265875</v>
      </c>
      <c r="K46">
        <f t="shared" si="6"/>
        <v>1.8566918685801136E-2</v>
      </c>
      <c r="L46" s="1">
        <f t="shared" si="10"/>
        <v>0.33959999999999879</v>
      </c>
      <c r="M46">
        <f t="shared" si="11"/>
        <v>1.2368635974638245</v>
      </c>
      <c r="N46">
        <f t="shared" si="7"/>
        <v>0.44498265462095615</v>
      </c>
    </row>
    <row r="47" spans="1:14" x14ac:dyDescent="0.2">
      <c r="A47">
        <v>0.2944</v>
      </c>
      <c r="B47">
        <f>ABS(A47-$B$92)</f>
        <v>0.65699202531645629</v>
      </c>
      <c r="C47">
        <f t="shared" si="1"/>
        <v>-0.65699202531645629</v>
      </c>
      <c r="D47">
        <f t="shared" si="2"/>
        <v>0.43163852132941916</v>
      </c>
      <c r="E47" s="1">
        <f t="shared" si="8"/>
        <v>0.41549999999999876</v>
      </c>
      <c r="F47">
        <f t="shared" si="9"/>
        <v>1.3153273425427929</v>
      </c>
      <c r="G47">
        <f t="shared" si="3"/>
        <v>0.41780009777854421</v>
      </c>
      <c r="H47">
        <v>0.33179999999999998</v>
      </c>
      <c r="I47">
        <f t="shared" si="4"/>
        <v>0.6176604810126588</v>
      </c>
      <c r="J47">
        <f t="shared" si="5"/>
        <v>-0.6176604810126588</v>
      </c>
      <c r="K47">
        <f t="shared" si="6"/>
        <v>0.38150446980478903</v>
      </c>
      <c r="L47" s="1">
        <f t="shared" si="10"/>
        <v>0.41549999999999876</v>
      </c>
      <c r="M47">
        <f t="shared" si="11"/>
        <v>1.3010976862113026</v>
      </c>
      <c r="N47">
        <f t="shared" si="7"/>
        <v>0.43241218185752611</v>
      </c>
    </row>
    <row r="48" spans="1:14" x14ac:dyDescent="0.2">
      <c r="A48">
        <v>0.2944</v>
      </c>
      <c r="B48">
        <f t="shared" si="0"/>
        <v>0.65699202531645629</v>
      </c>
      <c r="C48">
        <f t="shared" si="1"/>
        <v>-0.65699202531645629</v>
      </c>
      <c r="D48">
        <f t="shared" si="2"/>
        <v>0.43163852132941916</v>
      </c>
      <c r="E48" s="1">
        <f t="shared" si="8"/>
        <v>0.49139999999999873</v>
      </c>
      <c r="F48">
        <f t="shared" si="9"/>
        <v>1.3818079456173511</v>
      </c>
      <c r="G48">
        <f t="shared" si="3"/>
        <v>0.40366536414518045</v>
      </c>
      <c r="H48">
        <v>0.33179999999999998</v>
      </c>
      <c r="I48">
        <f t="shared" si="4"/>
        <v>0.6176604810126588</v>
      </c>
      <c r="J48">
        <f t="shared" si="5"/>
        <v>-0.6176604810126588</v>
      </c>
      <c r="K48">
        <f t="shared" si="6"/>
        <v>0.38150446980478903</v>
      </c>
      <c r="L48" s="1">
        <f t="shared" si="10"/>
        <v>0.49139999999999873</v>
      </c>
      <c r="M48">
        <f t="shared" si="11"/>
        <v>1.3653317749587808</v>
      </c>
      <c r="N48">
        <f t="shared" si="7"/>
        <v>0.41778310196291712</v>
      </c>
    </row>
    <row r="49" spans="1:14" x14ac:dyDescent="0.2">
      <c r="A49">
        <v>2.7570000000000001</v>
      </c>
      <c r="B49">
        <f t="shared" si="0"/>
        <v>1.8056079746835438</v>
      </c>
      <c r="C49">
        <f t="shared" si="1"/>
        <v>1.8056079746835438</v>
      </c>
      <c r="D49">
        <f t="shared" si="2"/>
        <v>3.2602201582408092</v>
      </c>
      <c r="E49" s="1">
        <f t="shared" si="8"/>
        <v>0.56729999999999869</v>
      </c>
      <c r="F49">
        <f t="shared" si="9"/>
        <v>1.4482885486919093</v>
      </c>
      <c r="G49">
        <f t="shared" si="3"/>
        <v>0.387768519807904</v>
      </c>
      <c r="H49">
        <v>2.7570000000000001</v>
      </c>
      <c r="I49">
        <f t="shared" si="4"/>
        <v>1.8075395189873413</v>
      </c>
      <c r="J49">
        <f t="shared" si="5"/>
        <v>1.8075395189873413</v>
      </c>
      <c r="K49">
        <f t="shared" si="6"/>
        <v>3.2671991127009892</v>
      </c>
      <c r="L49" s="1">
        <f t="shared" si="10"/>
        <v>0.56729999999999869</v>
      </c>
      <c r="M49">
        <f t="shared" si="11"/>
        <v>1.4295658637062589</v>
      </c>
      <c r="N49">
        <f t="shared" si="7"/>
        <v>0.40133028354310274</v>
      </c>
    </row>
    <row r="50" spans="1:14" x14ac:dyDescent="0.2">
      <c r="A50">
        <v>0.5514</v>
      </c>
      <c r="B50">
        <f t="shared" si="0"/>
        <v>0.39999202531645628</v>
      </c>
      <c r="C50">
        <f t="shared" si="1"/>
        <v>-0.39999202531645628</v>
      </c>
      <c r="D50">
        <f t="shared" si="2"/>
        <v>0.15999362031676059</v>
      </c>
      <c r="E50" s="1">
        <f t="shared" si="8"/>
        <v>0.64319999999999866</v>
      </c>
      <c r="F50">
        <f t="shared" si="9"/>
        <v>1.5147691517664674</v>
      </c>
      <c r="G50">
        <f t="shared" si="3"/>
        <v>0.37035799360773797</v>
      </c>
      <c r="H50">
        <v>0.58879999999999999</v>
      </c>
      <c r="I50">
        <f t="shared" si="4"/>
        <v>0.3606604810126588</v>
      </c>
      <c r="J50">
        <f t="shared" si="5"/>
        <v>-0.3606604810126588</v>
      </c>
      <c r="K50">
        <f t="shared" si="6"/>
        <v>0.13007598256428241</v>
      </c>
      <c r="L50" s="1">
        <f t="shared" si="10"/>
        <v>0.64319999999999866</v>
      </c>
      <c r="M50">
        <f t="shared" si="11"/>
        <v>1.4937999524537371</v>
      </c>
      <c r="N50">
        <f t="shared" si="7"/>
        <v>0.38331084395577181</v>
      </c>
    </row>
    <row r="51" spans="1:14" x14ac:dyDescent="0.2">
      <c r="A51">
        <v>0.348746</v>
      </c>
      <c r="B51">
        <f t="shared" si="0"/>
        <v>0.60264602531645628</v>
      </c>
      <c r="C51">
        <f t="shared" si="1"/>
        <v>-0.60264602531645628</v>
      </c>
      <c r="D51">
        <f t="shared" si="2"/>
        <v>0.36318223182972287</v>
      </c>
      <c r="E51" s="1">
        <f t="shared" si="8"/>
        <v>0.71909999999999863</v>
      </c>
      <c r="F51">
        <f t="shared" si="9"/>
        <v>1.5812497548410256</v>
      </c>
      <c r="G51">
        <f t="shared" si="3"/>
        <v>0.3516972791448254</v>
      </c>
      <c r="H51">
        <v>0.348746</v>
      </c>
      <c r="I51">
        <f t="shared" si="4"/>
        <v>0.60071448101265879</v>
      </c>
      <c r="J51">
        <f t="shared" si="5"/>
        <v>-0.60071448101265879</v>
      </c>
      <c r="K51">
        <f t="shared" si="6"/>
        <v>0.36085788769830801</v>
      </c>
      <c r="L51" s="1">
        <f t="shared" si="10"/>
        <v>0.71909999999999863</v>
      </c>
      <c r="M51">
        <f t="shared" si="11"/>
        <v>1.5580340412012152</v>
      </c>
      <c r="N51">
        <f t="shared" si="7"/>
        <v>0.36399749219058064</v>
      </c>
    </row>
    <row r="52" spans="1:14" x14ac:dyDescent="0.2">
      <c r="A52">
        <v>0.58879999999999999</v>
      </c>
      <c r="B52">
        <f t="shared" si="0"/>
        <v>0.36259202531645629</v>
      </c>
      <c r="C52">
        <f t="shared" si="1"/>
        <v>-0.36259202531645629</v>
      </c>
      <c r="D52">
        <f t="shared" si="2"/>
        <v>0.13147297682308967</v>
      </c>
      <c r="E52" s="1">
        <f t="shared" si="8"/>
        <v>0.7949999999999986</v>
      </c>
      <c r="F52">
        <f t="shared" si="9"/>
        <v>1.6477303579155838</v>
      </c>
      <c r="G52">
        <f t="shared" si="3"/>
        <v>0.33205835055406974</v>
      </c>
      <c r="H52">
        <v>0.5514</v>
      </c>
      <c r="I52">
        <f t="shared" si="4"/>
        <v>0.39806048101265878</v>
      </c>
      <c r="J52">
        <f t="shared" si="5"/>
        <v>-0.39806048101265878</v>
      </c>
      <c r="K52">
        <f t="shared" si="6"/>
        <v>0.15845214654402928</v>
      </c>
      <c r="L52" s="1">
        <f t="shared" si="10"/>
        <v>0.7949999999999986</v>
      </c>
      <c r="M52">
        <f t="shared" si="11"/>
        <v>1.6222681299486934</v>
      </c>
      <c r="N52">
        <f t="shared" si="7"/>
        <v>0.3436717143690205</v>
      </c>
    </row>
    <row r="53" spans="1:14" x14ac:dyDescent="0.2">
      <c r="A53">
        <v>0.2757</v>
      </c>
      <c r="B53">
        <f t="shared" si="0"/>
        <v>0.67569202531645622</v>
      </c>
      <c r="C53">
        <f t="shared" si="1"/>
        <v>-0.67569202531645622</v>
      </c>
      <c r="D53">
        <f t="shared" si="2"/>
        <v>0.45655971307625454</v>
      </c>
      <c r="E53" s="1">
        <f t="shared" si="8"/>
        <v>0.87089999999999856</v>
      </c>
      <c r="F53">
        <f t="shared" si="9"/>
        <v>1.7142109609901419</v>
      </c>
      <c r="G53">
        <f t="shared" si="3"/>
        <v>0.31171515409434997</v>
      </c>
      <c r="H53">
        <v>0.33179999999999998</v>
      </c>
      <c r="I53">
        <f t="shared" si="4"/>
        <v>0.6176604810126588</v>
      </c>
      <c r="J53">
        <f t="shared" si="5"/>
        <v>-0.6176604810126588</v>
      </c>
      <c r="K53">
        <f t="shared" si="6"/>
        <v>0.38150446980478903</v>
      </c>
      <c r="L53" s="1">
        <f t="shared" si="10"/>
        <v>0.87089999999999856</v>
      </c>
      <c r="M53">
        <f t="shared" si="11"/>
        <v>1.6865022186961716</v>
      </c>
      <c r="N53">
        <f t="shared" si="7"/>
        <v>0.32261703770935557</v>
      </c>
    </row>
    <row r="54" spans="1:14" x14ac:dyDescent="0.2">
      <c r="A54">
        <v>2.5047999999999999</v>
      </c>
      <c r="B54">
        <f t="shared" si="0"/>
        <v>1.5534079746835436</v>
      </c>
      <c r="C54">
        <f t="shared" si="1"/>
        <v>1.5534079746835436</v>
      </c>
      <c r="D54">
        <f t="shared" si="2"/>
        <v>2.413076335810429</v>
      </c>
      <c r="E54" s="1">
        <f t="shared" si="8"/>
        <v>0.94679999999999853</v>
      </c>
      <c r="F54">
        <f t="shared" si="9"/>
        <v>1.7806915640647001</v>
      </c>
      <c r="G54">
        <f t="shared" si="3"/>
        <v>0.29093738964247851</v>
      </c>
      <c r="H54">
        <v>2.1308000000000002</v>
      </c>
      <c r="I54">
        <f t="shared" si="4"/>
        <v>1.1813395189873415</v>
      </c>
      <c r="J54">
        <f t="shared" si="5"/>
        <v>1.1813395189873415</v>
      </c>
      <c r="K54">
        <f t="shared" si="6"/>
        <v>1.3955630591212433</v>
      </c>
      <c r="L54" s="1">
        <f t="shared" si="10"/>
        <v>0.94679999999999853</v>
      </c>
      <c r="M54">
        <f t="shared" si="11"/>
        <v>1.7507363074436497</v>
      </c>
      <c r="N54">
        <f t="shared" si="7"/>
        <v>0.30111259453539119</v>
      </c>
    </row>
    <row r="55" spans="1:14" x14ac:dyDescent="0.2">
      <c r="A55">
        <v>0.5514</v>
      </c>
      <c r="B55">
        <f t="shared" si="0"/>
        <v>0.39999202531645628</v>
      </c>
      <c r="C55">
        <f t="shared" si="1"/>
        <v>-0.39999202531645628</v>
      </c>
      <c r="D55">
        <f t="shared" si="2"/>
        <v>0.15999362031676059</v>
      </c>
      <c r="E55" s="1">
        <f t="shared" si="8"/>
        <v>1.0226999999999986</v>
      </c>
      <c r="F55">
        <f t="shared" si="9"/>
        <v>1.8471721671392582</v>
      </c>
      <c r="G55">
        <f t="shared" si="3"/>
        <v>0.26998477355147876</v>
      </c>
      <c r="H55">
        <v>0.70100000000000007</v>
      </c>
      <c r="I55">
        <f t="shared" si="4"/>
        <v>0.24846048101265872</v>
      </c>
      <c r="J55">
        <f t="shared" si="5"/>
        <v>-0.24846048101265872</v>
      </c>
      <c r="K55">
        <f t="shared" si="6"/>
        <v>6.1732610625041741E-2</v>
      </c>
      <c r="L55" s="1">
        <f t="shared" si="10"/>
        <v>1.0226999999999986</v>
      </c>
      <c r="M55">
        <f t="shared" si="11"/>
        <v>1.8149703961911279</v>
      </c>
      <c r="N55">
        <f t="shared" si="7"/>
        <v>0.27942718448473425</v>
      </c>
    </row>
    <row r="56" spans="1:14" x14ac:dyDescent="0.2">
      <c r="A56">
        <v>1.6541999999999999</v>
      </c>
      <c r="B56">
        <f t="shared" si="0"/>
        <v>0.70280797468354361</v>
      </c>
      <c r="C56">
        <f t="shared" si="1"/>
        <v>0.70280797468354361</v>
      </c>
      <c r="D56">
        <f t="shared" si="2"/>
        <v>0.49393904927878446</v>
      </c>
      <c r="E56" s="1">
        <f t="shared" si="8"/>
        <v>1.0985999999999987</v>
      </c>
      <c r="F56">
        <f t="shared" si="9"/>
        <v>1.9136527702138164</v>
      </c>
      <c r="G56">
        <f t="shared" si="3"/>
        <v>0.24910194445385189</v>
      </c>
      <c r="H56">
        <v>1.7664</v>
      </c>
      <c r="I56">
        <f t="shared" si="4"/>
        <v>0.81693951898734118</v>
      </c>
      <c r="J56">
        <f t="shared" si="5"/>
        <v>0.81693951898734118</v>
      </c>
      <c r="K56">
        <f t="shared" si="6"/>
        <v>0.66739017768326836</v>
      </c>
      <c r="L56" s="1">
        <f t="shared" si="10"/>
        <v>1.0985999999999987</v>
      </c>
      <c r="M56">
        <f t="shared" si="11"/>
        <v>1.879204484938606</v>
      </c>
      <c r="N56">
        <f t="shared" si="7"/>
        <v>0.25781400214831213</v>
      </c>
    </row>
    <row r="57" spans="1:14" x14ac:dyDescent="0.2">
      <c r="A57">
        <v>0.81320000000000003</v>
      </c>
      <c r="B57">
        <f t="shared" si="0"/>
        <v>0.13819202531645625</v>
      </c>
      <c r="C57">
        <f t="shared" si="1"/>
        <v>-0.13819202531645625</v>
      </c>
      <c r="D57">
        <f t="shared" si="2"/>
        <v>1.9097035861064083E-2</v>
      </c>
      <c r="E57" s="1">
        <f t="shared" si="8"/>
        <v>1.1744999999999988</v>
      </c>
      <c r="F57">
        <f t="shared" si="9"/>
        <v>1.9801333732883746</v>
      </c>
      <c r="G57">
        <f t="shared" si="3"/>
        <v>0.22851413837678286</v>
      </c>
      <c r="H57">
        <v>0.81320000000000003</v>
      </c>
      <c r="I57">
        <f t="shared" si="4"/>
        <v>0.13626048101265875</v>
      </c>
      <c r="J57">
        <f t="shared" si="5"/>
        <v>-0.13626048101265875</v>
      </c>
      <c r="K57">
        <f t="shared" si="6"/>
        <v>1.8566918685801136E-2</v>
      </c>
      <c r="L57" s="1">
        <f t="shared" si="10"/>
        <v>1.1744999999999988</v>
      </c>
      <c r="M57">
        <f t="shared" si="11"/>
        <v>1.9434385736860842</v>
      </c>
      <c r="N57">
        <f t="shared" si="7"/>
        <v>0.23650616092764354</v>
      </c>
    </row>
    <row r="58" spans="1:14" x14ac:dyDescent="0.2">
      <c r="A58">
        <v>0.5514</v>
      </c>
      <c r="B58">
        <f t="shared" si="0"/>
        <v>0.39999202531645628</v>
      </c>
      <c r="C58">
        <f t="shared" si="1"/>
        <v>-0.39999202531645628</v>
      </c>
      <c r="D58">
        <f t="shared" si="2"/>
        <v>0.15999362031676059</v>
      </c>
      <c r="E58" s="1">
        <f t="shared" si="8"/>
        <v>1.2503999999999988</v>
      </c>
      <c r="F58">
        <f t="shared" si="9"/>
        <v>2.0466139763629325</v>
      </c>
      <c r="G58">
        <f t="shared" si="3"/>
        <v>0.20842372107846488</v>
      </c>
      <c r="H58">
        <v>0.58879999999999999</v>
      </c>
      <c r="I58">
        <f t="shared" si="4"/>
        <v>0.3606604810126588</v>
      </c>
      <c r="J58">
        <f t="shared" si="5"/>
        <v>-0.3606604810126588</v>
      </c>
      <c r="K58">
        <f t="shared" si="6"/>
        <v>0.13007598256428241</v>
      </c>
      <c r="L58" s="1">
        <f t="shared" si="10"/>
        <v>1.2503999999999988</v>
      </c>
      <c r="M58">
        <f t="shared" si="11"/>
        <v>2.0076726624335626</v>
      </c>
      <c r="N58">
        <f t="shared" si="7"/>
        <v>0.2157131040935624</v>
      </c>
    </row>
    <row r="59" spans="1:14" x14ac:dyDescent="0.2">
      <c r="A59">
        <v>0.70100000000000007</v>
      </c>
      <c r="B59">
        <f t="shared" si="0"/>
        <v>0.25039202531645621</v>
      </c>
      <c r="C59">
        <f t="shared" si="1"/>
        <v>-0.25039202531645621</v>
      </c>
      <c r="D59">
        <f t="shared" si="2"/>
        <v>6.2696166342076851E-2</v>
      </c>
      <c r="E59" s="1">
        <f t="shared" si="8"/>
        <v>1.3262999999999989</v>
      </c>
      <c r="F59">
        <f t="shared" si="9"/>
        <v>2.1130945794374907</v>
      </c>
      <c r="G59">
        <f t="shared" si="3"/>
        <v>0.1890076259437499</v>
      </c>
      <c r="H59">
        <v>0.70100000000000007</v>
      </c>
      <c r="I59">
        <f t="shared" si="4"/>
        <v>0.24846048101265872</v>
      </c>
      <c r="J59">
        <f t="shared" si="5"/>
        <v>-0.24846048101265872</v>
      </c>
      <c r="K59">
        <f t="shared" si="6"/>
        <v>6.1732610625041741E-2</v>
      </c>
      <c r="L59" s="1">
        <f t="shared" si="10"/>
        <v>1.3262999999999989</v>
      </c>
      <c r="M59">
        <f t="shared" si="11"/>
        <v>2.0719067511810407</v>
      </c>
      <c r="N59">
        <f t="shared" si="7"/>
        <v>0.19561795307517851</v>
      </c>
    </row>
    <row r="60" spans="1:14" x14ac:dyDescent="0.2">
      <c r="A60">
        <v>0.58879999999999999</v>
      </c>
      <c r="B60">
        <f t="shared" si="0"/>
        <v>0.36259202531645629</v>
      </c>
      <c r="C60">
        <f t="shared" si="1"/>
        <v>-0.36259202531645629</v>
      </c>
      <c r="D60">
        <f t="shared" si="2"/>
        <v>0.13147297682308967</v>
      </c>
      <c r="E60" s="1">
        <f t="shared" si="8"/>
        <v>1.402199999999999</v>
      </c>
      <c r="F60">
        <f t="shared" si="9"/>
        <v>2.1795751825120488</v>
      </c>
      <c r="G60">
        <f t="shared" si="3"/>
        <v>0.17041570713244264</v>
      </c>
      <c r="H60">
        <v>0.5514</v>
      </c>
      <c r="I60">
        <f t="shared" si="4"/>
        <v>0.39806048101265878</v>
      </c>
      <c r="J60">
        <f t="shared" si="5"/>
        <v>-0.39806048101265878</v>
      </c>
      <c r="K60">
        <f t="shared" si="6"/>
        <v>0.15845214654402928</v>
      </c>
      <c r="L60" s="1">
        <f t="shared" si="10"/>
        <v>1.402199999999999</v>
      </c>
      <c r="M60">
        <f t="shared" si="11"/>
        <v>2.1361408399285189</v>
      </c>
      <c r="N60">
        <f t="shared" si="7"/>
        <v>0.17637580301140179</v>
      </c>
    </row>
    <row r="61" spans="1:14" x14ac:dyDescent="0.2">
      <c r="A61">
        <v>0.73839999999999995</v>
      </c>
      <c r="B61">
        <f t="shared" si="0"/>
        <v>0.21299202531645633</v>
      </c>
      <c r="C61">
        <f t="shared" si="1"/>
        <v>-0.21299202531645633</v>
      </c>
      <c r="D61">
        <f t="shared" si="2"/>
        <v>4.5365602848405975E-2</v>
      </c>
      <c r="E61" s="1">
        <f t="shared" si="8"/>
        <v>1.4780999999999991</v>
      </c>
      <c r="F61">
        <f t="shared" si="9"/>
        <v>2.246055785586607</v>
      </c>
      <c r="G61">
        <f t="shared" si="3"/>
        <v>0.15276998178626444</v>
      </c>
      <c r="H61">
        <v>0.53270000000000006</v>
      </c>
      <c r="I61">
        <f t="shared" si="4"/>
        <v>0.41676048101265872</v>
      </c>
      <c r="J61">
        <f t="shared" si="5"/>
        <v>-0.41676048101265872</v>
      </c>
      <c r="K61">
        <f t="shared" si="6"/>
        <v>0.17368929853390266</v>
      </c>
      <c r="L61" s="1">
        <f t="shared" si="10"/>
        <v>1.4780999999999991</v>
      </c>
      <c r="M61">
        <f t="shared" si="11"/>
        <v>2.200374928675997</v>
      </c>
      <c r="N61">
        <f t="shared" si="7"/>
        <v>0.15811293845495547</v>
      </c>
    </row>
    <row r="62" spans="1:14" x14ac:dyDescent="0.2">
      <c r="A62">
        <v>0.42530000000000001</v>
      </c>
      <c r="B62">
        <f t="shared" si="0"/>
        <v>0.52609202531645627</v>
      </c>
      <c r="C62">
        <f t="shared" si="1"/>
        <v>-0.52609202531645627</v>
      </c>
      <c r="D62">
        <f t="shared" si="2"/>
        <v>0.27677281910157087</v>
      </c>
      <c r="E62" s="1">
        <f t="shared" si="8"/>
        <v>1.5539999999999992</v>
      </c>
      <c r="F62">
        <f t="shared" si="9"/>
        <v>2.3125363886611652</v>
      </c>
      <c r="G62">
        <f t="shared" si="3"/>
        <v>0.136164703500956</v>
      </c>
      <c r="H62">
        <v>0.42530000000000001</v>
      </c>
      <c r="I62">
        <f t="shared" si="4"/>
        <v>0.52416048101265877</v>
      </c>
      <c r="J62">
        <f t="shared" si="5"/>
        <v>-0.52416048101265877</v>
      </c>
      <c r="K62">
        <f t="shared" si="6"/>
        <v>0.27474420985542181</v>
      </c>
      <c r="L62" s="1">
        <f t="shared" si="10"/>
        <v>1.5539999999999992</v>
      </c>
      <c r="M62">
        <f t="shared" si="11"/>
        <v>2.2646090174234752</v>
      </c>
      <c r="N62">
        <f t="shared" si="7"/>
        <v>0.14092690941408248</v>
      </c>
    </row>
    <row r="63" spans="1:14" x14ac:dyDescent="0.2">
      <c r="A63">
        <v>1.5516000000000001</v>
      </c>
      <c r="B63">
        <f t="shared" si="0"/>
        <v>0.60020797468354381</v>
      </c>
      <c r="C63">
        <f t="shared" si="1"/>
        <v>0.60020797468354381</v>
      </c>
      <c r="D63">
        <f t="shared" si="2"/>
        <v>0.36024961287372159</v>
      </c>
      <c r="E63" s="1">
        <f t="shared" si="8"/>
        <v>1.6298999999999992</v>
      </c>
      <c r="F63">
        <f t="shared" si="9"/>
        <v>2.3790169917357233</v>
      </c>
      <c r="G63">
        <f t="shared" si="3"/>
        <v>0.12066718312070879</v>
      </c>
      <c r="H63">
        <v>1.5516000000000001</v>
      </c>
      <c r="I63">
        <f t="shared" si="4"/>
        <v>0.6021395189873413</v>
      </c>
      <c r="J63">
        <f t="shared" si="5"/>
        <v>0.6021395189873413</v>
      </c>
      <c r="K63">
        <f t="shared" si="6"/>
        <v>0.36257200032630676</v>
      </c>
      <c r="L63" s="1">
        <f t="shared" si="10"/>
        <v>1.6298999999999992</v>
      </c>
      <c r="M63">
        <f t="shared" si="11"/>
        <v>2.3288431061709534</v>
      </c>
      <c r="N63">
        <f t="shared" si="7"/>
        <v>0.12488738085332997</v>
      </c>
    </row>
    <row r="64" spans="1:14" x14ac:dyDescent="0.2">
      <c r="A64">
        <v>2.6640000000000001</v>
      </c>
      <c r="B64">
        <f t="shared" si="0"/>
        <v>1.7126079746835439</v>
      </c>
      <c r="C64">
        <f t="shared" si="1"/>
        <v>1.7126079746835439</v>
      </c>
      <c r="D64">
        <f t="shared" si="2"/>
        <v>2.9330260749496699</v>
      </c>
      <c r="E64" s="1">
        <f t="shared" si="8"/>
        <v>1.7057999999999993</v>
      </c>
      <c r="F64">
        <f t="shared" si="9"/>
        <v>2.4454975948102815</v>
      </c>
      <c r="G64">
        <f t="shared" si="3"/>
        <v>0.10631925297165915</v>
      </c>
      <c r="H64">
        <v>2.6640000000000001</v>
      </c>
      <c r="I64">
        <f t="shared" si="4"/>
        <v>1.7145395189873414</v>
      </c>
      <c r="J64">
        <f t="shared" si="5"/>
        <v>1.7145395189873414</v>
      </c>
      <c r="K64">
        <f t="shared" si="6"/>
        <v>2.9396457621693437</v>
      </c>
      <c r="L64" s="1">
        <f t="shared" si="10"/>
        <v>1.7057999999999993</v>
      </c>
      <c r="M64">
        <f t="shared" si="11"/>
        <v>2.3930771949184315</v>
      </c>
      <c r="N64">
        <f t="shared" si="7"/>
        <v>0.11003764813694725</v>
      </c>
    </row>
    <row r="65" spans="1:14" x14ac:dyDescent="0.2">
      <c r="A65">
        <v>0.18196200000000001</v>
      </c>
      <c r="B65">
        <f t="shared" si="0"/>
        <v>0.76943002531645632</v>
      </c>
      <c r="C65">
        <f t="shared" si="1"/>
        <v>-0.76943002531645632</v>
      </c>
      <c r="D65">
        <f t="shared" si="2"/>
        <v>0.59202256385848262</v>
      </c>
      <c r="E65" s="1">
        <f t="shared" si="8"/>
        <v>1.7816999999999994</v>
      </c>
      <c r="F65">
        <f t="shared" si="9"/>
        <v>2.5119781978848397</v>
      </c>
      <c r="G65">
        <f t="shared" si="3"/>
        <v>9.3139257267358944E-2</v>
      </c>
      <c r="H65">
        <v>0.206646</v>
      </c>
      <c r="I65">
        <f t="shared" si="4"/>
        <v>0.74281448101265879</v>
      </c>
      <c r="J65">
        <f t="shared" si="5"/>
        <v>-0.74281448101265879</v>
      </c>
      <c r="K65">
        <f t="shared" si="6"/>
        <v>0.55177335320210563</v>
      </c>
      <c r="L65" s="1">
        <f t="shared" si="10"/>
        <v>1.7816999999999994</v>
      </c>
      <c r="M65">
        <f t="shared" si="11"/>
        <v>2.4573112836659097</v>
      </c>
      <c r="N65">
        <f t="shared" si="7"/>
        <v>9.6396697046528479E-2</v>
      </c>
    </row>
    <row r="66" spans="1:14" x14ac:dyDescent="0.2">
      <c r="A66">
        <v>0.21265000000000001</v>
      </c>
      <c r="B66">
        <f t="shared" si="0"/>
        <v>0.73874202531645627</v>
      </c>
      <c r="C66">
        <f t="shared" si="1"/>
        <v>-0.73874202531645627</v>
      </c>
      <c r="D66">
        <f t="shared" si="2"/>
        <v>0.54573977996865974</v>
      </c>
      <c r="E66" s="1">
        <f t="shared" si="8"/>
        <v>1.8575999999999995</v>
      </c>
      <c r="F66">
        <f t="shared" si="9"/>
        <v>2.5784588009593978</v>
      </c>
      <c r="G66">
        <f t="shared" si="3"/>
        <v>8.1124444549582689E-2</v>
      </c>
      <c r="H66">
        <v>0.21265000000000001</v>
      </c>
      <c r="I66">
        <f t="shared" si="4"/>
        <v>0.73681048101265878</v>
      </c>
      <c r="J66">
        <f t="shared" si="5"/>
        <v>-0.73681048101265878</v>
      </c>
      <c r="K66">
        <f t="shared" si="6"/>
        <v>0.54288968493010559</v>
      </c>
      <c r="L66" s="1">
        <f t="shared" si="10"/>
        <v>1.8575999999999995</v>
      </c>
      <c r="M66">
        <f t="shared" si="11"/>
        <v>2.5215453724133878</v>
      </c>
      <c r="N66">
        <f t="shared" si="7"/>
        <v>8.3961679894720656E-2</v>
      </c>
    </row>
    <row r="67" spans="1:14" x14ac:dyDescent="0.2">
      <c r="A67">
        <v>2.2151999999999998</v>
      </c>
      <c r="B67">
        <f t="shared" ref="B67:B75" si="12">ABS(A67-$B$92)</f>
        <v>1.2638079746835436</v>
      </c>
      <c r="C67">
        <f t="shared" ref="C67" si="13">A67-$B$92</f>
        <v>1.2638079746835436</v>
      </c>
      <c r="D67">
        <f t="shared" ref="D67:D81" si="14">C67^2</f>
        <v>1.5972105968737202</v>
      </c>
      <c r="E67" s="1">
        <f t="shared" si="8"/>
        <v>1.9334999999999996</v>
      </c>
      <c r="F67">
        <f t="shared" si="9"/>
        <v>2.644939404033956</v>
      </c>
      <c r="G67">
        <f t="shared" ref="G67:G81" si="15">_xlfn.NORM.DIST(F67,$B$92,$B$95,FALSE)</f>
        <v>7.0253637283730838E-2</v>
      </c>
      <c r="H67">
        <v>2.1030000000000002</v>
      </c>
      <c r="I67">
        <f t="shared" ref="I67:I68" si="16">ABS(H67-$I$92)</f>
        <v>1.1535395189873414</v>
      </c>
      <c r="J67">
        <f t="shared" ref="J67:J81" si="17">H67-$I$92</f>
        <v>1.1535395189873414</v>
      </c>
      <c r="K67">
        <f t="shared" ref="K67:K81" si="18">J67^2</f>
        <v>1.330653421865547</v>
      </c>
      <c r="L67" s="1">
        <f t="shared" si="10"/>
        <v>1.9334999999999996</v>
      </c>
      <c r="M67">
        <f t="shared" si="11"/>
        <v>2.585779461160866</v>
      </c>
      <c r="N67">
        <f t="shared" ref="N67:N81" si="19">_xlfn.NORM.DIST(M67,$I$92,$I$95,FALSE)</f>
        <v>7.2710678486694991E-2</v>
      </c>
    </row>
    <row r="68" spans="1:14" x14ac:dyDescent="0.2">
      <c r="A68">
        <v>4.0659999999999998</v>
      </c>
      <c r="B68">
        <f t="shared" si="12"/>
        <v>3.1146079746835436</v>
      </c>
      <c r="C68">
        <f>A68-$B$92</f>
        <v>3.1146079746835436</v>
      </c>
      <c r="D68">
        <f t="shared" si="14"/>
        <v>9.7007828359623254</v>
      </c>
      <c r="E68" s="1">
        <f t="shared" ref="E68:E70" si="20">E67+0.0759</f>
        <v>2.0093999999999994</v>
      </c>
      <c r="F68">
        <f t="shared" ref="F68:F76" si="21">F67+$B$95*0.0759</f>
        <v>2.7114200071085142</v>
      </c>
      <c r="G68">
        <f t="shared" si="15"/>
        <v>6.0490058435518822E-2</v>
      </c>
      <c r="H68">
        <v>4.0659999999999998</v>
      </c>
      <c r="I68">
        <f t="shared" si="16"/>
        <v>3.1165395189873411</v>
      </c>
      <c r="J68">
        <f t="shared" si="17"/>
        <v>3.1165395189873411</v>
      </c>
      <c r="K68">
        <f t="shared" si="18"/>
        <v>9.712818573409848</v>
      </c>
      <c r="L68" s="1">
        <f t="shared" ref="L68:L70" si="22">L67+0.0759</f>
        <v>2.0093999999999994</v>
      </c>
      <c r="M68">
        <f t="shared" ref="M68:M81" si="23">M67+$I$95*0.0759</f>
        <v>2.6500135499083441</v>
      </c>
      <c r="N68">
        <f t="shared" si="19"/>
        <v>6.2605629553146872E-2</v>
      </c>
    </row>
    <row r="69" spans="1:14" x14ac:dyDescent="0.2">
      <c r="A69">
        <v>0.70599800000000001</v>
      </c>
      <c r="B69">
        <f t="shared" si="12"/>
        <v>0.24539402531645627</v>
      </c>
      <c r="C69">
        <f t="shared" ref="C69:C81" si="24">A69-$B$92</f>
        <v>-0.24539402531645627</v>
      </c>
      <c r="D69">
        <f t="shared" si="14"/>
        <v>6.0218227661013576E-2</v>
      </c>
      <c r="E69" s="1">
        <f t="shared" si="20"/>
        <v>2.0852999999999993</v>
      </c>
      <c r="F69">
        <f t="shared" si="21"/>
        <v>2.7779006101830723</v>
      </c>
      <c r="G69">
        <f t="shared" si="15"/>
        <v>5.1784204128330159E-2</v>
      </c>
      <c r="H69">
        <v>0.73704000000000003</v>
      </c>
      <c r="I69">
        <f>ABS(H69-$I$92)</f>
        <v>0.21242048101265876</v>
      </c>
      <c r="J69">
        <f t="shared" si="17"/>
        <v>-0.21242048101265876</v>
      </c>
      <c r="K69">
        <f t="shared" si="18"/>
        <v>4.512246075364932E-2</v>
      </c>
      <c r="L69" s="1">
        <f t="shared" si="22"/>
        <v>2.0852999999999993</v>
      </c>
      <c r="M69">
        <f t="shared" si="23"/>
        <v>2.7142476386558223</v>
      </c>
      <c r="N69">
        <f t="shared" si="19"/>
        <v>5.3595297875578492E-2</v>
      </c>
    </row>
    <row r="70" spans="1:14" x14ac:dyDescent="0.2">
      <c r="A70">
        <v>0.243672</v>
      </c>
      <c r="B70">
        <f t="shared" si="12"/>
        <v>0.70772002531645628</v>
      </c>
      <c r="C70">
        <f t="shared" si="24"/>
        <v>-0.70772002531645628</v>
      </c>
      <c r="D70">
        <f t="shared" si="14"/>
        <v>0.50086763423392555</v>
      </c>
      <c r="E70" s="1">
        <f t="shared" si="20"/>
        <v>2.1611999999999991</v>
      </c>
      <c r="F70">
        <f t="shared" si="21"/>
        <v>2.8443812132576305</v>
      </c>
      <c r="G70">
        <f t="shared" si="15"/>
        <v>4.407666429771135E-2</v>
      </c>
      <c r="H70">
        <v>0.26835600000000004</v>
      </c>
      <c r="I70">
        <f t="shared" ref="I70:I81" si="25">ABS(H70-$I$92)</f>
        <v>0.68110448101265875</v>
      </c>
      <c r="J70">
        <f t="shared" si="17"/>
        <v>-0.68110448101265875</v>
      </c>
      <c r="K70">
        <f t="shared" si="18"/>
        <v>0.46390331405552321</v>
      </c>
      <c r="L70" s="1">
        <f t="shared" si="22"/>
        <v>2.1611999999999991</v>
      </c>
      <c r="M70">
        <f t="shared" si="23"/>
        <v>2.7784817274033005</v>
      </c>
      <c r="N70">
        <f t="shared" si="19"/>
        <v>4.5618195589981946E-2</v>
      </c>
    </row>
    <row r="71" spans="1:14" x14ac:dyDescent="0.2">
      <c r="A71">
        <v>0.226074</v>
      </c>
      <c r="B71">
        <f t="shared" si="12"/>
        <v>0.72531802531645628</v>
      </c>
      <c r="C71">
        <f t="shared" si="24"/>
        <v>-0.72531802531645628</v>
      </c>
      <c r="D71">
        <f t="shared" si="14"/>
        <v>0.52608623784896347</v>
      </c>
      <c r="E71" s="1">
        <f>E70+0.0759</f>
        <v>2.237099999999999</v>
      </c>
      <c r="F71">
        <f t="shared" si="21"/>
        <v>2.9108618163321887</v>
      </c>
      <c r="G71">
        <f t="shared" si="15"/>
        <v>3.7300808542384961E-2</v>
      </c>
      <c r="H71">
        <v>0.25674199999999997</v>
      </c>
      <c r="I71">
        <f t="shared" si="25"/>
        <v>0.69271848101265876</v>
      </c>
      <c r="J71">
        <f t="shared" si="17"/>
        <v>-0.69271848101265876</v>
      </c>
      <c r="K71">
        <f t="shared" si="18"/>
        <v>0.47985889393648529</v>
      </c>
      <c r="L71" s="1">
        <f>L70+0.0759</f>
        <v>2.237099999999999</v>
      </c>
      <c r="M71">
        <f t="shared" si="23"/>
        <v>2.8427158161507786</v>
      </c>
      <c r="N71">
        <f t="shared" si="19"/>
        <v>3.8605361972442666E-2</v>
      </c>
    </row>
    <row r="72" spans="1:14" x14ac:dyDescent="0.2">
      <c r="A72">
        <v>1.0515000000000001</v>
      </c>
      <c r="B72">
        <f t="shared" si="12"/>
        <v>0.10010797468354382</v>
      </c>
      <c r="C72">
        <f t="shared" si="24"/>
        <v>0.10010797468354382</v>
      </c>
      <c r="D72">
        <f t="shared" si="14"/>
        <v>1.002160659524105E-2</v>
      </c>
      <c r="E72" s="1">
        <f t="shared" ref="E72:E81" si="26">E71+0.0759</f>
        <v>2.3129999999999988</v>
      </c>
      <c r="F72">
        <f t="shared" si="21"/>
        <v>2.9773424194067468</v>
      </c>
      <c r="G72">
        <f t="shared" si="15"/>
        <v>3.1385271054109917E-2</v>
      </c>
      <c r="H72">
        <v>1.0515000000000001</v>
      </c>
      <c r="I72">
        <f t="shared" si="25"/>
        <v>0.10203951898734132</v>
      </c>
      <c r="J72">
        <f t="shared" si="17"/>
        <v>0.10203951898734132</v>
      </c>
      <c r="K72">
        <f t="shared" si="18"/>
        <v>1.0412063435167989E-2</v>
      </c>
      <c r="L72" s="1">
        <f t="shared" ref="L72:L81" si="27">L71+0.0759</f>
        <v>2.3129999999999988</v>
      </c>
      <c r="M72">
        <f t="shared" si="23"/>
        <v>2.9069499048982568</v>
      </c>
      <c r="N72">
        <f t="shared" si="19"/>
        <v>3.2482935276600053E-2</v>
      </c>
    </row>
    <row r="73" spans="1:14" x14ac:dyDescent="0.2">
      <c r="A73">
        <v>0.82709999999999995</v>
      </c>
      <c r="B73">
        <f t="shared" si="12"/>
        <v>0.12429202531645633</v>
      </c>
      <c r="C73">
        <f t="shared" si="24"/>
        <v>-0.12429202531645633</v>
      </c>
      <c r="D73">
        <f t="shared" si="14"/>
        <v>1.5448507557266622E-2</v>
      </c>
      <c r="E73" s="1">
        <f t="shared" si="26"/>
        <v>2.3888999999999987</v>
      </c>
      <c r="F73">
        <f t="shared" si="21"/>
        <v>3.043823022481305</v>
      </c>
      <c r="G73">
        <f t="shared" si="15"/>
        <v>2.6256185599243136E-2</v>
      </c>
      <c r="H73">
        <v>0.99539999999999995</v>
      </c>
      <c r="I73">
        <f t="shared" si="25"/>
        <v>4.5939518987341166E-2</v>
      </c>
      <c r="J73">
        <f t="shared" si="17"/>
        <v>4.5939518987341166E-2</v>
      </c>
      <c r="K73">
        <f t="shared" si="18"/>
        <v>2.1104394047882797E-3</v>
      </c>
      <c r="L73" s="1">
        <f t="shared" si="27"/>
        <v>2.3888999999999987</v>
      </c>
      <c r="M73">
        <f t="shared" si="23"/>
        <v>2.9711839936457349</v>
      </c>
      <c r="N73">
        <f t="shared" si="19"/>
        <v>2.7174465881151865E-2</v>
      </c>
    </row>
    <row r="74" spans="1:14" x14ac:dyDescent="0.2">
      <c r="A74">
        <v>0.88800000000000001</v>
      </c>
      <c r="B74">
        <f t="shared" si="12"/>
        <v>6.3392025316456269E-2</v>
      </c>
      <c r="C74">
        <f t="shared" si="24"/>
        <v>-6.3392025316456269E-2</v>
      </c>
      <c r="D74">
        <f t="shared" si="14"/>
        <v>4.0185488737222328E-3</v>
      </c>
      <c r="E74" s="1">
        <f t="shared" si="26"/>
        <v>2.4647999999999985</v>
      </c>
      <c r="F74">
        <f t="shared" si="21"/>
        <v>3.1103036255558631</v>
      </c>
      <c r="G74">
        <f t="shared" si="15"/>
        <v>2.1839138151149882E-2</v>
      </c>
      <c r="H74">
        <v>0.88800000000000001</v>
      </c>
      <c r="I74">
        <f t="shared" si="25"/>
        <v>6.1460481012658774E-2</v>
      </c>
      <c r="J74">
        <f t="shared" si="17"/>
        <v>-6.1460481012658774E-2</v>
      </c>
      <c r="K74">
        <f t="shared" si="18"/>
        <v>3.7773907263073895E-3</v>
      </c>
      <c r="L74" s="1">
        <f t="shared" si="27"/>
        <v>2.4647999999999985</v>
      </c>
      <c r="M74">
        <f t="shared" si="23"/>
        <v>3.0354180823932131</v>
      </c>
      <c r="N74">
        <f t="shared" si="19"/>
        <v>2.2602937213366311E-2</v>
      </c>
    </row>
    <row r="75" spans="1:14" x14ac:dyDescent="0.2">
      <c r="A75">
        <v>0.58879999999999999</v>
      </c>
      <c r="B75">
        <f t="shared" si="12"/>
        <v>0.36259202531645629</v>
      </c>
      <c r="C75">
        <f t="shared" si="24"/>
        <v>-0.36259202531645629</v>
      </c>
      <c r="D75">
        <f t="shared" si="14"/>
        <v>0.13147297682308967</v>
      </c>
      <c r="E75" s="1">
        <f t="shared" si="26"/>
        <v>2.5406999999999984</v>
      </c>
      <c r="F75">
        <f t="shared" si="21"/>
        <v>3.1767842286304213</v>
      </c>
      <c r="G75">
        <f t="shared" si="15"/>
        <v>1.8060820216514561E-2</v>
      </c>
      <c r="H75">
        <v>0.58879999999999999</v>
      </c>
      <c r="I75">
        <f t="shared" si="25"/>
        <v>0.3606604810126588</v>
      </c>
      <c r="J75">
        <f t="shared" si="17"/>
        <v>-0.3606604810126588</v>
      </c>
      <c r="K75">
        <f t="shared" si="18"/>
        <v>0.13007598256428241</v>
      </c>
      <c r="L75" s="1">
        <f t="shared" si="27"/>
        <v>2.5406999999999984</v>
      </c>
      <c r="M75">
        <f t="shared" si="23"/>
        <v>3.0996521711406912</v>
      </c>
      <c r="N75">
        <f t="shared" si="19"/>
        <v>1.869247689860333E-2</v>
      </c>
    </row>
    <row r="76" spans="1:14" x14ac:dyDescent="0.2">
      <c r="A76">
        <v>0.77580000000000005</v>
      </c>
      <c r="B76">
        <f>ABS(A76-$B$92)</f>
        <v>0.17559202531645624</v>
      </c>
      <c r="C76">
        <f t="shared" si="24"/>
        <v>-0.17559202531645624</v>
      </c>
      <c r="D76">
        <f t="shared" si="14"/>
        <v>3.0832559354735008E-2</v>
      </c>
      <c r="E76" s="1">
        <f t="shared" si="26"/>
        <v>2.6165999999999983</v>
      </c>
      <c r="F76">
        <f t="shared" si="21"/>
        <v>3.2432648317049795</v>
      </c>
      <c r="G76">
        <f t="shared" si="15"/>
        <v>1.485037961400114E-2</v>
      </c>
      <c r="H76">
        <v>0.77580000000000005</v>
      </c>
      <c r="I76">
        <f t="shared" si="25"/>
        <v>0.17366048101265874</v>
      </c>
      <c r="J76">
        <f t="shared" si="17"/>
        <v>-0.17366048101265874</v>
      </c>
      <c r="K76">
        <f t="shared" si="18"/>
        <v>3.0157962665548006E-2</v>
      </c>
      <c r="L76" s="1">
        <f t="shared" si="27"/>
        <v>2.6165999999999983</v>
      </c>
      <c r="M76">
        <f t="shared" si="23"/>
        <v>3.1638862598881694</v>
      </c>
      <c r="N76">
        <f t="shared" si="19"/>
        <v>1.5369754780925261E-2</v>
      </c>
    </row>
    <row r="77" spans="1:14" x14ac:dyDescent="0.2">
      <c r="A77">
        <v>0.77580000000000005</v>
      </c>
      <c r="B77">
        <f t="shared" ref="B77:B81" si="28">ABS(A77-$B$92)</f>
        <v>0.17559202531645624</v>
      </c>
      <c r="C77">
        <f t="shared" si="24"/>
        <v>-0.17559202531645624</v>
      </c>
      <c r="D77">
        <f t="shared" si="14"/>
        <v>3.0832559354735008E-2</v>
      </c>
      <c r="E77" s="1">
        <f t="shared" si="26"/>
        <v>2.6924999999999981</v>
      </c>
      <c r="F77">
        <f>F76+$B$95*0.0759</f>
        <v>3.3097454347795376</v>
      </c>
      <c r="G77">
        <f t="shared" si="15"/>
        <v>1.2140477081303483E-2</v>
      </c>
      <c r="H77">
        <v>0.77580000000000005</v>
      </c>
      <c r="I77">
        <f t="shared" si="25"/>
        <v>0.17366048101265874</v>
      </c>
      <c r="J77">
        <f t="shared" si="17"/>
        <v>-0.17366048101265874</v>
      </c>
      <c r="K77">
        <f t="shared" si="18"/>
        <v>3.0157962665548006E-2</v>
      </c>
      <c r="L77" s="1">
        <f t="shared" si="27"/>
        <v>2.6924999999999981</v>
      </c>
      <c r="M77">
        <f t="shared" si="23"/>
        <v>3.2281203486356476</v>
      </c>
      <c r="N77">
        <f t="shared" si="19"/>
        <v>1.2565076483779063E-2</v>
      </c>
    </row>
    <row r="78" spans="1:14" x14ac:dyDescent="0.2">
      <c r="A78">
        <v>0.99539999999999995</v>
      </c>
      <c r="B78">
        <f t="shared" si="28"/>
        <v>4.4007974683543671E-2</v>
      </c>
      <c r="C78">
        <f t="shared" si="24"/>
        <v>4.4007974683543671E-2</v>
      </c>
      <c r="D78">
        <f t="shared" si="14"/>
        <v>1.9367018357474208E-3</v>
      </c>
      <c r="E78" s="1">
        <f t="shared" si="26"/>
        <v>2.768399999999998</v>
      </c>
      <c r="F78">
        <f t="shared" ref="F78:F81" si="29">F77+$B$95*0.0759</f>
        <v>3.3762260378540958</v>
      </c>
      <c r="G78">
        <f t="shared" si="15"/>
        <v>9.868066406803766E-3</v>
      </c>
      <c r="H78">
        <v>0.93930000000000002</v>
      </c>
      <c r="I78">
        <f t="shared" si="25"/>
        <v>1.0160481012658762E-2</v>
      </c>
      <c r="J78">
        <f t="shared" si="17"/>
        <v>-1.0160481012658762E-2</v>
      </c>
      <c r="K78">
        <f t="shared" si="18"/>
        <v>1.0323537440859921E-4</v>
      </c>
      <c r="L78" s="1">
        <f t="shared" si="27"/>
        <v>2.768399999999998</v>
      </c>
      <c r="M78">
        <f t="shared" si="23"/>
        <v>3.2923544373831257</v>
      </c>
      <c r="N78">
        <f t="shared" si="19"/>
        <v>1.021319082587383E-2</v>
      </c>
    </row>
    <row r="79" spans="1:14" x14ac:dyDescent="0.2">
      <c r="A79">
        <v>0.93930000000000002</v>
      </c>
      <c r="B79">
        <f t="shared" si="28"/>
        <v>1.2092025316456256E-2</v>
      </c>
      <c r="C79">
        <f t="shared" si="24"/>
        <v>-1.2092025316456256E-2</v>
      </c>
      <c r="D79">
        <f t="shared" si="14"/>
        <v>1.4621707625381901E-4</v>
      </c>
      <c r="E79" s="1">
        <f t="shared" si="26"/>
        <v>2.8442999999999978</v>
      </c>
      <c r="F79">
        <f t="shared" si="29"/>
        <v>3.442706640928654</v>
      </c>
      <c r="G79">
        <f t="shared" si="15"/>
        <v>7.9749227583797086E-3</v>
      </c>
      <c r="H79">
        <v>1.1637</v>
      </c>
      <c r="I79">
        <f t="shared" si="25"/>
        <v>0.21423951898734117</v>
      </c>
      <c r="J79">
        <f t="shared" si="17"/>
        <v>0.21423951898734117</v>
      </c>
      <c r="K79">
        <f t="shared" si="18"/>
        <v>4.5898571495927319E-2</v>
      </c>
      <c r="L79" s="1">
        <f t="shared" si="27"/>
        <v>2.8442999999999978</v>
      </c>
      <c r="M79">
        <f t="shared" si="23"/>
        <v>3.3565885261306039</v>
      </c>
      <c r="N79">
        <f t="shared" si="19"/>
        <v>8.2538366276881676E-3</v>
      </c>
    </row>
    <row r="80" spans="1:14" x14ac:dyDescent="0.2">
      <c r="A80">
        <v>0.13785</v>
      </c>
      <c r="B80">
        <f t="shared" si="28"/>
        <v>0.81354202531645625</v>
      </c>
      <c r="C80">
        <f t="shared" si="24"/>
        <v>-0.81354202531645625</v>
      </c>
      <c r="D80">
        <f t="shared" si="14"/>
        <v>0.6618506269560015</v>
      </c>
      <c r="E80" s="1">
        <f t="shared" si="26"/>
        <v>2.9201999999999977</v>
      </c>
      <c r="F80">
        <f t="shared" si="29"/>
        <v>3.5091872440032121</v>
      </c>
      <c r="G80">
        <f t="shared" si="15"/>
        <v>6.407948597718492E-3</v>
      </c>
      <c r="H80">
        <v>0.15654999999999999</v>
      </c>
      <c r="I80">
        <f t="shared" si="25"/>
        <v>0.79291048101265882</v>
      </c>
      <c r="J80">
        <f t="shared" si="17"/>
        <v>-0.79291048101265882</v>
      </c>
      <c r="K80">
        <f t="shared" si="18"/>
        <v>0.62870703089972602</v>
      </c>
      <c r="L80" s="1">
        <f t="shared" si="27"/>
        <v>2.9201999999999977</v>
      </c>
      <c r="M80">
        <f t="shared" si="23"/>
        <v>3.420822614878082</v>
      </c>
      <c r="N80">
        <f t="shared" si="19"/>
        <v>6.6320593247899857E-3</v>
      </c>
    </row>
    <row r="81" spans="1:12" x14ac:dyDescent="0.2">
      <c r="E81" s="1"/>
      <c r="L81" s="1"/>
    </row>
    <row r="91" spans="1:12" ht="16" thickBot="1" x14ac:dyDescent="0.25">
      <c r="A91" t="s">
        <v>32</v>
      </c>
      <c r="H91" t="s">
        <v>33</v>
      </c>
    </row>
    <row r="92" spans="1:12" ht="16" thickTop="1" x14ac:dyDescent="0.2">
      <c r="A92" s="24" t="s">
        <v>6</v>
      </c>
      <c r="B92" s="25">
        <f>AVERAGE(A2:A81)</f>
        <v>0.95139202531645628</v>
      </c>
      <c r="H92" s="26" t="s">
        <v>6</v>
      </c>
      <c r="I92" s="27">
        <f>AVERAGE(H2:H81)</f>
        <v>0.94946048101265879</v>
      </c>
    </row>
    <row r="93" spans="1:12" x14ac:dyDescent="0.2">
      <c r="A93" s="28" t="s">
        <v>8</v>
      </c>
      <c r="B93" s="29">
        <f>AVERAGE(B2:B81)</f>
        <v>0.65056413715750727</v>
      </c>
      <c r="H93" s="30" t="s">
        <v>8</v>
      </c>
      <c r="I93" s="31">
        <f>AVERAGE(I2:I81)</f>
        <v>0.63438856849863834</v>
      </c>
    </row>
    <row r="94" spans="1:12" x14ac:dyDescent="0.2">
      <c r="A94" s="28" t="s">
        <v>9</v>
      </c>
      <c r="B94" s="29">
        <f>AVERAGE(D2:D81)</f>
        <v>0.76719603409189852</v>
      </c>
      <c r="H94" s="30" t="s">
        <v>9</v>
      </c>
      <c r="I94" s="31">
        <f>AVERAGE(K2:K81)</f>
        <v>0.71622187803779414</v>
      </c>
    </row>
    <row r="95" spans="1:12" ht="16" thickBot="1" x14ac:dyDescent="0.25">
      <c r="A95" s="32" t="s">
        <v>7</v>
      </c>
      <c r="B95" s="33">
        <f>SQRT(B94)</f>
        <v>0.87589727370959347</v>
      </c>
      <c r="H95" s="34" t="s">
        <v>7</v>
      </c>
      <c r="I95" s="35">
        <f>SQRT(I94)</f>
        <v>0.84629892947929108</v>
      </c>
    </row>
    <row r="96" spans="1:12" ht="16" thickTop="1" x14ac:dyDescent="0.2"/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81"/>
  <sheetViews>
    <sheetView workbookViewId="0">
      <selection activeCell="A80" sqref="A2:A80"/>
    </sheetView>
  </sheetViews>
  <sheetFormatPr baseColWidth="10" defaultRowHeight="15" x14ac:dyDescent="0.2"/>
  <cols>
    <col min="1" max="1" width="14.6640625" bestFit="1" customWidth="1"/>
    <col min="5" max="5" width="16" bestFit="1" customWidth="1"/>
    <col min="9" max="9" width="12.6640625" bestFit="1" customWidth="1"/>
  </cols>
  <sheetData>
    <row r="1" spans="1:10" ht="22" thickTop="1" thickBot="1" x14ac:dyDescent="0.3">
      <c r="A1" s="64" t="s">
        <v>5</v>
      </c>
      <c r="B1" s="65"/>
      <c r="C1" s="65"/>
      <c r="D1" s="65"/>
      <c r="E1" s="72" t="s">
        <v>11</v>
      </c>
      <c r="F1" s="65" t="s">
        <v>14</v>
      </c>
      <c r="G1" s="73" t="s">
        <v>15</v>
      </c>
      <c r="I1" s="36" t="s">
        <v>6</v>
      </c>
      <c r="J1" s="37">
        <f>AVERAGE(A2:A81)</f>
        <v>-1.9315443037974402E-3</v>
      </c>
    </row>
    <row r="2" spans="1:10" ht="16" thickTop="1" x14ac:dyDescent="0.2">
      <c r="A2">
        <v>-0.14959999999999996</v>
      </c>
      <c r="B2">
        <f>ABS(A2-$J$1)</f>
        <v>0.14766845569620252</v>
      </c>
      <c r="C2">
        <f>A2-$J$1</f>
        <v>-0.14766845569620252</v>
      </c>
      <c r="D2">
        <f>C2^2</f>
        <v>2.1805972807701326E-2</v>
      </c>
      <c r="E2">
        <v>-3</v>
      </c>
      <c r="F2">
        <f>J1-J4*3</f>
        <v>-0.39791469144110186</v>
      </c>
      <c r="G2">
        <f>_xlfn.NORM.DIST(F2,$J$1,$J$4,FALSE)</f>
        <v>3.3576038101449511E-2</v>
      </c>
      <c r="I2" s="38" t="s">
        <v>8</v>
      </c>
      <c r="J2" s="39">
        <f>AVERAGE(B2:B81)</f>
        <v>6.7130992469155576E-2</v>
      </c>
    </row>
    <row r="3" spans="1:10" x14ac:dyDescent="0.2">
      <c r="A3">
        <v>-9.3499999999999972E-3</v>
      </c>
      <c r="B3">
        <f t="shared" ref="B3:B66" si="0">ABS(A3-$J$1)</f>
        <v>7.4184556962025566E-3</v>
      </c>
      <c r="C3">
        <f t="shared" ref="C3:C66" si="1">A3-$J$1</f>
        <v>-7.4184556962025566E-3</v>
      </c>
      <c r="D3">
        <f t="shared" ref="D3:D66" si="2">C3^2</f>
        <v>5.5033484916520159E-5</v>
      </c>
      <c r="E3" s="1">
        <f>E2+0.0759</f>
        <v>-2.9241000000000001</v>
      </c>
      <c r="F3">
        <f>F2+$J$4*0.0759</f>
        <v>-0.38789631781852807</v>
      </c>
      <c r="G3">
        <f t="shared" ref="G3:G66" si="3">_xlfn.NORM.DIST(F3,$J$1,$J$4,FALSE)</f>
        <v>4.2040450242578124E-2</v>
      </c>
      <c r="I3" s="38" t="s">
        <v>9</v>
      </c>
      <c r="J3" s="39">
        <f>AVERAGE(D2:D81)</f>
        <v>1.7422516979640455E-2</v>
      </c>
    </row>
    <row r="4" spans="1:10" ht="16" thickBot="1" x14ac:dyDescent="0.25">
      <c r="A4">
        <v>-0.29919999999999991</v>
      </c>
      <c r="B4">
        <f t="shared" si="0"/>
        <v>0.29726845569620247</v>
      </c>
      <c r="C4">
        <f t="shared" si="1"/>
        <v>-0.29726845569620247</v>
      </c>
      <c r="D4">
        <f t="shared" si="2"/>
        <v>8.8368534752005096E-2</v>
      </c>
      <c r="E4" s="1">
        <f t="shared" ref="E4:E67" si="4">E3+0.0759</f>
        <v>-2.8482000000000003</v>
      </c>
      <c r="F4">
        <f t="shared" ref="F4:F67" si="5">F3+$J$4*0.0759</f>
        <v>-0.37787794419595427</v>
      </c>
      <c r="G4">
        <f t="shared" si="3"/>
        <v>5.2336343849533375E-2</v>
      </c>
      <c r="I4" s="40" t="s">
        <v>7</v>
      </c>
      <c r="J4" s="41">
        <f>SQRT(J3)</f>
        <v>0.13199438237910147</v>
      </c>
    </row>
    <row r="5" spans="1:10" ht="16" thickTop="1" x14ac:dyDescent="0.2">
      <c r="A5">
        <v>0</v>
      </c>
      <c r="B5">
        <f t="shared" si="0"/>
        <v>1.9315443037974402E-3</v>
      </c>
      <c r="C5">
        <f t="shared" si="1"/>
        <v>1.9315443037974402E-3</v>
      </c>
      <c r="D5">
        <f t="shared" si="2"/>
        <v>3.730863397532338E-6</v>
      </c>
      <c r="E5" s="1">
        <f t="shared" si="4"/>
        <v>-2.7723000000000004</v>
      </c>
      <c r="F5">
        <f t="shared" si="5"/>
        <v>-0.36785957057338048</v>
      </c>
      <c r="G5">
        <f t="shared" si="3"/>
        <v>6.4779488374097652E-2</v>
      </c>
    </row>
    <row r="6" spans="1:10" ht="16" thickTop="1" x14ac:dyDescent="0.2">
      <c r="A6">
        <v>0</v>
      </c>
      <c r="B6">
        <f t="shared" si="0"/>
        <v>1.9315443037974402E-3</v>
      </c>
      <c r="C6">
        <f t="shared" si="1"/>
        <v>1.9315443037974402E-3</v>
      </c>
      <c r="D6">
        <f t="shared" si="2"/>
        <v>3.730863397532338E-6</v>
      </c>
      <c r="E6" s="1">
        <f>E5+0.0759</f>
        <v>-2.6964000000000006</v>
      </c>
      <c r="F6">
        <f>F5+$J$4*0.0759</f>
        <v>-0.35784119695080668</v>
      </c>
      <c r="G6">
        <f t="shared" si="3"/>
        <v>7.9720453246822975E-2</v>
      </c>
    </row>
    <row r="7" spans="1:10" ht="16" thickTop="1" x14ac:dyDescent="0.2">
      <c r="A7">
        <v>3.3659999999999995E-2</v>
      </c>
      <c r="B7">
        <f t="shared" si="0"/>
        <v>3.5591544303797434E-2</v>
      </c>
      <c r="C7">
        <f t="shared" si="1"/>
        <v>3.5591544303797434E-2</v>
      </c>
      <c r="D7">
        <f t="shared" si="2"/>
        <v>1.2667580259291757E-3</v>
      </c>
      <c r="E7" s="1">
        <f>E6+0.0759</f>
        <v>-2.6205000000000007</v>
      </c>
      <c r="F7">
        <f>F6+$J$4*0.0759</f>
        <v>-0.34782282332823289</v>
      </c>
      <c r="G7">
        <f t="shared" si="3"/>
        <v>9.7543900266671257E-2</v>
      </c>
    </row>
    <row r="8" spans="1:10" x14ac:dyDescent="0.2">
      <c r="A8">
        <v>-8.4149999999999947E-2</v>
      </c>
      <c r="B8">
        <f t="shared" si="0"/>
        <v>8.2218455696202508E-2</v>
      </c>
      <c r="C8">
        <f t="shared" si="1"/>
        <v>-8.2218455696202508E-2</v>
      </c>
      <c r="D8">
        <f t="shared" si="2"/>
        <v>6.7598744570684143E-3</v>
      </c>
      <c r="E8" s="1">
        <f t="shared" si="4"/>
        <v>-2.5446000000000009</v>
      </c>
      <c r="F8">
        <f t="shared" si="5"/>
        <v>-0.33780444970565909</v>
      </c>
      <c r="G8">
        <f t="shared" si="3"/>
        <v>0.11866662378398177</v>
      </c>
    </row>
    <row r="9" spans="1:10" x14ac:dyDescent="0.2">
      <c r="A9">
        <v>0.1122000000000003</v>
      </c>
      <c r="B9">
        <f t="shared" si="0"/>
        <v>0.11413154430379774</v>
      </c>
      <c r="C9">
        <f t="shared" si="1"/>
        <v>0.11413154430379774</v>
      </c>
      <c r="D9">
        <f t="shared" si="2"/>
        <v>1.3026009405169747E-2</v>
      </c>
      <c r="E9" s="1">
        <f t="shared" si="4"/>
        <v>-2.468700000000001</v>
      </c>
      <c r="F9">
        <f t="shared" si="5"/>
        <v>-0.3277860760830853</v>
      </c>
      <c r="G9">
        <f t="shared" si="3"/>
        <v>0.14353412557503914</v>
      </c>
    </row>
    <row r="10" spans="1:10" x14ac:dyDescent="0.2">
      <c r="A10">
        <v>0.44880000000000031</v>
      </c>
      <c r="B10">
        <f t="shared" si="0"/>
        <v>0.45073154430379775</v>
      </c>
      <c r="C10">
        <f t="shared" si="1"/>
        <v>0.45073154430379775</v>
      </c>
      <c r="D10">
        <f t="shared" si="2"/>
        <v>0.20315892503048638</v>
      </c>
      <c r="E10" s="1">
        <f t="shared" si="4"/>
        <v>-2.3928000000000011</v>
      </c>
      <c r="F10">
        <f t="shared" si="5"/>
        <v>-0.3177677024605115</v>
      </c>
      <c r="G10">
        <f t="shared" si="3"/>
        <v>0.17261552816789844</v>
      </c>
    </row>
    <row r="11" spans="1:10" x14ac:dyDescent="0.2">
      <c r="A11">
        <v>0</v>
      </c>
      <c r="B11">
        <f t="shared" si="0"/>
        <v>1.9315443037974402E-3</v>
      </c>
      <c r="C11">
        <f t="shared" si="1"/>
        <v>1.9315443037974402E-3</v>
      </c>
      <c r="D11">
        <f t="shared" si="2"/>
        <v>3.730863397532338E-6</v>
      </c>
      <c r="E11" s="1">
        <f t="shared" si="4"/>
        <v>-2.3169000000000013</v>
      </c>
      <c r="F11">
        <f t="shared" si="5"/>
        <v>-0.30774932883793771</v>
      </c>
      <c r="G11">
        <f t="shared" si="3"/>
        <v>0.2063966609302261</v>
      </c>
    </row>
    <row r="12" spans="1:10" x14ac:dyDescent="0.2">
      <c r="A12">
        <v>0</v>
      </c>
      <c r="B12">
        <f t="shared" si="0"/>
        <v>1.9315443037974402E-3</v>
      </c>
      <c r="C12">
        <f t="shared" si="1"/>
        <v>1.9315443037974402E-3</v>
      </c>
      <c r="D12">
        <f t="shared" si="2"/>
        <v>3.730863397532338E-6</v>
      </c>
      <c r="E12" s="1">
        <f t="shared" si="4"/>
        <v>-2.2410000000000014</v>
      </c>
      <c r="F12">
        <f t="shared" si="5"/>
        <v>-0.29773095521536391</v>
      </c>
      <c r="G12">
        <f t="shared" si="3"/>
        <v>0.24537119873301644</v>
      </c>
    </row>
    <row r="13" spans="1:10" x14ac:dyDescent="0.2">
      <c r="A13">
        <v>0.14959999999999996</v>
      </c>
      <c r="B13">
        <f t="shared" si="0"/>
        <v>0.15153154430379739</v>
      </c>
      <c r="C13">
        <f t="shared" si="1"/>
        <v>0.15153154430379739</v>
      </c>
      <c r="D13">
        <f t="shared" si="2"/>
        <v>2.2961808919093711E-2</v>
      </c>
      <c r="E13" s="1">
        <f t="shared" si="4"/>
        <v>-2.1651000000000016</v>
      </c>
      <c r="F13">
        <f t="shared" si="5"/>
        <v>-0.28771258159279012</v>
      </c>
      <c r="G13">
        <f t="shared" si="3"/>
        <v>0.29002979405178203</v>
      </c>
    </row>
    <row r="14" spans="1:10" x14ac:dyDescent="0.2">
      <c r="A14">
        <v>-1.8699999999999994E-2</v>
      </c>
      <c r="B14">
        <f t="shared" si="0"/>
        <v>1.6768455696202555E-2</v>
      </c>
      <c r="C14">
        <f t="shared" si="1"/>
        <v>-1.6768455696202555E-2</v>
      </c>
      <c r="D14">
        <f t="shared" si="2"/>
        <v>2.8118110643550795E-4</v>
      </c>
      <c r="E14" s="1">
        <f t="shared" si="4"/>
        <v>-2.0892000000000017</v>
      </c>
      <c r="F14">
        <f t="shared" si="5"/>
        <v>-0.27769420797021632</v>
      </c>
      <c r="G14">
        <f t="shared" si="3"/>
        <v>0.34084721969929399</v>
      </c>
    </row>
    <row r="15" spans="1:10" x14ac:dyDescent="0.2">
      <c r="A15">
        <v>0</v>
      </c>
      <c r="B15">
        <f t="shared" si="0"/>
        <v>1.9315443037974402E-3</v>
      </c>
      <c r="C15">
        <f t="shared" si="1"/>
        <v>1.9315443037974402E-3</v>
      </c>
      <c r="D15">
        <f t="shared" si="2"/>
        <v>3.730863397532338E-6</v>
      </c>
      <c r="E15" s="1">
        <f t="shared" si="4"/>
        <v>-2.0133000000000019</v>
      </c>
      <c r="F15">
        <f t="shared" si="5"/>
        <v>-0.26767583434764253</v>
      </c>
      <c r="G15">
        <f t="shared" si="3"/>
        <v>0.3982676297320179</v>
      </c>
    </row>
    <row r="16" spans="1:10" x14ac:dyDescent="0.2">
      <c r="A16">
        <v>0</v>
      </c>
      <c r="B16">
        <f t="shared" si="0"/>
        <v>1.9315443037974402E-3</v>
      </c>
      <c r="C16">
        <f t="shared" si="1"/>
        <v>1.9315443037974402E-3</v>
      </c>
      <c r="D16">
        <f t="shared" si="2"/>
        <v>3.730863397532338E-6</v>
      </c>
      <c r="E16" s="1">
        <f t="shared" si="4"/>
        <v>-1.9374000000000018</v>
      </c>
      <c r="F16">
        <f t="shared" si="5"/>
        <v>-0.25765746072506873</v>
      </c>
      <c r="G16">
        <f t="shared" si="3"/>
        <v>0.46268814804500702</v>
      </c>
    </row>
    <row r="17" spans="1:7" x14ac:dyDescent="0.2">
      <c r="A17">
        <v>0</v>
      </c>
      <c r="B17">
        <f t="shared" si="0"/>
        <v>1.9315443037974402E-3</v>
      </c>
      <c r="C17">
        <f t="shared" si="1"/>
        <v>1.9315443037974402E-3</v>
      </c>
      <c r="D17">
        <f t="shared" si="2"/>
        <v>3.730863397532338E-6</v>
      </c>
      <c r="E17" s="1">
        <f t="shared" si="4"/>
        <v>-1.8615000000000017</v>
      </c>
      <c r="F17">
        <f t="shared" si="5"/>
        <v>-0.24763908710249494</v>
      </c>
      <c r="G17">
        <f t="shared" si="3"/>
        <v>0.53444110420346769</v>
      </c>
    </row>
    <row r="18" spans="1:7" x14ac:dyDescent="0.2">
      <c r="A18">
        <v>-9.3499999999999972E-3</v>
      </c>
      <c r="B18">
        <f t="shared" si="0"/>
        <v>7.4184556962025566E-3</v>
      </c>
      <c r="C18">
        <f t="shared" si="1"/>
        <v>-7.4184556962025566E-3</v>
      </c>
      <c r="D18">
        <f t="shared" si="2"/>
        <v>5.5033484916520159E-5</v>
      </c>
      <c r="E18" s="1">
        <f t="shared" si="4"/>
        <v>-1.7856000000000016</v>
      </c>
      <c r="F18">
        <f t="shared" si="5"/>
        <v>-0.23762071347992114</v>
      </c>
      <c r="G18">
        <f t="shared" si="3"/>
        <v>0.61377534944442713</v>
      </c>
    </row>
    <row r="19" spans="1:7" x14ac:dyDescent="0.2">
      <c r="A19">
        <v>0</v>
      </c>
      <c r="B19">
        <f t="shared" si="0"/>
        <v>1.9315443037974402E-3</v>
      </c>
      <c r="C19">
        <f t="shared" si="1"/>
        <v>1.9315443037974402E-3</v>
      </c>
      <c r="D19">
        <f t="shared" si="2"/>
        <v>3.730863397532338E-6</v>
      </c>
      <c r="E19" s="1">
        <f t="shared" si="4"/>
        <v>-1.7097000000000016</v>
      </c>
      <c r="F19">
        <f t="shared" si="5"/>
        <v>-0.22760233985734735</v>
      </c>
      <c r="G19">
        <f t="shared" si="3"/>
        <v>0.70083719678158884</v>
      </c>
    </row>
    <row r="20" spans="1:7" x14ac:dyDescent="0.2">
      <c r="A20">
        <v>0</v>
      </c>
      <c r="B20">
        <f t="shared" si="0"/>
        <v>1.9315443037974402E-3</v>
      </c>
      <c r="C20">
        <f t="shared" si="1"/>
        <v>1.9315443037974402E-3</v>
      </c>
      <c r="D20">
        <f t="shared" si="2"/>
        <v>3.730863397532338E-6</v>
      </c>
      <c r="E20" s="1">
        <f t="shared" si="4"/>
        <v>-1.6338000000000015</v>
      </c>
      <c r="F20">
        <f t="shared" si="5"/>
        <v>-0.21758396623477355</v>
      </c>
      <c r="G20">
        <f t="shared" si="3"/>
        <v>0.79565163120886784</v>
      </c>
    </row>
    <row r="21" spans="1:7" x14ac:dyDescent="0.2">
      <c r="A21">
        <v>0</v>
      </c>
      <c r="B21">
        <f t="shared" si="0"/>
        <v>1.9315443037974402E-3</v>
      </c>
      <c r="C21">
        <f t="shared" si="1"/>
        <v>1.9315443037974402E-3</v>
      </c>
      <c r="D21">
        <f t="shared" si="2"/>
        <v>3.730863397532338E-6</v>
      </c>
      <c r="E21" s="1">
        <f t="shared" si="4"/>
        <v>-1.5579000000000014</v>
      </c>
      <c r="F21">
        <f t="shared" si="5"/>
        <v>-0.20756559261219976</v>
      </c>
      <c r="G21">
        <f t="shared" si="3"/>
        <v>0.89810452206703573</v>
      </c>
    </row>
    <row r="22" spans="1:7" x14ac:dyDescent="0.2">
      <c r="A22">
        <v>-9.3499999999999917E-2</v>
      </c>
      <c r="B22">
        <f t="shared" si="0"/>
        <v>9.1568455696202478E-2</v>
      </c>
      <c r="C22">
        <f t="shared" si="1"/>
        <v>-9.1568455696202478E-2</v>
      </c>
      <c r="D22">
        <f t="shared" si="2"/>
        <v>8.3847820785873956E-3</v>
      </c>
      <c r="E22" s="1">
        <f t="shared" si="4"/>
        <v>-1.4820000000000013</v>
      </c>
      <c r="F22">
        <f t="shared" si="5"/>
        <v>-0.19754721898962596</v>
      </c>
      <c r="G22">
        <f t="shared" si="3"/>
        <v>1.0079266325492144</v>
      </c>
    </row>
    <row r="23" spans="1:7" x14ac:dyDescent="0.2">
      <c r="A23">
        <v>7.4052000000000062E-2</v>
      </c>
      <c r="B23">
        <f t="shared" si="0"/>
        <v>7.5983544303797501E-2</v>
      </c>
      <c r="C23">
        <f t="shared" si="1"/>
        <v>7.5983544303797501E-2</v>
      </c>
      <c r="D23">
        <f t="shared" si="2"/>
        <v>5.7734990049671574E-3</v>
      </c>
      <c r="E23" s="1">
        <f t="shared" si="4"/>
        <v>-1.4061000000000012</v>
      </c>
      <c r="F23">
        <f t="shared" si="5"/>
        <v>-0.18752884536705217</v>
      </c>
      <c r="G23">
        <f t="shared" si="3"/>
        <v>1.1246802542686196</v>
      </c>
    </row>
    <row r="24" spans="1:7" x14ac:dyDescent="0.2">
      <c r="A24">
        <v>0</v>
      </c>
      <c r="B24">
        <f t="shared" si="0"/>
        <v>1.9315443037974402E-3</v>
      </c>
      <c r="C24">
        <f t="shared" si="1"/>
        <v>1.9315443037974402E-3</v>
      </c>
      <c r="D24">
        <f t="shared" si="2"/>
        <v>3.730863397532338E-6</v>
      </c>
      <c r="E24" s="1">
        <f t="shared" si="4"/>
        <v>-1.3302000000000012</v>
      </c>
      <c r="F24">
        <f t="shared" si="5"/>
        <v>-0.17751047174447837</v>
      </c>
      <c r="G24">
        <f t="shared" si="3"/>
        <v>1.2477492918561541</v>
      </c>
    </row>
    <row r="25" spans="1:7" x14ac:dyDescent="0.2">
      <c r="A25">
        <v>0</v>
      </c>
      <c r="B25">
        <f t="shared" si="0"/>
        <v>1.9315443037974402E-3</v>
      </c>
      <c r="C25">
        <f t="shared" si="1"/>
        <v>1.9315443037974402E-3</v>
      </c>
      <c r="D25">
        <f t="shared" si="2"/>
        <v>3.730863397532338E-6</v>
      </c>
      <c r="E25" s="1">
        <f t="shared" si="4"/>
        <v>-1.2543000000000011</v>
      </c>
      <c r="F25">
        <f t="shared" si="5"/>
        <v>-0.16749209812190458</v>
      </c>
      <c r="G25">
        <f t="shared" si="3"/>
        <v>1.3763335791395166</v>
      </c>
    </row>
    <row r="26" spans="1:7" x14ac:dyDescent="0.2">
      <c r="A26">
        <v>0</v>
      </c>
      <c r="B26">
        <f t="shared" si="0"/>
        <v>1.9315443037974402E-3</v>
      </c>
      <c r="C26">
        <f t="shared" si="1"/>
        <v>1.9315443037974402E-3</v>
      </c>
      <c r="D26">
        <f t="shared" si="2"/>
        <v>3.730863397532338E-6</v>
      </c>
      <c r="E26" s="1">
        <f t="shared" si="4"/>
        <v>-1.178400000000001</v>
      </c>
      <c r="F26">
        <f t="shared" si="5"/>
        <v>-0.15747372449933078</v>
      </c>
      <c r="G26">
        <f t="shared" si="3"/>
        <v>1.5094481218913465</v>
      </c>
    </row>
    <row r="27" spans="1:7" x14ac:dyDescent="0.2">
      <c r="A27">
        <v>5.9840000000000032E-3</v>
      </c>
      <c r="B27">
        <f t="shared" si="0"/>
        <v>7.9155443037974439E-3</v>
      </c>
      <c r="C27">
        <f t="shared" si="1"/>
        <v>7.9155443037974439E-3</v>
      </c>
      <c r="D27">
        <f t="shared" si="2"/>
        <v>6.2655841625380162E-5</v>
      </c>
      <c r="E27" s="1">
        <f t="shared" si="4"/>
        <v>-1.1025000000000009</v>
      </c>
      <c r="F27">
        <f t="shared" si="5"/>
        <v>-0.14745535087675699</v>
      </c>
      <c r="G27">
        <f t="shared" si="3"/>
        <v>1.6459278320140605</v>
      </c>
    </row>
    <row r="28" spans="1:7" x14ac:dyDescent="0.2">
      <c r="A28">
        <v>-0.26179999999999981</v>
      </c>
      <c r="B28">
        <f t="shared" si="0"/>
        <v>0.25986845569620237</v>
      </c>
      <c r="C28">
        <f t="shared" si="1"/>
        <v>-0.25986845569620237</v>
      </c>
      <c r="D28">
        <f t="shared" si="2"/>
        <v>6.7531614265929088E-2</v>
      </c>
      <c r="E28" s="1">
        <f t="shared" si="4"/>
        <v>-1.0266000000000008</v>
      </c>
      <c r="F28">
        <f t="shared" si="5"/>
        <v>-0.13743697725418319</v>
      </c>
      <c r="G28">
        <f t="shared" si="3"/>
        <v>1.7844381465236701</v>
      </c>
    </row>
    <row r="29" spans="1:7" x14ac:dyDescent="0.2">
      <c r="A29">
        <v>-2.9919999999999808E-3</v>
      </c>
      <c r="B29">
        <f t="shared" si="0"/>
        <v>1.0604556962025406E-3</v>
      </c>
      <c r="C29">
        <f t="shared" si="1"/>
        <v>-1.0604556962025406E-3</v>
      </c>
      <c r="D29">
        <f t="shared" si="2"/>
        <v>1.1245662836084151E-6</v>
      </c>
      <c r="E29" s="1">
        <f t="shared" si="4"/>
        <v>-0.95070000000000088</v>
      </c>
      <c r="F29">
        <f t="shared" si="5"/>
        <v>-0.1274186036316094</v>
      </c>
      <c r="G29">
        <f t="shared" si="3"/>
        <v>1.9234917166969927</v>
      </c>
    </row>
    <row r="30" spans="1:7" x14ac:dyDescent="0.2">
      <c r="A30">
        <v>6.5075999999999967E-2</v>
      </c>
      <c r="B30">
        <f t="shared" si="0"/>
        <v>6.7007544303797406E-2</v>
      </c>
      <c r="C30">
        <f t="shared" si="1"/>
        <v>6.7007544303797406E-2</v>
      </c>
      <c r="D30">
        <f t="shared" si="2"/>
        <v>4.4900109936253721E-3</v>
      </c>
      <c r="E30" s="1">
        <f t="shared" si="4"/>
        <v>-0.87480000000000091</v>
      </c>
      <c r="F30">
        <f t="shared" si="5"/>
        <v>-0.1174002300090356</v>
      </c>
      <c r="G30">
        <f t="shared" si="3"/>
        <v>2.061471115837231</v>
      </c>
    </row>
    <row r="31" spans="1:7" x14ac:dyDescent="0.2">
      <c r="A31">
        <v>-3.7399999999999989E-2</v>
      </c>
      <c r="B31">
        <f t="shared" si="0"/>
        <v>3.546845569620255E-2</v>
      </c>
      <c r="C31">
        <f t="shared" si="1"/>
        <v>-3.546845569620255E-2</v>
      </c>
      <c r="D31">
        <f t="shared" si="2"/>
        <v>1.2580113494734832E-3</v>
      </c>
      <c r="E31" s="1">
        <f t="shared" si="4"/>
        <v>-0.79890000000000094</v>
      </c>
      <c r="F31">
        <f t="shared" si="5"/>
        <v>-0.1073818563864618</v>
      </c>
      <c r="G31">
        <f t="shared" si="3"/>
        <v>2.1966572583293713</v>
      </c>
    </row>
    <row r="32" spans="1:7" x14ac:dyDescent="0.2">
      <c r="A32">
        <v>3.7399999999999989E-2</v>
      </c>
      <c r="B32">
        <f t="shared" si="0"/>
        <v>3.9331544303797428E-2</v>
      </c>
      <c r="C32">
        <f t="shared" si="1"/>
        <v>3.9331544303797428E-2</v>
      </c>
      <c r="D32">
        <f t="shared" si="2"/>
        <v>1.54697037732158E-3</v>
      </c>
      <c r="E32" s="1">
        <f t="shared" si="4"/>
        <v>-0.72300000000000098</v>
      </c>
      <c r="F32">
        <f t="shared" si="5"/>
        <v>-9.736348276388801E-2</v>
      </c>
      <c r="G32">
        <f t="shared" si="3"/>
        <v>2.3272629600638575</v>
      </c>
    </row>
    <row r="33" spans="1:7" x14ac:dyDescent="0.2">
      <c r="A33">
        <v>-0.67320000000000002</v>
      </c>
      <c r="B33">
        <f t="shared" si="0"/>
        <v>0.67126845569620253</v>
      </c>
      <c r="C33">
        <f t="shared" si="1"/>
        <v>-0.67126845569620253</v>
      </c>
      <c r="D33">
        <f t="shared" si="2"/>
        <v>0.45060133961276461</v>
      </c>
      <c r="E33" s="1">
        <f t="shared" si="4"/>
        <v>-0.64710000000000101</v>
      </c>
      <c r="F33">
        <f t="shared" si="5"/>
        <v>-8.7345109141314214E-2</v>
      </c>
      <c r="G33">
        <f t="shared" si="3"/>
        <v>2.4514708143838013</v>
      </c>
    </row>
    <row r="34" spans="1:7" x14ac:dyDescent="0.2">
      <c r="A34">
        <v>0</v>
      </c>
      <c r="B34">
        <f t="shared" si="0"/>
        <v>1.9315443037974402E-3</v>
      </c>
      <c r="C34">
        <f t="shared" si="1"/>
        <v>1.9315443037974402E-3</v>
      </c>
      <c r="D34">
        <f t="shared" si="2"/>
        <v>3.730863397532338E-6</v>
      </c>
      <c r="E34" s="1">
        <f t="shared" si="4"/>
        <v>-0.57120000000000104</v>
      </c>
      <c r="F34">
        <f t="shared" si="5"/>
        <v>-7.7326735518740419E-2</v>
      </c>
      <c r="G34">
        <f t="shared" si="3"/>
        <v>2.5674743225870937</v>
      </c>
    </row>
    <row r="35" spans="1:7" x14ac:dyDescent="0.2">
      <c r="A35">
        <v>0.14959999999999996</v>
      </c>
      <c r="B35">
        <f t="shared" si="0"/>
        <v>0.15153154430379739</v>
      </c>
      <c r="C35">
        <f t="shared" si="1"/>
        <v>0.15153154430379739</v>
      </c>
      <c r="D35">
        <f t="shared" si="2"/>
        <v>2.2961808919093711E-2</v>
      </c>
      <c r="E35" s="1">
        <f t="shared" si="4"/>
        <v>-0.49530000000000107</v>
      </c>
      <c r="F35">
        <f t="shared" si="5"/>
        <v>-6.7308361896166624E-2</v>
      </c>
      <c r="G35">
        <f t="shared" si="3"/>
        <v>2.6735210176000237</v>
      </c>
    </row>
    <row r="36" spans="1:7" x14ac:dyDescent="0.2">
      <c r="A36">
        <v>0.22439999999999993</v>
      </c>
      <c r="B36">
        <f t="shared" si="0"/>
        <v>0.22633154430379737</v>
      </c>
      <c r="C36">
        <f t="shared" si="1"/>
        <v>0.22633154430379737</v>
      </c>
      <c r="D36">
        <f t="shared" si="2"/>
        <v>5.1225967946941793E-2</v>
      </c>
      <c r="E36" s="1">
        <f t="shared" si="4"/>
        <v>-0.41940000000000111</v>
      </c>
      <c r="F36">
        <f t="shared" si="5"/>
        <v>-5.7289988273592822E-2</v>
      </c>
      <c r="G36">
        <f t="shared" si="3"/>
        <v>2.7679561665076569</v>
      </c>
    </row>
    <row r="37" spans="1:7" x14ac:dyDescent="0.2">
      <c r="A37">
        <v>0.14960000000000007</v>
      </c>
      <c r="B37">
        <f t="shared" si="0"/>
        <v>0.15153154430379751</v>
      </c>
      <c r="C37">
        <f t="shared" si="1"/>
        <v>0.15153154430379751</v>
      </c>
      <c r="D37">
        <f t="shared" si="2"/>
        <v>2.2961808919093746E-2</v>
      </c>
      <c r="E37" s="1">
        <f t="shared" si="4"/>
        <v>-0.34350000000000114</v>
      </c>
      <c r="F37">
        <f t="shared" si="5"/>
        <v>-4.727161465101902E-2</v>
      </c>
      <c r="G37">
        <f t="shared" si="3"/>
        <v>2.849265542920739</v>
      </c>
    </row>
    <row r="38" spans="1:7" x14ac:dyDescent="0.2">
      <c r="A38">
        <v>0</v>
      </c>
      <c r="B38">
        <f t="shared" si="0"/>
        <v>1.9315443037974402E-3</v>
      </c>
      <c r="C38">
        <f t="shared" si="1"/>
        <v>1.9315443037974402E-3</v>
      </c>
      <c r="D38">
        <f t="shared" si="2"/>
        <v>3.730863397532338E-6</v>
      </c>
      <c r="E38" s="1">
        <f t="shared" si="4"/>
        <v>-0.26760000000000117</v>
      </c>
      <c r="F38">
        <f t="shared" si="5"/>
        <v>-3.7253241028445218E-2</v>
      </c>
      <c r="G38">
        <f t="shared" si="3"/>
        <v>2.916115731584159</v>
      </c>
    </row>
    <row r="39" spans="1:7" x14ac:dyDescent="0.2">
      <c r="A39">
        <v>0</v>
      </c>
      <c r="B39">
        <f t="shared" si="0"/>
        <v>1.9315443037974402E-3</v>
      </c>
      <c r="C39">
        <f t="shared" si="1"/>
        <v>1.9315443037974402E-3</v>
      </c>
      <c r="D39">
        <f t="shared" si="2"/>
        <v>3.730863397532338E-6</v>
      </c>
      <c r="E39" s="1">
        <f t="shared" si="4"/>
        <v>-0.19170000000000118</v>
      </c>
      <c r="F39">
        <f t="shared" si="5"/>
        <v>-2.7234867405871416E-2</v>
      </c>
      <c r="G39">
        <f t="shared" si="3"/>
        <v>2.9673904696055162</v>
      </c>
    </row>
    <row r="40" spans="1:7" x14ac:dyDescent="0.2">
      <c r="A40">
        <v>0</v>
      </c>
      <c r="B40">
        <f t="shared" si="0"/>
        <v>1.9315443037974402E-3</v>
      </c>
      <c r="C40">
        <f t="shared" si="1"/>
        <v>1.9315443037974402E-3</v>
      </c>
      <c r="D40">
        <f t="shared" si="2"/>
        <v>3.730863397532338E-6</v>
      </c>
      <c r="E40" s="1">
        <f t="shared" si="4"/>
        <v>-0.11580000000000118</v>
      </c>
      <c r="F40">
        <f t="shared" si="5"/>
        <v>-1.7216493783297614E-2</v>
      </c>
      <c r="G40">
        <f t="shared" si="3"/>
        <v>3.0022216416974152</v>
      </c>
    </row>
    <row r="41" spans="1:7" x14ac:dyDescent="0.2">
      <c r="A41">
        <v>0</v>
      </c>
      <c r="B41">
        <f t="shared" si="0"/>
        <v>1.9315443037974402E-3</v>
      </c>
      <c r="C41">
        <f t="shared" si="1"/>
        <v>1.9315443037974402E-3</v>
      </c>
      <c r="D41">
        <f t="shared" si="2"/>
        <v>3.730863397532338E-6</v>
      </c>
      <c r="E41" s="1">
        <f t="shared" si="4"/>
        <v>-3.9900000000001185E-2</v>
      </c>
      <c r="F41">
        <f t="shared" si="5"/>
        <v>-7.1981201607238133E-3</v>
      </c>
      <c r="G41">
        <f t="shared" si="3"/>
        <v>3.0200137272720813</v>
      </c>
    </row>
    <row r="42" spans="1:7" x14ac:dyDescent="0.2">
      <c r="A42">
        <v>0</v>
      </c>
      <c r="B42">
        <f t="shared" si="0"/>
        <v>1.9315443037974402E-3</v>
      </c>
      <c r="C42">
        <f t="shared" si="1"/>
        <v>1.9315443037974402E-3</v>
      </c>
      <c r="D42">
        <f t="shared" si="2"/>
        <v>3.730863397532338E-6</v>
      </c>
      <c r="E42" s="1">
        <f t="shared" si="4"/>
        <v>3.5999999999998811E-2</v>
      </c>
      <c r="F42">
        <f t="shared" si="5"/>
        <v>2.8202534618499871E-3</v>
      </c>
      <c r="G42">
        <f t="shared" si="3"/>
        <v>3.0204607374828436</v>
      </c>
    </row>
    <row r="43" spans="1:7" x14ac:dyDescent="0.2">
      <c r="A43">
        <v>0</v>
      </c>
      <c r="B43">
        <f t="shared" si="0"/>
        <v>1.9315443037974402E-3</v>
      </c>
      <c r="C43">
        <f t="shared" si="1"/>
        <v>1.9315443037974402E-3</v>
      </c>
      <c r="D43">
        <f t="shared" si="2"/>
        <v>3.730863397532338E-6</v>
      </c>
      <c r="E43" s="1">
        <f>E42+0.0759</f>
        <v>0.11189999999999881</v>
      </c>
      <c r="F43">
        <f t="shared" si="5"/>
        <v>1.2838627084423787E-2</v>
      </c>
      <c r="G43">
        <f t="shared" si="3"/>
        <v>3.0035549691264389</v>
      </c>
    </row>
    <row r="44" spans="1:7" x14ac:dyDescent="0.2">
      <c r="A44">
        <v>-0.22439999999999993</v>
      </c>
      <c r="B44">
        <f t="shared" si="0"/>
        <v>0.22246845569620249</v>
      </c>
      <c r="C44">
        <f t="shared" si="1"/>
        <v>-0.22246845569620249</v>
      </c>
      <c r="D44">
        <f t="shared" si="2"/>
        <v>4.949221377985321E-2</v>
      </c>
      <c r="E44" s="1">
        <f t="shared" si="4"/>
        <v>0.1877999999999988</v>
      </c>
      <c r="F44">
        <f t="shared" si="5"/>
        <v>2.2857000706997588E-2</v>
      </c>
      <c r="G44">
        <f t="shared" si="3"/>
        <v>2.9695872254646631</v>
      </c>
    </row>
    <row r="45" spans="1:7" x14ac:dyDescent="0.2">
      <c r="A45">
        <v>5.6099999999999983E-2</v>
      </c>
      <c r="B45">
        <f t="shared" si="0"/>
        <v>5.8031544303797422E-2</v>
      </c>
      <c r="C45">
        <f t="shared" si="1"/>
        <v>5.8031544303797422E-2</v>
      </c>
      <c r="D45">
        <f t="shared" si="2"/>
        <v>3.3676601342836031E-3</v>
      </c>
      <c r="E45" s="1">
        <f t="shared" si="4"/>
        <v>0.26369999999999882</v>
      </c>
      <c r="F45">
        <f t="shared" si="5"/>
        <v>3.287537432957139E-2</v>
      </c>
      <c r="G45">
        <f t="shared" si="3"/>
        <v>2.9191384951201651</v>
      </c>
    </row>
    <row r="46" spans="1:7" x14ac:dyDescent="0.2">
      <c r="A46">
        <v>3.7399999999999989E-2</v>
      </c>
      <c r="B46">
        <f t="shared" si="0"/>
        <v>3.9331544303797428E-2</v>
      </c>
      <c r="C46">
        <f t="shared" si="1"/>
        <v>3.9331544303797428E-2</v>
      </c>
      <c r="D46">
        <f t="shared" si="2"/>
        <v>1.54697037732158E-3</v>
      </c>
      <c r="E46" s="1">
        <f t="shared" si="4"/>
        <v>0.33959999999999879</v>
      </c>
      <c r="F46">
        <f t="shared" si="5"/>
        <v>4.2893747952145192E-2</v>
      </c>
      <c r="G46">
        <f t="shared" si="3"/>
        <v>2.8530634217520543</v>
      </c>
    </row>
    <row r="47" spans="1:7" x14ac:dyDescent="0.2">
      <c r="A47">
        <v>3.7399999999999989E-2</v>
      </c>
      <c r="B47">
        <f t="shared" si="0"/>
        <v>3.9331544303797428E-2</v>
      </c>
      <c r="C47">
        <f t="shared" si="1"/>
        <v>3.9331544303797428E-2</v>
      </c>
      <c r="D47">
        <f t="shared" si="2"/>
        <v>1.54697037732158E-3</v>
      </c>
      <c r="E47" s="1">
        <f t="shared" si="4"/>
        <v>0.41549999999999876</v>
      </c>
      <c r="F47">
        <f t="shared" si="5"/>
        <v>5.2912121574718994E-2</v>
      </c>
      <c r="G47">
        <f t="shared" si="3"/>
        <v>2.7724662216970932</v>
      </c>
    </row>
    <row r="48" spans="1:7" x14ac:dyDescent="0.2">
      <c r="A48">
        <v>3.7399999999999989E-2</v>
      </c>
      <c r="B48">
        <f t="shared" si="0"/>
        <v>3.9331544303797428E-2</v>
      </c>
      <c r="C48">
        <f t="shared" si="1"/>
        <v>3.9331544303797428E-2</v>
      </c>
      <c r="D48">
        <f t="shared" si="2"/>
        <v>1.54697037732158E-3</v>
      </c>
      <c r="E48" s="1">
        <f t="shared" si="4"/>
        <v>0.49139999999999873</v>
      </c>
      <c r="F48">
        <f t="shared" si="5"/>
        <v>6.2930495197292796E-2</v>
      </c>
      <c r="G48">
        <f t="shared" si="3"/>
        <v>2.6786699977144974</v>
      </c>
    </row>
    <row r="49" spans="1:7" x14ac:dyDescent="0.2">
      <c r="A49">
        <v>0</v>
      </c>
      <c r="B49">
        <f t="shared" si="0"/>
        <v>1.9315443037974402E-3</v>
      </c>
      <c r="C49">
        <f t="shared" si="1"/>
        <v>1.9315443037974402E-3</v>
      </c>
      <c r="D49">
        <f t="shared" si="2"/>
        <v>3.730863397532338E-6</v>
      </c>
      <c r="E49" s="1">
        <f t="shared" si="4"/>
        <v>0.56729999999999869</v>
      </c>
      <c r="F49">
        <f t="shared" si="5"/>
        <v>7.2948868819866591E-2</v>
      </c>
      <c r="G49">
        <f t="shared" si="3"/>
        <v>2.5731806400264183</v>
      </c>
    </row>
    <row r="50" spans="1:7" x14ac:dyDescent="0.2">
      <c r="A50">
        <v>3.7399999999999989E-2</v>
      </c>
      <c r="B50">
        <f t="shared" si="0"/>
        <v>3.9331544303797428E-2</v>
      </c>
      <c r="C50">
        <f t="shared" si="1"/>
        <v>3.9331544303797428E-2</v>
      </c>
      <c r="D50">
        <f t="shared" si="2"/>
        <v>1.54697037732158E-3</v>
      </c>
      <c r="E50" s="1">
        <f t="shared" si="4"/>
        <v>0.64319999999999866</v>
      </c>
      <c r="F50">
        <f t="shared" si="5"/>
        <v>8.2967242442440386E-2</v>
      </c>
      <c r="G50">
        <f t="shared" si="3"/>
        <v>2.4576466895831657</v>
      </c>
    </row>
    <row r="51" spans="1:7" x14ac:dyDescent="0.2">
      <c r="A51">
        <v>0</v>
      </c>
      <c r="B51">
        <f t="shared" si="0"/>
        <v>1.9315443037974402E-3</v>
      </c>
      <c r="C51">
        <f t="shared" si="1"/>
        <v>1.9315443037974402E-3</v>
      </c>
      <c r="D51">
        <f t="shared" si="2"/>
        <v>3.730863397532338E-6</v>
      </c>
      <c r="E51" s="1">
        <f t="shared" si="4"/>
        <v>0.71909999999999863</v>
      </c>
      <c r="F51">
        <f t="shared" si="5"/>
        <v>9.2985616065014182E-2</v>
      </c>
      <c r="G51">
        <f t="shared" si="3"/>
        <v>2.3338166550852262</v>
      </c>
    </row>
    <row r="52" spans="1:7" x14ac:dyDescent="0.2">
      <c r="A52">
        <v>-3.7399999999999989E-2</v>
      </c>
      <c r="B52">
        <f t="shared" si="0"/>
        <v>3.546845569620255E-2</v>
      </c>
      <c r="C52">
        <f t="shared" si="1"/>
        <v>-3.546845569620255E-2</v>
      </c>
      <c r="D52">
        <f t="shared" si="2"/>
        <v>1.2580113494734832E-3</v>
      </c>
      <c r="E52" s="1">
        <f t="shared" si="4"/>
        <v>0.7949999999999986</v>
      </c>
      <c r="F52">
        <f t="shared" si="5"/>
        <v>0.10300398968758798</v>
      </c>
      <c r="G52">
        <f t="shared" si="3"/>
        <v>2.2034953209407537</v>
      </c>
    </row>
    <row r="53" spans="1:7" x14ac:dyDescent="0.2">
      <c r="A53">
        <v>5.6099999999999983E-2</v>
      </c>
      <c r="B53">
        <f t="shared" si="0"/>
        <v>5.8031544303797422E-2</v>
      </c>
      <c r="C53">
        <f t="shared" si="1"/>
        <v>5.8031544303797422E-2</v>
      </c>
      <c r="D53">
        <f t="shared" si="2"/>
        <v>3.3676601342836031E-3</v>
      </c>
      <c r="E53" s="1">
        <f t="shared" si="4"/>
        <v>0.87089999999999856</v>
      </c>
      <c r="F53">
        <f t="shared" si="5"/>
        <v>0.11302236331016177</v>
      </c>
      <c r="G53">
        <f t="shared" si="3"/>
        <v>2.0685005583119138</v>
      </c>
    </row>
    <row r="54" spans="1:7" x14ac:dyDescent="0.2">
      <c r="A54">
        <v>-0.37399999999999967</v>
      </c>
      <c r="B54">
        <f t="shared" si="0"/>
        <v>0.37206845569620223</v>
      </c>
      <c r="C54">
        <f t="shared" si="1"/>
        <v>-0.37206845569620223</v>
      </c>
      <c r="D54">
        <f t="shared" si="2"/>
        <v>0.1384349357241568</v>
      </c>
      <c r="E54" s="1">
        <f t="shared" si="4"/>
        <v>0.94679999999999853</v>
      </c>
      <c r="F54">
        <f t="shared" si="5"/>
        <v>0.12304073693273557</v>
      </c>
      <c r="G54">
        <f t="shared" si="3"/>
        <v>1.9306220599307904</v>
      </c>
    </row>
    <row r="55" spans="1:7" x14ac:dyDescent="0.2">
      <c r="A55">
        <v>0.14960000000000007</v>
      </c>
      <c r="B55">
        <f t="shared" si="0"/>
        <v>0.15153154430379751</v>
      </c>
      <c r="C55">
        <f t="shared" si="1"/>
        <v>0.15153154430379751</v>
      </c>
      <c r="D55">
        <f t="shared" si="2"/>
        <v>2.2961808919093746E-2</v>
      </c>
      <c r="E55" s="1">
        <f t="shared" si="4"/>
        <v>1.0226999999999986</v>
      </c>
      <c r="F55">
        <f t="shared" si="5"/>
        <v>0.13305911055530936</v>
      </c>
      <c r="G55">
        <f t="shared" si="3"/>
        <v>1.7915832691852831</v>
      </c>
    </row>
    <row r="56" spans="1:7" x14ac:dyDescent="0.2">
      <c r="A56">
        <v>0.11220000000000008</v>
      </c>
      <c r="B56">
        <f t="shared" si="0"/>
        <v>0.11413154430379752</v>
      </c>
      <c r="C56">
        <f t="shared" si="1"/>
        <v>0.11413154430379752</v>
      </c>
      <c r="D56">
        <f t="shared" si="2"/>
        <v>1.3026009405169695E-2</v>
      </c>
      <c r="E56" s="1">
        <f t="shared" si="4"/>
        <v>1.0985999999999987</v>
      </c>
      <c r="F56">
        <f t="shared" si="5"/>
        <v>0.14307748417788316</v>
      </c>
      <c r="G56">
        <f t="shared" si="3"/>
        <v>1.6530075757029612</v>
      </c>
    </row>
    <row r="57" spans="1:7" x14ac:dyDescent="0.2">
      <c r="A57">
        <v>0</v>
      </c>
      <c r="B57">
        <f t="shared" si="0"/>
        <v>1.9315443037974402E-3</v>
      </c>
      <c r="C57">
        <f t="shared" si="1"/>
        <v>1.9315443037974402E-3</v>
      </c>
      <c r="D57">
        <f t="shared" si="2"/>
        <v>3.730863397532338E-6</v>
      </c>
      <c r="E57" s="1">
        <f t="shared" si="4"/>
        <v>1.1744999999999988</v>
      </c>
      <c r="F57">
        <f t="shared" si="5"/>
        <v>0.15309585780045695</v>
      </c>
      <c r="G57">
        <f t="shared" si="3"/>
        <v>1.516389615987263</v>
      </c>
    </row>
    <row r="58" spans="1:7" x14ac:dyDescent="0.2">
      <c r="A58">
        <v>3.7399999999999989E-2</v>
      </c>
      <c r="B58">
        <f t="shared" si="0"/>
        <v>3.9331544303797428E-2</v>
      </c>
      <c r="C58">
        <f t="shared" si="1"/>
        <v>3.9331544303797428E-2</v>
      </c>
      <c r="D58">
        <f t="shared" si="2"/>
        <v>1.54697037732158E-3</v>
      </c>
      <c r="E58" s="1">
        <f t="shared" si="4"/>
        <v>1.2503999999999988</v>
      </c>
      <c r="F58">
        <f t="shared" si="5"/>
        <v>0.16311423142303075</v>
      </c>
      <c r="G58">
        <f t="shared" si="3"/>
        <v>1.3830722624597163</v>
      </c>
    </row>
    <row r="59" spans="1:7" x14ac:dyDescent="0.2">
      <c r="A59">
        <v>0</v>
      </c>
      <c r="B59">
        <f t="shared" si="0"/>
        <v>1.9315443037974402E-3</v>
      </c>
      <c r="C59">
        <f t="shared" si="1"/>
        <v>1.9315443037974402E-3</v>
      </c>
      <c r="D59">
        <f t="shared" si="2"/>
        <v>3.730863397532338E-6</v>
      </c>
      <c r="E59" s="1">
        <f t="shared" si="4"/>
        <v>1.3262999999999989</v>
      </c>
      <c r="F59">
        <f t="shared" si="5"/>
        <v>0.17313260504560454</v>
      </c>
      <c r="G59">
        <f t="shared" si="3"/>
        <v>1.254229621674152</v>
      </c>
    </row>
    <row r="60" spans="1:7" x14ac:dyDescent="0.2">
      <c r="A60">
        <v>-3.7399999999999989E-2</v>
      </c>
      <c r="B60">
        <f t="shared" si="0"/>
        <v>3.546845569620255E-2</v>
      </c>
      <c r="C60">
        <f t="shared" si="1"/>
        <v>-3.546845569620255E-2</v>
      </c>
      <c r="D60">
        <f t="shared" si="2"/>
        <v>1.2580113494734832E-3</v>
      </c>
      <c r="E60" s="1">
        <f t="shared" si="4"/>
        <v>1.402199999999999</v>
      </c>
      <c r="F60">
        <f t="shared" si="5"/>
        <v>0.18315097866817834</v>
      </c>
      <c r="G60">
        <f t="shared" si="3"/>
        <v>1.1308561060264708</v>
      </c>
    </row>
    <row r="61" spans="1:7" x14ac:dyDescent="0.2">
      <c r="A61">
        <v>-0.20569999999999988</v>
      </c>
      <c r="B61">
        <f t="shared" si="0"/>
        <v>0.20376845569620244</v>
      </c>
      <c r="C61">
        <f t="shared" si="1"/>
        <v>-0.20376845569620244</v>
      </c>
      <c r="D61">
        <f t="shared" si="2"/>
        <v>4.1521583536815218E-2</v>
      </c>
      <c r="E61" s="1">
        <f t="shared" si="4"/>
        <v>1.4780999999999991</v>
      </c>
      <c r="F61">
        <f t="shared" si="5"/>
        <v>0.19316935229075213</v>
      </c>
      <c r="G61">
        <f t="shared" si="3"/>
        <v>1.0137614051402233</v>
      </c>
    </row>
    <row r="62" spans="1:7" x14ac:dyDescent="0.2">
      <c r="A62">
        <v>0</v>
      </c>
      <c r="B62">
        <f t="shared" si="0"/>
        <v>1.9315443037974402E-3</v>
      </c>
      <c r="C62">
        <f t="shared" si="1"/>
        <v>1.9315443037974402E-3</v>
      </c>
      <c r="D62">
        <f t="shared" si="2"/>
        <v>3.730863397532338E-6</v>
      </c>
      <c r="E62" s="1">
        <f t="shared" si="4"/>
        <v>1.5539999999999992</v>
      </c>
      <c r="F62">
        <f t="shared" si="5"/>
        <v>0.20318772591332593</v>
      </c>
      <c r="G62">
        <f t="shared" si="3"/>
        <v>0.90357097341777748</v>
      </c>
    </row>
    <row r="63" spans="1:7" x14ac:dyDescent="0.2">
      <c r="A63">
        <v>0</v>
      </c>
      <c r="B63">
        <f t="shared" si="0"/>
        <v>1.9315443037974402E-3</v>
      </c>
      <c r="C63">
        <f t="shared" si="1"/>
        <v>1.9315443037974402E-3</v>
      </c>
      <c r="D63">
        <f t="shared" si="2"/>
        <v>3.730863397532338E-6</v>
      </c>
      <c r="E63" s="1">
        <f t="shared" si="4"/>
        <v>1.6298999999999992</v>
      </c>
      <c r="F63">
        <f t="shared" si="5"/>
        <v>0.21320609953589972</v>
      </c>
      <c r="G63">
        <f t="shared" si="3"/>
        <v>0.80073147672366218</v>
      </c>
    </row>
    <row r="64" spans="1:7" x14ac:dyDescent="0.2">
      <c r="A64">
        <v>0</v>
      </c>
      <c r="B64">
        <f t="shared" si="0"/>
        <v>1.9315443037974402E-3</v>
      </c>
      <c r="C64">
        <f t="shared" si="1"/>
        <v>1.9315443037974402E-3</v>
      </c>
      <c r="D64">
        <f t="shared" si="2"/>
        <v>3.730863397532338E-6</v>
      </c>
      <c r="E64" s="1">
        <f t="shared" si="4"/>
        <v>1.7057999999999993</v>
      </c>
      <c r="F64">
        <f t="shared" si="5"/>
        <v>0.22322447315847352</v>
      </c>
      <c r="G64">
        <f t="shared" si="3"/>
        <v>0.70552050884448636</v>
      </c>
    </row>
    <row r="65" spans="1:7" x14ac:dyDescent="0.2">
      <c r="A65">
        <v>2.4683999999999984E-2</v>
      </c>
      <c r="B65">
        <f t="shared" si="0"/>
        <v>2.6615544303797423E-2</v>
      </c>
      <c r="C65">
        <f t="shared" si="1"/>
        <v>2.6615544303797423E-2</v>
      </c>
      <c r="D65">
        <f t="shared" si="2"/>
        <v>7.0838719858740346E-4</v>
      </c>
      <c r="E65" s="1">
        <f t="shared" si="4"/>
        <v>1.7816999999999994</v>
      </c>
      <c r="F65">
        <f t="shared" si="5"/>
        <v>0.23324284678104731</v>
      </c>
      <c r="G65">
        <f t="shared" si="3"/>
        <v>0.618059799556539</v>
      </c>
    </row>
    <row r="66" spans="1:7" x14ac:dyDescent="0.2">
      <c r="A66">
        <v>0</v>
      </c>
      <c r="B66">
        <f t="shared" si="0"/>
        <v>1.9315443037974402E-3</v>
      </c>
      <c r="C66">
        <f t="shared" si="1"/>
        <v>1.9315443037974402E-3</v>
      </c>
      <c r="D66">
        <f t="shared" si="2"/>
        <v>3.730863397532338E-6</v>
      </c>
      <c r="E66" s="1">
        <f t="shared" si="4"/>
        <v>1.8575999999999995</v>
      </c>
      <c r="F66">
        <f t="shared" si="5"/>
        <v>0.24326122040362111</v>
      </c>
      <c r="G66">
        <f t="shared" si="3"/>
        <v>0.53833109054673933</v>
      </c>
    </row>
    <row r="67" spans="1:7" x14ac:dyDescent="0.2">
      <c r="A67">
        <v>-0.11219999999999963</v>
      </c>
      <c r="B67">
        <f t="shared" ref="B67:B81" si="6">ABS(A67-$J$1)</f>
        <v>0.11026845569620219</v>
      </c>
      <c r="C67">
        <f t="shared" ref="C67:C80" si="7">A67-$J$1</f>
        <v>-0.11026845569620219</v>
      </c>
      <c r="D67">
        <f t="shared" ref="D67:D81" si="8">C67^2</f>
        <v>1.2159132321625306E-2</v>
      </c>
      <c r="E67" s="1">
        <f t="shared" si="4"/>
        <v>1.9334999999999996</v>
      </c>
      <c r="F67">
        <f t="shared" si="5"/>
        <v>0.25327959402619493</v>
      </c>
      <c r="G67">
        <f t="shared" ref="G67:G81" si="9">_xlfn.NORM.DIST(F67,$J$1,$J$4,FALSE)</f>
        <v>0.46619385049485002</v>
      </c>
    </row>
    <row r="68" spans="1:7" x14ac:dyDescent="0.2">
      <c r="A68">
        <v>0</v>
      </c>
      <c r="B68">
        <f t="shared" si="6"/>
        <v>1.9315443037974402E-3</v>
      </c>
      <c r="C68">
        <f t="shared" si="7"/>
        <v>1.9315443037974402E-3</v>
      </c>
      <c r="D68">
        <f t="shared" si="8"/>
        <v>3.730863397532338E-6</v>
      </c>
      <c r="E68" s="1">
        <f t="shared" ref="E68:E70" si="10">E67+0.0759</f>
        <v>2.0093999999999994</v>
      </c>
      <c r="F68">
        <f t="shared" ref="F68:F81" si="11">F67+$J$4*0.0759</f>
        <v>0.26329796764876873</v>
      </c>
      <c r="G68">
        <f t="shared" si="9"/>
        <v>0.4014040318627532</v>
      </c>
    </row>
    <row r="69" spans="1:7" x14ac:dyDescent="0.2">
      <c r="A69">
        <v>3.1042000000000014E-2</v>
      </c>
      <c r="B69">
        <f t="shared" si="6"/>
        <v>3.2973544303797453E-2</v>
      </c>
      <c r="C69">
        <f t="shared" si="7"/>
        <v>3.2973544303797453E-2</v>
      </c>
      <c r="D69">
        <f t="shared" si="8"/>
        <v>1.0872546239544935E-3</v>
      </c>
      <c r="E69" s="1">
        <f t="shared" si="10"/>
        <v>2.0852999999999993</v>
      </c>
      <c r="F69">
        <f t="shared" si="11"/>
        <v>0.27331634127134252</v>
      </c>
      <c r="G69">
        <f t="shared" si="9"/>
        <v>0.34363313346892271</v>
      </c>
    </row>
    <row r="70" spans="1:7" x14ac:dyDescent="0.2">
      <c r="A70">
        <v>2.4684000000000039E-2</v>
      </c>
      <c r="B70">
        <f t="shared" si="6"/>
        <v>2.6615544303797478E-2</v>
      </c>
      <c r="C70">
        <f t="shared" si="7"/>
        <v>2.6615544303797478E-2</v>
      </c>
      <c r="D70">
        <f t="shared" si="8"/>
        <v>7.0838719858740639E-4</v>
      </c>
      <c r="E70" s="1">
        <f t="shared" si="10"/>
        <v>2.1611999999999991</v>
      </c>
      <c r="F70">
        <f t="shared" si="11"/>
        <v>0.28333471489391632</v>
      </c>
      <c r="G70">
        <f t="shared" si="9"/>
        <v>0.29248691797880016</v>
      </c>
    </row>
    <row r="71" spans="1:7" x14ac:dyDescent="0.2">
      <c r="A71">
        <v>3.0667999999999973E-2</v>
      </c>
      <c r="B71">
        <f t="shared" si="6"/>
        <v>3.2599544303797412E-2</v>
      </c>
      <c r="C71">
        <f t="shared" si="7"/>
        <v>3.2599544303797412E-2</v>
      </c>
      <c r="D71">
        <f t="shared" si="8"/>
        <v>1.0627302888152504E-3</v>
      </c>
      <c r="E71" s="1">
        <f>E70+0.0759</f>
        <v>2.237099999999999</v>
      </c>
      <c r="F71">
        <f t="shared" si="11"/>
        <v>0.29335308851649011</v>
      </c>
      <c r="G71">
        <f t="shared" si="9"/>
        <v>0.24752323485708894</v>
      </c>
    </row>
    <row r="72" spans="1:7" x14ac:dyDescent="0.2">
      <c r="A72">
        <v>0</v>
      </c>
      <c r="B72">
        <f t="shared" si="6"/>
        <v>1.9315443037974402E-3</v>
      </c>
      <c r="C72">
        <f t="shared" si="7"/>
        <v>1.9315443037974402E-3</v>
      </c>
      <c r="D72">
        <f t="shared" si="8"/>
        <v>3.730863397532338E-6</v>
      </c>
      <c r="E72" s="1">
        <f t="shared" ref="E72:E81" si="12">E71+0.0759</f>
        <v>2.3129999999999988</v>
      </c>
      <c r="F72">
        <f t="shared" si="11"/>
        <v>0.30337146213906391</v>
      </c>
      <c r="G72">
        <f t="shared" si="9"/>
        <v>0.20826851003383487</v>
      </c>
    </row>
    <row r="73" spans="1:7" x14ac:dyDescent="0.2">
      <c r="A73">
        <v>0.16830000000000001</v>
      </c>
      <c r="B73">
        <f t="shared" si="6"/>
        <v>0.17023154430379744</v>
      </c>
      <c r="C73">
        <f t="shared" si="7"/>
        <v>0.17023154430379744</v>
      </c>
      <c r="D73">
        <f t="shared" si="8"/>
        <v>2.8978778676055753E-2</v>
      </c>
      <c r="E73" s="1">
        <f t="shared" si="12"/>
        <v>2.3888999999999987</v>
      </c>
      <c r="F73">
        <f t="shared" si="11"/>
        <v>0.3133898357616377</v>
      </c>
      <c r="G73">
        <f t="shared" si="9"/>
        <v>0.17423257694663488</v>
      </c>
    </row>
    <row r="74" spans="1:7" x14ac:dyDescent="0.2">
      <c r="A74">
        <v>0</v>
      </c>
      <c r="B74">
        <f t="shared" si="6"/>
        <v>1.9315443037974402E-3</v>
      </c>
      <c r="C74">
        <f t="shared" si="7"/>
        <v>1.9315443037974402E-3</v>
      </c>
      <c r="D74">
        <f t="shared" si="8"/>
        <v>3.730863397532338E-6</v>
      </c>
      <c r="E74" s="1">
        <f t="shared" si="12"/>
        <v>2.4647999999999985</v>
      </c>
      <c r="F74">
        <f t="shared" si="11"/>
        <v>0.3234082093842115</v>
      </c>
      <c r="G74">
        <f t="shared" si="9"/>
        <v>0.14492163395120511</v>
      </c>
    </row>
    <row r="75" spans="1:7" x14ac:dyDescent="0.2">
      <c r="A75">
        <v>0</v>
      </c>
      <c r="B75">
        <f t="shared" si="6"/>
        <v>1.9315443037974402E-3</v>
      </c>
      <c r="C75">
        <f t="shared" si="7"/>
        <v>1.9315443037974402E-3</v>
      </c>
      <c r="D75">
        <f t="shared" si="8"/>
        <v>3.730863397532338E-6</v>
      </c>
      <c r="E75" s="1">
        <f t="shared" si="12"/>
        <v>2.5406999999999984</v>
      </c>
      <c r="F75">
        <f t="shared" si="11"/>
        <v>0.33342658300678529</v>
      </c>
      <c r="G75">
        <f t="shared" si="9"/>
        <v>0.11984921557623085</v>
      </c>
    </row>
    <row r="76" spans="1:7" x14ac:dyDescent="0.2">
      <c r="A76">
        <v>0</v>
      </c>
      <c r="B76">
        <f t="shared" si="6"/>
        <v>1.9315443037974402E-3</v>
      </c>
      <c r="C76">
        <f t="shared" si="7"/>
        <v>1.9315443037974402E-3</v>
      </c>
      <c r="D76">
        <f t="shared" si="8"/>
        <v>3.730863397532338E-6</v>
      </c>
      <c r="E76" s="1">
        <f t="shared" si="12"/>
        <v>2.6165999999999983</v>
      </c>
      <c r="F76">
        <f t="shared" si="11"/>
        <v>0.34344495662935909</v>
      </c>
      <c r="G76">
        <f t="shared" si="9"/>
        <v>9.8545156112005067E-2</v>
      </c>
    </row>
    <row r="77" spans="1:7" x14ac:dyDescent="0.2">
      <c r="A77">
        <v>0</v>
      </c>
      <c r="B77">
        <f t="shared" si="6"/>
        <v>1.9315443037974402E-3</v>
      </c>
      <c r="C77">
        <f t="shared" si="7"/>
        <v>1.9315443037974402E-3</v>
      </c>
      <c r="D77">
        <f t="shared" si="8"/>
        <v>3.730863397532338E-6</v>
      </c>
      <c r="E77" s="1">
        <f t="shared" si="12"/>
        <v>2.6924999999999981</v>
      </c>
      <c r="F77">
        <f t="shared" si="11"/>
        <v>0.35346333025193288</v>
      </c>
      <c r="G77">
        <f t="shared" si="9"/>
        <v>8.0562601115146223E-2</v>
      </c>
    </row>
    <row r="78" spans="1:7" x14ac:dyDescent="0.2">
      <c r="A78">
        <v>-5.6099999999999928E-2</v>
      </c>
      <c r="B78">
        <f t="shared" si="6"/>
        <v>5.4168455696202489E-2</v>
      </c>
      <c r="C78">
        <f t="shared" si="7"/>
        <v>-5.4168455696202489E-2</v>
      </c>
      <c r="D78">
        <f t="shared" si="8"/>
        <v>2.9342215925114517E-3</v>
      </c>
      <c r="E78" s="1">
        <f t="shared" si="12"/>
        <v>2.768399999999998</v>
      </c>
      <c r="F78">
        <f t="shared" si="11"/>
        <v>0.36348170387450668</v>
      </c>
      <c r="G78">
        <f t="shared" si="9"/>
        <v>6.548318425916011E-2</v>
      </c>
    </row>
    <row r="79" spans="1:7" x14ac:dyDescent="0.2">
      <c r="A79">
        <v>0.22439999999999993</v>
      </c>
      <c r="B79">
        <f t="shared" si="6"/>
        <v>0.22633154430379737</v>
      </c>
      <c r="C79">
        <f t="shared" si="7"/>
        <v>0.22633154430379737</v>
      </c>
      <c r="D79">
        <f t="shared" si="8"/>
        <v>5.1225967946941793E-2</v>
      </c>
      <c r="E79" s="1">
        <f t="shared" si="12"/>
        <v>2.8442999999999978</v>
      </c>
      <c r="F79">
        <f t="shared" si="11"/>
        <v>0.37350007749708047</v>
      </c>
      <c r="G79">
        <f t="shared" si="9"/>
        <v>5.2920533254568421E-2</v>
      </c>
    </row>
    <row r="80" spans="1:7" x14ac:dyDescent="0.2">
      <c r="A80">
        <v>1.8699999999999994E-2</v>
      </c>
      <c r="B80">
        <f t="shared" si="6"/>
        <v>2.0631544303797433E-2</v>
      </c>
      <c r="C80">
        <f t="shared" si="7"/>
        <v>2.0631544303797433E-2</v>
      </c>
      <c r="D80">
        <f t="shared" si="8"/>
        <v>4.2566062035955633E-4</v>
      </c>
      <c r="E80" s="1">
        <f t="shared" si="12"/>
        <v>2.9201999999999977</v>
      </c>
      <c r="F80">
        <f t="shared" si="11"/>
        <v>0.38351845111965427</v>
      </c>
      <c r="G80">
        <f t="shared" si="9"/>
        <v>4.2522299855857794E-2</v>
      </c>
    </row>
    <row r="81" spans="5:5" x14ac:dyDescent="0.2">
      <c r="E81" s="1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V47"/>
  <sheetViews>
    <sheetView tabSelected="1" workbookViewId="0">
      <selection activeCell="C4" sqref="C4:C10"/>
    </sheetView>
  </sheetViews>
  <sheetFormatPr baseColWidth="10" defaultColWidth="8.83203125" defaultRowHeight="15" x14ac:dyDescent="0.2"/>
  <cols>
    <col min="8" max="8" width="12.6640625" bestFit="1" customWidth="1"/>
    <col min="10" max="10" width="12" bestFit="1" customWidth="1"/>
    <col min="11" max="11" width="7.5" bestFit="1" customWidth="1"/>
    <col min="12" max="12" width="10.5" bestFit="1" customWidth="1"/>
    <col min="14" max="14" width="10.1640625" bestFit="1" customWidth="1"/>
    <col min="15" max="15" width="11.1640625" bestFit="1" customWidth="1"/>
    <col min="16" max="16" width="12.6640625" bestFit="1" customWidth="1"/>
    <col min="18" max="18" width="9" bestFit="1" customWidth="1"/>
    <col min="19" max="19" width="12" bestFit="1" customWidth="1"/>
    <col min="25" max="25" width="12.6640625" bestFit="1" customWidth="1"/>
  </cols>
  <sheetData>
    <row r="1" spans="1:22" x14ac:dyDescent="0.2">
      <c r="A1" s="127"/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9"/>
    </row>
    <row r="2" spans="1:22" ht="64" x14ac:dyDescent="0.2">
      <c r="A2" s="130" t="s">
        <v>18</v>
      </c>
      <c r="B2" s="23" t="s">
        <v>29</v>
      </c>
      <c r="C2" s="23" t="s">
        <v>4</v>
      </c>
      <c r="D2" s="133" t="s">
        <v>0</v>
      </c>
      <c r="E2" s="134"/>
      <c r="F2" s="63" t="s">
        <v>30</v>
      </c>
      <c r="G2" s="23"/>
      <c r="H2" s="23"/>
      <c r="I2" s="23"/>
      <c r="J2" s="23" t="s">
        <v>11</v>
      </c>
      <c r="K2" s="23" t="s">
        <v>12</v>
      </c>
      <c r="L2" s="23" t="s">
        <v>13</v>
      </c>
      <c r="M2" s="133" t="s">
        <v>1</v>
      </c>
      <c r="N2" s="134"/>
      <c r="O2" s="63" t="s">
        <v>31</v>
      </c>
      <c r="P2" s="23"/>
      <c r="Q2" s="23"/>
      <c r="R2" s="23"/>
      <c r="S2" s="23" t="s">
        <v>11</v>
      </c>
      <c r="T2" s="23" t="s">
        <v>12</v>
      </c>
      <c r="U2" s="23" t="s">
        <v>13</v>
      </c>
      <c r="V2" s="42" t="s">
        <v>20</v>
      </c>
    </row>
    <row r="3" spans="1:22" x14ac:dyDescent="0.2">
      <c r="A3" s="131"/>
      <c r="B3" s="43"/>
      <c r="C3" s="44"/>
      <c r="D3" s="44" t="s">
        <v>2</v>
      </c>
      <c r="E3" s="44" t="s">
        <v>3</v>
      </c>
      <c r="F3" s="44"/>
      <c r="G3" s="44"/>
      <c r="H3" s="44"/>
      <c r="I3" s="44"/>
      <c r="J3" s="44"/>
      <c r="K3" s="44"/>
      <c r="L3" s="44"/>
      <c r="M3" s="44" t="s">
        <v>2</v>
      </c>
      <c r="N3" s="44" t="s">
        <v>3</v>
      </c>
      <c r="O3" s="44"/>
      <c r="P3" s="44"/>
      <c r="Q3" s="44"/>
      <c r="R3" s="44"/>
      <c r="S3" s="44"/>
      <c r="T3" s="44"/>
      <c r="U3" s="44"/>
      <c r="V3" s="44"/>
    </row>
    <row r="4" spans="1:22" x14ac:dyDescent="0.2">
      <c r="A4" s="131"/>
      <c r="B4" s="43" t="s">
        <v>21</v>
      </c>
      <c r="C4" s="45">
        <v>46</v>
      </c>
      <c r="D4" s="45">
        <f>9/10</f>
        <v>0.9</v>
      </c>
      <c r="E4" s="45">
        <f>3/10</f>
        <v>0.3</v>
      </c>
      <c r="F4" s="46">
        <f>0.374*D4+0.514</f>
        <v>0.85060000000000002</v>
      </c>
      <c r="G4" s="46">
        <f t="shared" ref="G4:G10" si="0">ABS(F4-$I$14)</f>
        <v>8.0142857142857182E-2</v>
      </c>
      <c r="H4" s="46">
        <f t="shared" ref="H4:H10" si="1">F4-$I$14</f>
        <v>8.0142857142857182E-2</v>
      </c>
      <c r="I4" s="46">
        <f>H4^2</f>
        <v>6.4228775510204146E-3</v>
      </c>
      <c r="J4" s="58">
        <v>-3</v>
      </c>
      <c r="K4" s="46">
        <f>I14-(I17*3)</f>
        <v>0.44511267611332939</v>
      </c>
      <c r="L4" s="46">
        <f t="shared" ref="L4:L10" si="2">_xlfn.NORM.DIST(K4,$I$14,$I$17,FALSE)</f>
        <v>4.0866056118555046E-2</v>
      </c>
      <c r="M4" s="45">
        <f>9/10</f>
        <v>0.9</v>
      </c>
      <c r="N4" s="45">
        <f>1/40</f>
        <v>2.5000000000000001E-2</v>
      </c>
      <c r="O4" s="47">
        <f>0.374*M4+0.514</f>
        <v>0.85060000000000002</v>
      </c>
      <c r="P4" s="47">
        <f>ABS(O4-$Q$14)</f>
        <v>4.8085714285714287E-2</v>
      </c>
      <c r="Q4" s="47">
        <f>O4-$Q$14</f>
        <v>4.8085714285714287E-2</v>
      </c>
      <c r="R4" s="47">
        <f>Q4^2</f>
        <v>2.3122359183673472E-3</v>
      </c>
      <c r="S4" s="58">
        <v>-3</v>
      </c>
      <c r="T4" s="47">
        <f>Q14-Q17*3</f>
        <v>0.52304659344842075</v>
      </c>
      <c r="U4" s="47">
        <f>_xlfn.NORM.DIST(T4,$Q$14,$Q$17,FALSE)</f>
        <v>4.7574534029377488E-2</v>
      </c>
      <c r="V4" s="48">
        <f t="shared" ref="V4:V10" si="3">(O4-F4)/F4</f>
        <v>0</v>
      </c>
    </row>
    <row r="5" spans="1:22" x14ac:dyDescent="0.2">
      <c r="A5" s="131"/>
      <c r="B5" s="43" t="s">
        <v>22</v>
      </c>
      <c r="C5" s="45">
        <v>58</v>
      </c>
      <c r="D5" s="45">
        <f>4/10</f>
        <v>0.4</v>
      </c>
      <c r="E5" s="45">
        <f>10/10</f>
        <v>1</v>
      </c>
      <c r="F5" s="46">
        <f>0.374*E5+0.514</f>
        <v>0.88800000000000001</v>
      </c>
      <c r="G5" s="46">
        <f t="shared" si="0"/>
        <v>0.11754285714285717</v>
      </c>
      <c r="H5" s="46">
        <f t="shared" si="1"/>
        <v>0.11754285714285717</v>
      </c>
      <c r="I5" s="46">
        <f t="shared" ref="I5:I10" si="4">H5^2</f>
        <v>1.381632326530613E-2</v>
      </c>
      <c r="J5" s="58">
        <f>J4+1</f>
        <v>-2</v>
      </c>
      <c r="K5" s="46">
        <f t="shared" ref="K5:K10" si="5">K4+$I$17</f>
        <v>0.55356083169460057</v>
      </c>
      <c r="L5" s="46">
        <f t="shared" si="2"/>
        <v>0.49785048186206554</v>
      </c>
      <c r="M5" s="45">
        <f>10/10</f>
        <v>1</v>
      </c>
      <c r="N5" s="45">
        <f>10/10</f>
        <v>1</v>
      </c>
      <c r="O5" s="47">
        <f>0.374*M5+0.514</f>
        <v>0.88800000000000001</v>
      </c>
      <c r="P5" s="47">
        <f t="shared" ref="P5:P10" si="6">ABS(O5-$Q$14)</f>
        <v>8.5485714285714276E-2</v>
      </c>
      <c r="Q5" s="47">
        <f t="shared" ref="Q5:Q10" si="7">O5-$Q$14</f>
        <v>8.5485714285714276E-2</v>
      </c>
      <c r="R5" s="47">
        <f t="shared" ref="R5:R10" si="8">Q5^2</f>
        <v>7.3078073469387741E-3</v>
      </c>
      <c r="S5" s="58">
        <f>S4+1</f>
        <v>-2</v>
      </c>
      <c r="T5" s="47">
        <f t="shared" ref="T5:T10" si="9">T4+$Q$17</f>
        <v>0.61620249087037571</v>
      </c>
      <c r="U5" s="47">
        <f t="shared" ref="U5:U10" si="10">_xlfn.NORM.DIST(T5,$Q$14,$Q$17,FALSE)</f>
        <v>0.57957647349617369</v>
      </c>
      <c r="V5" s="48">
        <f t="shared" si="3"/>
        <v>0</v>
      </c>
    </row>
    <row r="6" spans="1:22" x14ac:dyDescent="0.2">
      <c r="A6" s="131"/>
      <c r="B6" s="43" t="s">
        <v>22</v>
      </c>
      <c r="C6" s="45">
        <v>73</v>
      </c>
      <c r="D6" s="45">
        <f>2/10</f>
        <v>0.2</v>
      </c>
      <c r="E6" s="45">
        <v>0.1</v>
      </c>
      <c r="F6" s="46">
        <f>0.374*D6+0.514</f>
        <v>0.58879999999999999</v>
      </c>
      <c r="G6" s="46">
        <f t="shared" si="0"/>
        <v>0.18165714285714285</v>
      </c>
      <c r="H6" s="46">
        <f t="shared" si="1"/>
        <v>-0.18165714285714285</v>
      </c>
      <c r="I6" s="46">
        <f t="shared" si="4"/>
        <v>3.2999317551020403E-2</v>
      </c>
      <c r="J6" s="58">
        <f>J5+1</f>
        <v>-1</v>
      </c>
      <c r="K6" s="46">
        <f t="shared" si="5"/>
        <v>0.66200898727587176</v>
      </c>
      <c r="L6" s="46">
        <f t="shared" si="2"/>
        <v>2.2312110632237578</v>
      </c>
      <c r="M6" s="45">
        <v>0.2</v>
      </c>
      <c r="N6" s="45" t="s">
        <v>23</v>
      </c>
      <c r="O6" s="47">
        <f>0.374*M6+0.514</f>
        <v>0.58879999999999999</v>
      </c>
      <c r="P6" s="47">
        <f t="shared" si="6"/>
        <v>0.21371428571428575</v>
      </c>
      <c r="Q6" s="47">
        <f t="shared" si="7"/>
        <v>-0.21371428571428575</v>
      </c>
      <c r="R6" s="47">
        <f t="shared" si="8"/>
        <v>4.5673795918367358E-2</v>
      </c>
      <c r="S6" s="58">
        <f>S5+1</f>
        <v>-1</v>
      </c>
      <c r="T6" s="47">
        <f t="shared" si="9"/>
        <v>0.70935838829233067</v>
      </c>
      <c r="U6" s="47">
        <f t="shared" si="10"/>
        <v>2.5974815466928822</v>
      </c>
      <c r="V6" s="48">
        <f t="shared" si="3"/>
        <v>0</v>
      </c>
    </row>
    <row r="7" spans="1:22" x14ac:dyDescent="0.2">
      <c r="A7" s="131"/>
      <c r="B7" s="43" t="s">
        <v>21</v>
      </c>
      <c r="C7" s="45">
        <v>76</v>
      </c>
      <c r="D7" s="45" t="s">
        <v>24</v>
      </c>
      <c r="E7" s="45">
        <f>3/10</f>
        <v>0.3</v>
      </c>
      <c r="F7" s="46">
        <f>0.374*E7+0.514</f>
        <v>0.62619999999999998</v>
      </c>
      <c r="G7" s="46">
        <f t="shared" si="0"/>
        <v>0.14425714285714286</v>
      </c>
      <c r="H7" s="46">
        <f t="shared" si="1"/>
        <v>-0.14425714285714286</v>
      </c>
      <c r="I7" s="46">
        <f t="shared" si="4"/>
        <v>2.0810123265306124E-2</v>
      </c>
      <c r="J7" s="58">
        <v>0</v>
      </c>
      <c r="K7" s="46">
        <f t="shared" si="5"/>
        <v>0.77045714285714295</v>
      </c>
      <c r="L7" s="46">
        <f t="shared" si="2"/>
        <v>3.6786451393584549</v>
      </c>
      <c r="M7" s="45" t="s">
        <v>25</v>
      </c>
      <c r="N7" s="45">
        <f>7/10</f>
        <v>0.7</v>
      </c>
      <c r="O7" s="47">
        <f>0.374*N7+0.514</f>
        <v>0.77580000000000005</v>
      </c>
      <c r="P7" s="47">
        <f t="shared" si="6"/>
        <v>2.671428571428569E-2</v>
      </c>
      <c r="Q7" s="47">
        <f t="shared" si="7"/>
        <v>-2.671428571428569E-2</v>
      </c>
      <c r="R7" s="47">
        <f t="shared" si="8"/>
        <v>7.1365306122448855E-4</v>
      </c>
      <c r="S7" s="58">
        <v>0</v>
      </c>
      <c r="T7" s="47">
        <f t="shared" si="9"/>
        <v>0.80251428571428562</v>
      </c>
      <c r="U7" s="47">
        <f t="shared" si="10"/>
        <v>4.2825230762836277</v>
      </c>
      <c r="V7" s="48">
        <f t="shared" si="3"/>
        <v>0.23890130948578739</v>
      </c>
    </row>
    <row r="8" spans="1:22" x14ac:dyDescent="0.2">
      <c r="A8" s="131"/>
      <c r="B8" s="43" t="s">
        <v>21</v>
      </c>
      <c r="C8" s="45">
        <v>79</v>
      </c>
      <c r="D8" s="49">
        <f>1/10</f>
        <v>0.1</v>
      </c>
      <c r="E8" s="49">
        <f>9/10</f>
        <v>0.9</v>
      </c>
      <c r="F8" s="46">
        <f>0.374*E8+0.514</f>
        <v>0.85060000000000002</v>
      </c>
      <c r="G8" s="46">
        <f t="shared" si="0"/>
        <v>8.0142857142857182E-2</v>
      </c>
      <c r="H8" s="46">
        <f t="shared" si="1"/>
        <v>8.0142857142857182E-2</v>
      </c>
      <c r="I8" s="46">
        <f t="shared" si="4"/>
        <v>6.4228775510204146E-3</v>
      </c>
      <c r="J8" s="58">
        <f>J7+1</f>
        <v>1</v>
      </c>
      <c r="K8" s="46">
        <f t="shared" si="5"/>
        <v>0.87890529843841414</v>
      </c>
      <c r="L8" s="46">
        <f t="shared" si="2"/>
        <v>2.2312110632237534</v>
      </c>
      <c r="M8" s="50">
        <v>0.05</v>
      </c>
      <c r="N8" s="49">
        <v>0.9</v>
      </c>
      <c r="O8" s="47">
        <f>0.374*N8+0.514</f>
        <v>0.85060000000000002</v>
      </c>
      <c r="P8" s="47">
        <f t="shared" si="6"/>
        <v>4.8085714285714287E-2</v>
      </c>
      <c r="Q8" s="47">
        <f t="shared" si="7"/>
        <v>4.8085714285714287E-2</v>
      </c>
      <c r="R8" s="47">
        <f t="shared" si="8"/>
        <v>2.3122359183673472E-3</v>
      </c>
      <c r="S8" s="58">
        <f>S7+1</f>
        <v>1</v>
      </c>
      <c r="T8" s="47">
        <f t="shared" si="9"/>
        <v>0.89567018313624058</v>
      </c>
      <c r="U8" s="47">
        <f t="shared" si="10"/>
        <v>2.5974815466928884</v>
      </c>
      <c r="V8" s="48">
        <f t="shared" si="3"/>
        <v>0</v>
      </c>
    </row>
    <row r="9" spans="1:22" x14ac:dyDescent="0.2">
      <c r="A9" s="131"/>
      <c r="B9" s="43" t="s">
        <v>22</v>
      </c>
      <c r="C9" s="45">
        <v>80</v>
      </c>
      <c r="D9" s="45">
        <f>7/10</f>
        <v>0.7</v>
      </c>
      <c r="E9" s="45">
        <f>2/10</f>
        <v>0.2</v>
      </c>
      <c r="F9" s="46">
        <f>0.374*D9+0.514</f>
        <v>0.77580000000000005</v>
      </c>
      <c r="G9" s="46">
        <f t="shared" si="0"/>
        <v>5.3428571428572047E-3</v>
      </c>
      <c r="H9" s="46">
        <f t="shared" si="1"/>
        <v>5.3428571428572047E-3</v>
      </c>
      <c r="I9" s="46">
        <f t="shared" si="4"/>
        <v>2.8546122448980254E-5</v>
      </c>
      <c r="J9" s="58">
        <f>J8+1</f>
        <v>2</v>
      </c>
      <c r="K9" s="46">
        <f t="shared" si="5"/>
        <v>0.98735345401968533</v>
      </c>
      <c r="L9" s="46">
        <f t="shared" si="2"/>
        <v>0.49785048186206388</v>
      </c>
      <c r="M9" s="45">
        <f>9/10</f>
        <v>0.9</v>
      </c>
      <c r="N9" s="51">
        <f>2/10</f>
        <v>0.2</v>
      </c>
      <c r="O9" s="47">
        <f>0.374*M9+0.514</f>
        <v>0.85060000000000002</v>
      </c>
      <c r="P9" s="47">
        <f t="shared" si="6"/>
        <v>4.8085714285714287E-2</v>
      </c>
      <c r="Q9" s="47">
        <f t="shared" si="7"/>
        <v>4.8085714285714287E-2</v>
      </c>
      <c r="R9" s="47">
        <f t="shared" si="8"/>
        <v>2.3122359183673472E-3</v>
      </c>
      <c r="S9" s="58">
        <f>S8+1</f>
        <v>2</v>
      </c>
      <c r="T9" s="47">
        <f t="shared" si="9"/>
        <v>0.98882608055819554</v>
      </c>
      <c r="U9" s="47">
        <f t="shared" si="10"/>
        <v>0.57957647349617647</v>
      </c>
      <c r="V9" s="48">
        <f t="shared" si="3"/>
        <v>9.6416602217066216E-2</v>
      </c>
    </row>
    <row r="10" spans="1:22" x14ac:dyDescent="0.2">
      <c r="A10" s="132"/>
      <c r="B10" s="43" t="s">
        <v>21</v>
      </c>
      <c r="C10" s="45">
        <v>90</v>
      </c>
      <c r="D10" s="45">
        <v>0.8</v>
      </c>
      <c r="E10" s="45">
        <v>0.1</v>
      </c>
      <c r="F10" s="46">
        <f>0.374*D10+0.514</f>
        <v>0.81320000000000003</v>
      </c>
      <c r="G10" s="46">
        <f t="shared" si="0"/>
        <v>4.2742857142857194E-2</v>
      </c>
      <c r="H10" s="46">
        <f t="shared" si="1"/>
        <v>4.2742857142857194E-2</v>
      </c>
      <c r="I10" s="46">
        <f t="shared" si="4"/>
        <v>1.8269518367346983E-3</v>
      </c>
      <c r="J10" s="58">
        <f>J9+1</f>
        <v>3</v>
      </c>
      <c r="K10" s="46">
        <f t="shared" si="5"/>
        <v>1.0958016096009564</v>
      </c>
      <c r="L10" s="46">
        <f t="shared" si="2"/>
        <v>4.0866056118554858E-2</v>
      </c>
      <c r="M10" s="45">
        <v>0.8</v>
      </c>
      <c r="N10" s="45" t="s">
        <v>26</v>
      </c>
      <c r="O10" s="47">
        <f>0.374*M10+0.514</f>
        <v>0.81320000000000003</v>
      </c>
      <c r="P10" s="47">
        <f t="shared" si="6"/>
        <v>1.0685714285714298E-2</v>
      </c>
      <c r="Q10" s="47">
        <f t="shared" si="7"/>
        <v>1.0685714285714298E-2</v>
      </c>
      <c r="R10" s="47">
        <f t="shared" si="8"/>
        <v>1.1418448979591864E-4</v>
      </c>
      <c r="S10" s="58">
        <f>S9+1</f>
        <v>3</v>
      </c>
      <c r="T10" s="47">
        <f t="shared" si="9"/>
        <v>1.0819819779801505</v>
      </c>
      <c r="U10" s="47">
        <f t="shared" si="10"/>
        <v>4.7574534029377863E-2</v>
      </c>
      <c r="V10" s="48">
        <f t="shared" si="3"/>
        <v>0</v>
      </c>
    </row>
    <row r="11" spans="1:22" x14ac:dyDescent="0.2">
      <c r="O11" s="52" t="s">
        <v>27</v>
      </c>
      <c r="P11" s="52"/>
      <c r="Q11" s="52"/>
      <c r="R11" s="52"/>
      <c r="S11" s="52"/>
      <c r="T11" s="52"/>
      <c r="U11" s="47"/>
      <c r="V11" s="53">
        <f>AVERAGE(V4:V10)</f>
        <v>4.7902558814693373E-2</v>
      </c>
    </row>
    <row r="12" spans="1:22" x14ac:dyDescent="0.2">
      <c r="G12" s="59"/>
      <c r="H12" s="59"/>
      <c r="I12" s="59"/>
      <c r="J12" s="59"/>
      <c r="K12" s="59"/>
      <c r="L12" s="54"/>
      <c r="M12" s="55"/>
      <c r="N12" s="54"/>
      <c r="O12" s="56"/>
      <c r="P12" s="56"/>
      <c r="Q12" s="56"/>
      <c r="R12" s="56"/>
      <c r="S12" s="56"/>
      <c r="T12" s="56"/>
      <c r="U12" s="56"/>
    </row>
    <row r="13" spans="1:22" x14ac:dyDescent="0.2">
      <c r="I13" t="s">
        <v>32</v>
      </c>
      <c r="Q13" t="s">
        <v>33</v>
      </c>
    </row>
    <row r="14" spans="1:22" x14ac:dyDescent="0.2">
      <c r="H14" s="60" t="s">
        <v>6</v>
      </c>
      <c r="I14" s="61">
        <f>AVERAGE(F4:F10)</f>
        <v>0.77045714285714284</v>
      </c>
      <c r="P14" s="60" t="s">
        <v>6</v>
      </c>
      <c r="Q14" s="57">
        <f>AVERAGE(O4:O10)</f>
        <v>0.80251428571428574</v>
      </c>
    </row>
    <row r="15" spans="1:22" x14ac:dyDescent="0.2">
      <c r="H15" s="60" t="s">
        <v>8</v>
      </c>
      <c r="I15" s="61">
        <f>AVERAGE(G4:G10)</f>
        <v>9.3118367346938805E-2</v>
      </c>
      <c r="P15" s="60" t="s">
        <v>8</v>
      </c>
      <c r="Q15" s="57">
        <f>AVERAGE(P4:P10)</f>
        <v>6.869387755102041E-2</v>
      </c>
      <c r="T15" s="22" t="s">
        <v>28</v>
      </c>
      <c r="U15" s="62">
        <f>_xlfn.T.TEST(F4:F10,O4:O10,1,1)</f>
        <v>9.9810836363039751E-2</v>
      </c>
    </row>
    <row r="16" spans="1:22" x14ac:dyDescent="0.2">
      <c r="H16" s="60" t="s">
        <v>9</v>
      </c>
      <c r="I16" s="61">
        <f>AVERAGE(I4:I10)</f>
        <v>1.1761002448979596E-2</v>
      </c>
      <c r="P16" s="60" t="s">
        <v>9</v>
      </c>
      <c r="Q16" s="57">
        <f>AVERAGE(R4:R10)</f>
        <v>8.6780212244897976E-3</v>
      </c>
    </row>
    <row r="17" spans="1:22" x14ac:dyDescent="0.2">
      <c r="H17" s="60" t="s">
        <v>7</v>
      </c>
      <c r="I17">
        <f>SQRT(I16)</f>
        <v>0.10844815558127116</v>
      </c>
      <c r="P17" s="60" t="s">
        <v>7</v>
      </c>
      <c r="Q17">
        <f>SQRT(Q16)</f>
        <v>9.3155897421954972E-2</v>
      </c>
    </row>
    <row r="21" spans="1:22" x14ac:dyDescent="0.2">
      <c r="A21" s="135"/>
      <c r="B21" s="135"/>
      <c r="C21" s="135"/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</row>
    <row r="22" spans="1:22" x14ac:dyDescent="0.2">
      <c r="A22" s="126"/>
      <c r="B22" s="99"/>
      <c r="C22" s="99"/>
      <c r="D22" s="126"/>
      <c r="E22" s="126"/>
      <c r="F22" s="100"/>
      <c r="G22" s="99"/>
      <c r="H22" s="99"/>
      <c r="I22" s="99"/>
      <c r="J22" s="99"/>
      <c r="K22" s="99"/>
      <c r="L22" s="99"/>
      <c r="M22" s="126"/>
      <c r="N22" s="126"/>
      <c r="O22" s="100"/>
      <c r="P22" s="99"/>
      <c r="Q22" s="99"/>
      <c r="R22" s="99"/>
      <c r="S22" s="99"/>
      <c r="T22" s="99"/>
      <c r="U22" s="99"/>
      <c r="V22" s="101"/>
    </row>
    <row r="23" spans="1:22" x14ac:dyDescent="0.2">
      <c r="A23" s="126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1"/>
    </row>
    <row r="24" spans="1:22" x14ac:dyDescent="0.2">
      <c r="A24" s="126"/>
      <c r="B24" s="103"/>
      <c r="C24" s="103"/>
      <c r="D24" s="103"/>
      <c r="E24" s="103"/>
      <c r="F24" s="104"/>
      <c r="G24" s="104"/>
      <c r="H24" s="104"/>
      <c r="I24" s="104"/>
      <c r="J24" s="105"/>
      <c r="K24" s="104"/>
      <c r="L24" s="104"/>
      <c r="M24" s="103"/>
      <c r="N24" s="103"/>
      <c r="O24" s="104"/>
      <c r="P24" s="104"/>
      <c r="Q24" s="104"/>
      <c r="R24" s="106"/>
      <c r="S24" s="105"/>
      <c r="T24" s="104"/>
      <c r="U24" s="104"/>
      <c r="V24" s="107"/>
    </row>
    <row r="25" spans="1:22" x14ac:dyDescent="0.2">
      <c r="A25" s="126"/>
      <c r="B25" s="103"/>
      <c r="C25" s="103"/>
      <c r="D25" s="103"/>
      <c r="E25" s="103"/>
      <c r="F25" s="104"/>
      <c r="G25" s="104"/>
      <c r="H25" s="104"/>
      <c r="I25" s="104"/>
      <c r="J25" s="104"/>
      <c r="K25" s="104"/>
      <c r="L25" s="104"/>
      <c r="M25" s="103"/>
      <c r="N25" s="103"/>
      <c r="O25" s="104"/>
      <c r="P25" s="104"/>
      <c r="Q25" s="104"/>
      <c r="R25" s="106"/>
      <c r="S25" s="104"/>
      <c r="T25" s="104"/>
      <c r="U25" s="104"/>
      <c r="V25" s="107"/>
    </row>
    <row r="26" spans="1:22" x14ac:dyDescent="0.2">
      <c r="A26" s="126"/>
      <c r="B26" s="103"/>
      <c r="C26" s="103"/>
      <c r="D26" s="103"/>
      <c r="E26" s="103"/>
      <c r="F26" s="104"/>
      <c r="G26" s="104"/>
      <c r="H26" s="104"/>
      <c r="I26" s="104"/>
      <c r="J26" s="104"/>
      <c r="K26" s="104"/>
      <c r="L26" s="104"/>
      <c r="M26" s="108"/>
      <c r="N26" s="103"/>
      <c r="O26" s="104"/>
      <c r="P26" s="104"/>
      <c r="Q26" s="104"/>
      <c r="R26" s="106"/>
      <c r="S26" s="104"/>
      <c r="T26" s="104"/>
      <c r="U26" s="104"/>
      <c r="V26" s="107"/>
    </row>
    <row r="27" spans="1:22" x14ac:dyDescent="0.2">
      <c r="A27" s="126"/>
      <c r="B27" s="103"/>
      <c r="C27" s="103"/>
      <c r="D27" s="103"/>
      <c r="E27" s="103"/>
      <c r="F27" s="104"/>
      <c r="G27" s="104"/>
      <c r="H27" s="104"/>
      <c r="I27" s="104"/>
      <c r="J27" s="104"/>
      <c r="K27" s="104"/>
      <c r="L27" s="104"/>
      <c r="M27" s="103"/>
      <c r="N27" s="103"/>
      <c r="O27" s="104"/>
      <c r="P27" s="104"/>
      <c r="Q27" s="104"/>
      <c r="R27" s="106"/>
      <c r="S27" s="104"/>
      <c r="T27" s="104"/>
      <c r="U27" s="104"/>
      <c r="V27" s="107"/>
    </row>
    <row r="28" spans="1:22" x14ac:dyDescent="0.2">
      <c r="A28" s="126"/>
      <c r="B28" s="103"/>
      <c r="C28" s="103"/>
      <c r="D28" s="103"/>
      <c r="E28" s="103"/>
      <c r="F28" s="104"/>
      <c r="G28" s="104"/>
      <c r="H28" s="104"/>
      <c r="I28" s="104"/>
      <c r="J28" s="104"/>
      <c r="K28" s="104"/>
      <c r="L28" s="104"/>
      <c r="M28" s="103"/>
      <c r="N28" s="103"/>
      <c r="O28" s="104"/>
      <c r="P28" s="104"/>
      <c r="Q28" s="104"/>
      <c r="R28" s="106"/>
      <c r="S28" s="104"/>
      <c r="T28" s="104"/>
      <c r="U28" s="104"/>
      <c r="V28" s="107"/>
    </row>
    <row r="29" spans="1:22" x14ac:dyDescent="0.2">
      <c r="A29" s="126"/>
      <c r="B29" s="103"/>
      <c r="C29" s="103"/>
      <c r="D29" s="103"/>
      <c r="E29" s="103"/>
      <c r="F29" s="104"/>
      <c r="G29" s="104"/>
      <c r="H29" s="104"/>
      <c r="I29" s="104"/>
      <c r="J29" s="104"/>
      <c r="K29" s="104"/>
      <c r="L29" s="104"/>
      <c r="M29" s="103"/>
      <c r="N29" s="103"/>
      <c r="O29" s="104"/>
      <c r="P29" s="104"/>
      <c r="Q29" s="104"/>
      <c r="R29" s="106"/>
      <c r="S29" s="104"/>
      <c r="T29" s="104"/>
      <c r="U29" s="104"/>
      <c r="V29" s="107"/>
    </row>
    <row r="30" spans="1:22" x14ac:dyDescent="0.2">
      <c r="A30" s="126"/>
      <c r="B30" s="103"/>
      <c r="C30" s="103"/>
      <c r="D30" s="109"/>
      <c r="E30" s="103"/>
      <c r="F30" s="104"/>
      <c r="G30" s="104"/>
      <c r="H30" s="104"/>
      <c r="I30" s="104"/>
      <c r="J30" s="104"/>
      <c r="K30" s="104"/>
      <c r="L30" s="104"/>
      <c r="M30" s="103"/>
      <c r="N30" s="103"/>
      <c r="O30" s="104"/>
      <c r="P30" s="104"/>
      <c r="Q30" s="104"/>
      <c r="R30" s="106"/>
      <c r="S30" s="104"/>
      <c r="T30" s="104"/>
      <c r="U30" s="104"/>
      <c r="V30" s="107"/>
    </row>
    <row r="31" spans="1:22" x14ac:dyDescent="0.2">
      <c r="A31" s="126"/>
      <c r="B31" s="103"/>
      <c r="C31" s="103"/>
      <c r="D31" s="103"/>
      <c r="E31" s="103"/>
      <c r="F31" s="104"/>
      <c r="G31" s="104"/>
      <c r="H31" s="104"/>
      <c r="I31" s="104"/>
      <c r="J31" s="104"/>
      <c r="K31" s="104"/>
      <c r="L31" s="104"/>
      <c r="M31" s="103"/>
      <c r="N31" s="103"/>
      <c r="O31" s="104"/>
      <c r="P31" s="104"/>
      <c r="Q31" s="104"/>
      <c r="R31" s="106"/>
      <c r="S31" s="104"/>
      <c r="T31" s="104"/>
      <c r="U31" s="104"/>
      <c r="V31" s="107"/>
    </row>
    <row r="32" spans="1:22" x14ac:dyDescent="0.2">
      <c r="A32" s="126"/>
      <c r="B32" s="103"/>
      <c r="C32" s="103"/>
      <c r="D32" s="103"/>
      <c r="E32" s="103"/>
      <c r="F32" s="104"/>
      <c r="G32" s="104"/>
      <c r="H32" s="104"/>
      <c r="I32" s="104"/>
      <c r="J32" s="104"/>
      <c r="K32" s="104"/>
      <c r="L32" s="104"/>
      <c r="M32" s="103"/>
      <c r="N32" s="103"/>
      <c r="O32" s="104"/>
      <c r="P32" s="104"/>
      <c r="Q32" s="104"/>
      <c r="R32" s="106"/>
      <c r="S32" s="104"/>
      <c r="T32" s="104"/>
      <c r="U32" s="104"/>
      <c r="V32" s="107"/>
    </row>
    <row r="33" spans="1:22" x14ac:dyDescent="0.2">
      <c r="A33" s="126"/>
      <c r="B33" s="103"/>
      <c r="C33" s="103"/>
      <c r="D33" s="103"/>
      <c r="E33" s="103"/>
      <c r="F33" s="104"/>
      <c r="G33" s="104"/>
      <c r="H33" s="104"/>
      <c r="I33" s="104"/>
      <c r="J33" s="104"/>
      <c r="K33" s="104"/>
      <c r="L33" s="104"/>
      <c r="M33" s="103"/>
      <c r="N33" s="103"/>
      <c r="O33" s="104"/>
      <c r="P33" s="104"/>
      <c r="Q33" s="104"/>
      <c r="R33" s="106"/>
      <c r="S33" s="104"/>
      <c r="T33" s="104"/>
      <c r="U33" s="104"/>
      <c r="V33" s="107"/>
    </row>
    <row r="34" spans="1:22" x14ac:dyDescent="0.2">
      <c r="A34" s="126"/>
      <c r="B34" s="103"/>
      <c r="C34" s="103"/>
      <c r="D34" s="103"/>
      <c r="E34" s="103"/>
      <c r="F34" s="104"/>
      <c r="G34" s="104"/>
      <c r="H34" s="104"/>
      <c r="I34" s="104"/>
      <c r="J34" s="104"/>
      <c r="K34" s="104"/>
      <c r="L34" s="104"/>
      <c r="M34" s="103"/>
      <c r="N34" s="103"/>
      <c r="O34" s="104"/>
      <c r="P34" s="104"/>
      <c r="Q34" s="104"/>
      <c r="R34" s="106"/>
      <c r="S34" s="104"/>
      <c r="T34" s="104"/>
      <c r="U34" s="104"/>
      <c r="V34" s="107"/>
    </row>
    <row r="35" spans="1:22" x14ac:dyDescent="0.2">
      <c r="A35" s="126"/>
      <c r="B35" s="103"/>
      <c r="C35" s="103"/>
      <c r="D35" s="103"/>
      <c r="E35" s="103"/>
      <c r="F35" s="104"/>
      <c r="G35" s="104"/>
      <c r="H35" s="104"/>
      <c r="I35" s="104"/>
      <c r="J35" s="104"/>
      <c r="K35" s="104"/>
      <c r="L35" s="104"/>
      <c r="M35" s="103"/>
      <c r="N35" s="103"/>
      <c r="O35" s="104"/>
      <c r="P35" s="104"/>
      <c r="Q35" s="104"/>
      <c r="R35" s="106"/>
      <c r="S35" s="104"/>
      <c r="T35" s="104"/>
      <c r="U35" s="104"/>
      <c r="V35" s="107"/>
    </row>
    <row r="36" spans="1:22" x14ac:dyDescent="0.2">
      <c r="A36" s="126"/>
      <c r="B36" s="103"/>
      <c r="C36" s="103"/>
      <c r="D36" s="103"/>
      <c r="E36" s="103"/>
      <c r="F36" s="104"/>
      <c r="G36" s="104"/>
      <c r="H36" s="104"/>
      <c r="I36" s="104"/>
      <c r="J36" s="104"/>
      <c r="K36" s="104"/>
      <c r="L36" s="104"/>
      <c r="M36" s="103"/>
      <c r="N36" s="103"/>
      <c r="O36" s="104"/>
      <c r="P36" s="104"/>
      <c r="Q36" s="104"/>
      <c r="R36" s="106"/>
      <c r="S36" s="104"/>
      <c r="T36" s="104"/>
      <c r="U36" s="104"/>
      <c r="V36" s="107"/>
    </row>
    <row r="37" spans="1:22" x14ac:dyDescent="0.2">
      <c r="A37" s="126"/>
      <c r="B37" s="103"/>
      <c r="C37" s="103"/>
      <c r="D37" s="103"/>
      <c r="E37" s="103"/>
      <c r="F37" s="104"/>
      <c r="G37" s="104"/>
      <c r="H37" s="104"/>
      <c r="I37" s="104"/>
      <c r="J37" s="104"/>
      <c r="K37" s="104"/>
      <c r="L37" s="104"/>
      <c r="M37" s="103"/>
      <c r="N37" s="103"/>
      <c r="O37" s="104"/>
      <c r="P37" s="104"/>
      <c r="Q37" s="104"/>
      <c r="R37" s="106"/>
      <c r="S37" s="104"/>
      <c r="T37" s="104"/>
      <c r="U37" s="104"/>
      <c r="V37" s="107"/>
    </row>
    <row r="38" spans="1:22" x14ac:dyDescent="0.2">
      <c r="A38" s="126"/>
      <c r="B38" s="103"/>
      <c r="C38" s="103"/>
      <c r="D38" s="103"/>
      <c r="E38" s="103"/>
      <c r="F38" s="104"/>
      <c r="G38" s="104"/>
      <c r="H38" s="104"/>
      <c r="I38" s="104"/>
      <c r="J38" s="104"/>
      <c r="K38" s="104"/>
      <c r="L38" s="104"/>
      <c r="M38" s="103"/>
      <c r="N38" s="103"/>
      <c r="O38" s="104"/>
      <c r="P38" s="104"/>
      <c r="Q38" s="104"/>
      <c r="R38" s="106"/>
      <c r="S38" s="104"/>
      <c r="T38" s="104"/>
      <c r="U38" s="104"/>
      <c r="V38" s="107"/>
    </row>
    <row r="39" spans="1:22" x14ac:dyDescent="0.2">
      <c r="A39" s="126"/>
      <c r="B39" s="103"/>
      <c r="C39" s="103"/>
      <c r="D39" s="103"/>
      <c r="E39" s="103"/>
      <c r="F39" s="104"/>
      <c r="G39" s="104"/>
      <c r="H39" s="104"/>
      <c r="I39" s="104"/>
      <c r="J39" s="104"/>
      <c r="K39" s="104"/>
      <c r="L39" s="104"/>
      <c r="M39" s="103"/>
      <c r="N39" s="103"/>
      <c r="O39" s="104"/>
      <c r="P39" s="104"/>
      <c r="Q39" s="104"/>
      <c r="R39" s="106"/>
      <c r="S39" s="104"/>
      <c r="T39" s="104"/>
      <c r="U39" s="104"/>
      <c r="V39" s="107"/>
    </row>
    <row r="40" spans="1:22" x14ac:dyDescent="0.2">
      <c r="A40" s="126"/>
      <c r="B40" s="103"/>
      <c r="C40" s="103"/>
      <c r="D40" s="103"/>
      <c r="E40" s="103"/>
      <c r="F40" s="104"/>
      <c r="G40" s="104"/>
      <c r="H40" s="104"/>
      <c r="I40" s="104"/>
      <c r="J40" s="104"/>
      <c r="K40" s="104"/>
      <c r="L40" s="104"/>
      <c r="M40" s="103"/>
      <c r="N40" s="103"/>
      <c r="O40" s="104"/>
      <c r="P40" s="104"/>
      <c r="Q40" s="104"/>
      <c r="R40" s="106"/>
      <c r="S40" s="104"/>
      <c r="T40" s="104"/>
      <c r="U40" s="104"/>
      <c r="V40" s="107"/>
    </row>
    <row r="41" spans="1:22" x14ac:dyDescent="0.2">
      <c r="A41" s="110"/>
      <c r="B41" s="110"/>
      <c r="C41" s="110"/>
      <c r="D41" s="110"/>
      <c r="E41" s="110"/>
      <c r="F41" s="104"/>
      <c r="G41" s="104"/>
      <c r="H41" s="104"/>
      <c r="I41" s="104"/>
      <c r="J41" s="104"/>
      <c r="K41" s="104"/>
      <c r="L41" s="104"/>
      <c r="M41" s="103"/>
      <c r="N41" s="103"/>
      <c r="O41" s="111"/>
      <c r="P41" s="111"/>
      <c r="Q41" s="111"/>
      <c r="R41" s="111"/>
      <c r="S41" s="111"/>
      <c r="T41" s="111"/>
      <c r="U41" s="111"/>
      <c r="V41" s="112"/>
    </row>
    <row r="42" spans="1:22" x14ac:dyDescent="0.2">
      <c r="A42" s="110"/>
      <c r="B42" s="110"/>
      <c r="C42" s="110"/>
      <c r="D42" s="110"/>
      <c r="E42" s="110"/>
      <c r="F42" s="110"/>
      <c r="G42" s="113"/>
      <c r="H42" s="113"/>
      <c r="I42" s="113"/>
      <c r="J42" s="113"/>
      <c r="K42" s="113"/>
      <c r="L42" s="113"/>
      <c r="M42" s="114"/>
      <c r="N42" s="113"/>
      <c r="O42" s="114"/>
      <c r="P42" s="114"/>
      <c r="Q42" s="114"/>
      <c r="R42" s="114"/>
      <c r="S42" s="114"/>
      <c r="T42" s="114"/>
      <c r="U42" s="114"/>
      <c r="V42" s="110"/>
    </row>
    <row r="43" spans="1:22" x14ac:dyDescent="0.2">
      <c r="A43" s="110"/>
      <c r="B43" s="110"/>
      <c r="C43" s="110"/>
      <c r="D43" s="110"/>
      <c r="E43" s="110"/>
      <c r="F43" s="110"/>
      <c r="G43" s="110"/>
      <c r="H43" s="110"/>
      <c r="I43" s="110"/>
      <c r="J43" s="110"/>
      <c r="K43" s="110"/>
      <c r="L43" s="110"/>
      <c r="M43" s="110"/>
      <c r="N43" s="110"/>
      <c r="O43" s="110"/>
      <c r="P43" s="110"/>
      <c r="Q43" s="110"/>
      <c r="R43" s="110"/>
      <c r="S43" s="110"/>
      <c r="T43" s="110"/>
      <c r="U43" s="110"/>
      <c r="V43" s="110"/>
    </row>
    <row r="44" spans="1:22" x14ac:dyDescent="0.2">
      <c r="A44" s="110"/>
      <c r="B44" s="110"/>
      <c r="C44" s="110"/>
      <c r="D44" s="110"/>
      <c r="E44" s="110"/>
      <c r="F44" s="110"/>
      <c r="G44" s="110"/>
      <c r="H44" s="110"/>
      <c r="I44" s="114"/>
      <c r="J44" s="110"/>
      <c r="K44" s="110"/>
      <c r="L44" s="110"/>
      <c r="M44" s="110"/>
      <c r="N44" s="110"/>
      <c r="O44" s="110"/>
      <c r="P44" s="110"/>
      <c r="Q44" s="114"/>
      <c r="R44" s="110"/>
      <c r="S44" s="110"/>
      <c r="T44" s="110"/>
      <c r="U44" s="110"/>
      <c r="V44" s="110"/>
    </row>
    <row r="45" spans="1:22" x14ac:dyDescent="0.2">
      <c r="A45" s="110"/>
      <c r="B45" s="110"/>
      <c r="C45" s="110"/>
      <c r="D45" s="110"/>
      <c r="E45" s="110"/>
      <c r="F45" s="110"/>
      <c r="G45" s="110"/>
      <c r="H45" s="110"/>
      <c r="I45" s="114"/>
      <c r="J45" s="110"/>
      <c r="K45" s="110"/>
      <c r="L45" s="110"/>
      <c r="M45" s="110"/>
      <c r="N45" s="110"/>
      <c r="O45" s="110"/>
      <c r="P45" s="110"/>
      <c r="Q45" s="114"/>
      <c r="R45" s="110"/>
      <c r="S45" s="110"/>
      <c r="T45" s="110"/>
      <c r="U45" s="115"/>
      <c r="V45" s="110"/>
    </row>
    <row r="46" spans="1:22" x14ac:dyDescent="0.2">
      <c r="A46" s="110"/>
      <c r="B46" s="110"/>
      <c r="C46" s="110"/>
      <c r="D46" s="110"/>
      <c r="E46" s="110"/>
      <c r="F46" s="110"/>
      <c r="G46" s="110"/>
      <c r="H46" s="110"/>
      <c r="I46" s="114"/>
      <c r="J46" s="110"/>
      <c r="K46" s="110"/>
      <c r="L46" s="110"/>
      <c r="M46" s="110"/>
      <c r="N46" s="110"/>
      <c r="O46" s="110"/>
      <c r="P46" s="110"/>
      <c r="Q46" s="116"/>
      <c r="R46" s="110"/>
      <c r="S46" s="110"/>
      <c r="T46" s="110"/>
      <c r="U46" s="110"/>
      <c r="V46" s="110"/>
    </row>
    <row r="47" spans="1:22" x14ac:dyDescent="0.2">
      <c r="A47" s="110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0"/>
      <c r="N47" s="110"/>
      <c r="O47" s="110"/>
      <c r="P47" s="110"/>
      <c r="Q47" s="110"/>
      <c r="R47" s="110"/>
      <c r="S47" s="110"/>
      <c r="T47" s="110"/>
      <c r="U47" s="110"/>
      <c r="V47" s="110"/>
    </row>
  </sheetData>
  <mergeCells count="8">
    <mergeCell ref="A22:A40"/>
    <mergeCell ref="D22:E22"/>
    <mergeCell ref="M22:N22"/>
    <mergeCell ref="A1:V1"/>
    <mergeCell ref="A2:A10"/>
    <mergeCell ref="D2:E2"/>
    <mergeCell ref="M2:N2"/>
    <mergeCell ref="A21:V21"/>
  </mergeCells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2</vt:lpstr>
      <vt:lpstr>DME norm dist</vt:lpstr>
      <vt:lpstr>DME Ttest</vt:lpstr>
      <vt:lpstr>AMD norm dist</vt:lpstr>
      <vt:lpstr>AMD Ttest</vt:lpstr>
      <vt:lpstr>CRVO.BRVO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ofthalm1</dc:creator>
  <cp:lastModifiedBy>AVGERINOS RAFAIL</cp:lastModifiedBy>
  <dcterms:created xsi:type="dcterms:W3CDTF">2018-03-09T09:32:55Z</dcterms:created>
  <dcterms:modified xsi:type="dcterms:W3CDTF">2021-03-23T17:51:35Z</dcterms:modified>
</cp:coreProperties>
</file>