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ang\Desktop\Nd Manuscript\"/>
    </mc:Choice>
  </mc:AlternateContent>
  <xr:revisionPtr revIDLastSave="0" documentId="8_{BAC11EDD-8EEE-4FD9-8A21-DE6FC1078621}" xr6:coauthVersionLast="47" xr6:coauthVersionMax="47" xr10:uidLastSave="{00000000-0000-0000-0000-000000000000}"/>
  <bookViews>
    <workbookView xWindow="20" yWindow="380" windowWidth="22540" windowHeight="14300" xr2:uid="{9FB8DAB6-23C2-42D6-B791-C5BCD6B7D48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9" i="1"/>
  <c r="F10" i="1"/>
  <c r="F11" i="1"/>
  <c r="F12" i="1"/>
  <c r="F13" i="1"/>
  <c r="F14" i="1"/>
  <c r="F9" i="1"/>
  <c r="E9" i="1"/>
  <c r="E14" i="1"/>
  <c r="I9" i="1"/>
  <c r="I10" i="1"/>
  <c r="I11" i="1"/>
  <c r="I12" i="1"/>
  <c r="I13" i="1"/>
  <c r="I14" i="1"/>
  <c r="E10" i="1"/>
  <c r="E11" i="1"/>
  <c r="E12" i="1"/>
  <c r="E13" i="1"/>
  <c r="L2" i="1"/>
  <c r="M3" i="1"/>
  <c r="M4" i="1"/>
  <c r="M5" i="1"/>
  <c r="M6" i="1"/>
  <c r="M2" i="1"/>
  <c r="L3" i="1"/>
  <c r="L4" i="1"/>
  <c r="L5" i="1"/>
  <c r="L6" i="1"/>
  <c r="F3" i="1"/>
  <c r="G3" i="1" s="1"/>
  <c r="H3" i="1" s="1"/>
  <c r="J3" i="1" s="1"/>
  <c r="I3" i="1"/>
  <c r="F4" i="1"/>
  <c r="G4" i="1" s="1"/>
  <c r="H4" i="1" s="1"/>
  <c r="J4" i="1" s="1"/>
  <c r="I4" i="1"/>
  <c r="F5" i="1"/>
  <c r="G5" i="1" s="1"/>
  <c r="H5" i="1" s="1"/>
  <c r="I5" i="1"/>
  <c r="F6" i="1"/>
  <c r="G6" i="1" s="1"/>
  <c r="H6" i="1" s="1"/>
  <c r="J6" i="1" s="1"/>
  <c r="I6" i="1"/>
  <c r="I2" i="1"/>
  <c r="J2" i="1" s="1"/>
  <c r="F2" i="1"/>
  <c r="G2" i="1" s="1"/>
  <c r="H2" i="1" s="1"/>
  <c r="J5" i="1" l="1"/>
</calcChain>
</file>

<file path=xl/sharedStrings.xml><?xml version="1.0" encoding="utf-8"?>
<sst xmlns="http://schemas.openxmlformats.org/spreadsheetml/2006/main" count="22" uniqueCount="20">
  <si>
    <t>Reduction Experiment</t>
  </si>
  <si>
    <t>Hydride Precipitation Experiment</t>
  </si>
  <si>
    <t>Moles Mg Initial</t>
  </si>
  <si>
    <t>Moles Nd2O3 Initial</t>
  </si>
  <si>
    <t>Initial Molar Reactant Ratio (Moles Nd2O3 / 3 Moles Mg)</t>
  </si>
  <si>
    <t>Initial Mg Mass (g)</t>
  </si>
  <si>
    <t>Initial Nd2O3 Mass (g)</t>
  </si>
  <si>
    <t>Initial Total Mass (g)</t>
  </si>
  <si>
    <t>Final Total Mass (g)</t>
  </si>
  <si>
    <t>Mg Mass Evaporated (g)</t>
  </si>
  <si>
    <t>Mg Mass Corrected for Evaporation (g)</t>
  </si>
  <si>
    <t>Nd Concentration from ICP (Mole Fraction)</t>
  </si>
  <si>
    <t>Degree of Reduction (%)</t>
  </si>
  <si>
    <t>H2 Partial Pressure (atm)</t>
  </si>
  <si>
    <t>Total Pressure (atm)</t>
  </si>
  <si>
    <t>Ar Flowrate (mL/min)</t>
  </si>
  <si>
    <t>H2 Flowrate (mL/min)</t>
  </si>
  <si>
    <t>Nd Concentration (wt. %)</t>
  </si>
  <si>
    <t>Uncertainty Lower %</t>
  </si>
  <si>
    <t>Uncertainty Upper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</si>
</sst>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5D3AD-11D9-4D10-BB18-A890E295FB45}">
  <dimension ref="A1:M14"/>
  <sheetViews>
    <sheetView tabSelected="1" workbookViewId="0">
      <selection activeCell="F21" sqref="F21"/>
    </sheetView>
  </sheetViews>
  <sheetFormatPr defaultRowHeight="14.5" x14ac:dyDescent="0.35"/>
  <sheetData>
    <row r="1" spans="1:13" x14ac:dyDescent="0.35">
      <c r="A1" t="s">
        <v>0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2</v>
      </c>
      <c r="I1" t="s">
        <v>3</v>
      </c>
      <c r="J1" t="s">
        <v>4</v>
      </c>
      <c r="K1" t="s">
        <v>17</v>
      </c>
      <c r="L1" t="s">
        <v>11</v>
      </c>
      <c r="M1" t="s">
        <v>12</v>
      </c>
    </row>
    <row r="2" spans="1:13" x14ac:dyDescent="0.35">
      <c r="A2">
        <v>1</v>
      </c>
      <c r="B2">
        <v>8.0012000000000008</v>
      </c>
      <c r="C2">
        <v>0.49980000000000002</v>
      </c>
      <c r="D2">
        <v>24.447500000000002</v>
      </c>
      <c r="E2">
        <v>23.624199999999998</v>
      </c>
      <c r="F2">
        <f>D2-E2</f>
        <v>0.82330000000000325</v>
      </c>
      <c r="G2">
        <f>B2-F2</f>
        <v>7.1778999999999975</v>
      </c>
      <c r="H2">
        <f>G2/24.305</f>
        <v>0.29532606459576211</v>
      </c>
      <c r="I2">
        <f>C2/336.48</f>
        <v>1.4853780313837375E-3</v>
      </c>
      <c r="J2">
        <f>I2/(H2/3)</f>
        <v>1.5088861527514348E-2</v>
      </c>
      <c r="K2">
        <v>5.18</v>
      </c>
      <c r="L2">
        <f>((K2)/(144.24))/(((K2)/(144.24))+((100-K2)/(24.305)))</f>
        <v>9.121372285541024E-3</v>
      </c>
      <c r="M2">
        <f>(L2*H2)/(I2*(2+L2))</f>
        <v>0.90264875995190574</v>
      </c>
    </row>
    <row r="3" spans="1:13" x14ac:dyDescent="0.35">
      <c r="A3">
        <v>2</v>
      </c>
      <c r="B3">
        <v>8.0005000000000006</v>
      </c>
      <c r="C3">
        <v>2.0003000000000002</v>
      </c>
      <c r="D3">
        <v>29.0655</v>
      </c>
      <c r="E3">
        <v>28.893799999999999</v>
      </c>
      <c r="F3">
        <f t="shared" ref="F3:F6" si="0">D3-E3</f>
        <v>0.1717000000000013</v>
      </c>
      <c r="G3">
        <f t="shared" ref="G3:G6" si="1">B3-F3</f>
        <v>7.8287999999999993</v>
      </c>
      <c r="H3">
        <f t="shared" ref="H3:H6" si="2">G3/24.305</f>
        <v>0.32210656243571278</v>
      </c>
      <c r="I3">
        <f t="shared" ref="I3:I6" si="3">C3/336.48</f>
        <v>5.9447812648597241E-3</v>
      </c>
      <c r="J3">
        <f t="shared" ref="J3:J6" si="4">I3/(H3/3)</f>
        <v>5.536783746260561E-2</v>
      </c>
      <c r="K3">
        <v>17.350000000000001</v>
      </c>
      <c r="L3">
        <f t="shared" ref="L3:L6" si="5">((K3)/(144.24))/(((K3)/(144.24))+((100-K3)/(24.305)))</f>
        <v>3.4164091836447204E-2</v>
      </c>
      <c r="M3">
        <f t="shared" ref="M3:M6" si="6">(L3*H3)/(I3*(2+L3))</f>
        <v>0.91001298720221213</v>
      </c>
    </row>
    <row r="4" spans="1:13" x14ac:dyDescent="0.35">
      <c r="A4">
        <v>3</v>
      </c>
      <c r="B4">
        <v>8.0007000000000001</v>
      </c>
      <c r="C4">
        <v>3.5002</v>
      </c>
      <c r="D4">
        <v>28.3232</v>
      </c>
      <c r="E4">
        <v>27.873200000000001</v>
      </c>
      <c r="F4">
        <f t="shared" si="0"/>
        <v>0.44999999999999929</v>
      </c>
      <c r="G4">
        <f t="shared" si="1"/>
        <v>7.5507000000000009</v>
      </c>
      <c r="H4">
        <f t="shared" si="2"/>
        <v>0.31066447233079619</v>
      </c>
      <c r="I4">
        <f t="shared" si="3"/>
        <v>1.0402401331431287E-2</v>
      </c>
      <c r="J4">
        <f t="shared" si="4"/>
        <v>0.10045308290374563</v>
      </c>
      <c r="K4">
        <v>28.48</v>
      </c>
      <c r="L4">
        <f t="shared" si="5"/>
        <v>6.2880687170365449E-2</v>
      </c>
      <c r="M4">
        <f t="shared" si="6"/>
        <v>0.91033481870454835</v>
      </c>
    </row>
    <row r="5" spans="1:13" x14ac:dyDescent="0.35">
      <c r="A5">
        <v>4</v>
      </c>
      <c r="B5">
        <v>8.0007000000000001</v>
      </c>
      <c r="C5">
        <v>4.9999000000000002</v>
      </c>
      <c r="D5">
        <v>30.150400000000001</v>
      </c>
      <c r="E5">
        <v>30.011299999999999</v>
      </c>
      <c r="F5">
        <f t="shared" si="0"/>
        <v>0.13910000000000267</v>
      </c>
      <c r="G5">
        <f t="shared" si="1"/>
        <v>7.8615999999999975</v>
      </c>
      <c r="H5">
        <f t="shared" si="2"/>
        <v>0.32345607899609125</v>
      </c>
      <c r="I5">
        <f t="shared" si="3"/>
        <v>1.4859427009034712E-2</v>
      </c>
      <c r="J5">
        <f t="shared" si="4"/>
        <v>0.13781865273783536</v>
      </c>
      <c r="K5">
        <v>37.869999999999997</v>
      </c>
      <c r="L5">
        <f t="shared" si="5"/>
        <v>9.3141531788981824E-2</v>
      </c>
      <c r="M5">
        <f t="shared" si="6"/>
        <v>0.96863026743866198</v>
      </c>
    </row>
    <row r="6" spans="1:13" x14ac:dyDescent="0.35">
      <c r="A6">
        <v>5</v>
      </c>
      <c r="B6">
        <v>8.0002999999999993</v>
      </c>
      <c r="C6">
        <v>6.5006000000000004</v>
      </c>
      <c r="D6">
        <v>31.605399999999999</v>
      </c>
      <c r="E6">
        <v>31.397300000000001</v>
      </c>
      <c r="F6">
        <f t="shared" si="0"/>
        <v>0.20809999999999818</v>
      </c>
      <c r="G6">
        <f t="shared" si="1"/>
        <v>7.7922000000000011</v>
      </c>
      <c r="H6">
        <f t="shared" si="2"/>
        <v>0.32060069944455877</v>
      </c>
      <c r="I6">
        <f t="shared" si="3"/>
        <v>1.931942463147884E-2</v>
      </c>
      <c r="J6">
        <f t="shared" si="4"/>
        <v>0.18078024781246368</v>
      </c>
      <c r="K6">
        <v>45.53</v>
      </c>
      <c r="L6">
        <f t="shared" si="5"/>
        <v>0.12345891695774848</v>
      </c>
      <c r="M6">
        <f t="shared" si="6"/>
        <v>0.96482573087819667</v>
      </c>
    </row>
    <row r="8" spans="1:13" x14ac:dyDescent="0.35">
      <c r="A8" t="s">
        <v>1</v>
      </c>
      <c r="B8" t="s">
        <v>16</v>
      </c>
      <c r="C8" t="s">
        <v>15</v>
      </c>
      <c r="D8" t="s">
        <v>14</v>
      </c>
      <c r="E8" t="s">
        <v>13</v>
      </c>
      <c r="F8" t="s">
        <v>18</v>
      </c>
      <c r="G8" t="s">
        <v>19</v>
      </c>
      <c r="H8" t="s">
        <v>17</v>
      </c>
      <c r="I8" t="s">
        <v>11</v>
      </c>
    </row>
    <row r="9" spans="1:13" x14ac:dyDescent="0.35">
      <c r="A9">
        <v>1</v>
      </c>
      <c r="B9">
        <v>505</v>
      </c>
      <c r="C9">
        <v>500</v>
      </c>
      <c r="D9">
        <v>1.024</v>
      </c>
      <c r="E9">
        <f>D9*(B9/(B9+C9))</f>
        <v>0.51454726368159209</v>
      </c>
      <c r="F9">
        <f>1-D9*((B9-10)/(B9+C9-10))/E9</f>
        <v>9.9507438181005714E-3</v>
      </c>
      <c r="G9">
        <f>-(1-D9*((B9+10)/(B9+C9+10))/E9)</f>
        <v>9.7546700482855631E-3</v>
      </c>
      <c r="H9">
        <v>9</v>
      </c>
      <c r="I9">
        <f>((H9)/(144.24))/(((H9)/(144.24))+((100-H9)/(24.305)))</f>
        <v>1.6392042165417658E-2</v>
      </c>
    </row>
    <row r="10" spans="1:13" x14ac:dyDescent="0.35">
      <c r="A10">
        <v>2</v>
      </c>
      <c r="B10">
        <v>600</v>
      </c>
      <c r="C10">
        <v>400</v>
      </c>
      <c r="D10">
        <v>0.995</v>
      </c>
      <c r="E10">
        <f t="shared" ref="E10:E14" si="7">D10*(B10/(B10+C10))</f>
        <v>0.59699999999999998</v>
      </c>
      <c r="F10">
        <f t="shared" ref="F10:F14" si="8">1-D10*((B10-10)/(B10+C10-10))/E10</f>
        <v>6.7340067340068144E-3</v>
      </c>
      <c r="G10">
        <f t="shared" ref="G10:G14" si="9">-(1-D10*((B10+10)/(B10+C10+10))/E10)</f>
        <v>6.6006600660066805E-3</v>
      </c>
      <c r="H10">
        <v>9.1999999999999993</v>
      </c>
      <c r="I10">
        <f t="shared" ref="I10" si="10">((H10)/(144.24))/(((H10)/(144.24))+((100-H10)/(24.305)))</f>
        <v>1.6786483609819918E-2</v>
      </c>
    </row>
    <row r="11" spans="1:13" x14ac:dyDescent="0.35">
      <c r="A11">
        <v>3</v>
      </c>
      <c r="B11">
        <v>700</v>
      </c>
      <c r="C11">
        <v>300</v>
      </c>
      <c r="D11">
        <v>1.012</v>
      </c>
      <c r="E11">
        <f t="shared" si="7"/>
        <v>0.70839999999999992</v>
      </c>
      <c r="F11">
        <f t="shared" si="8"/>
        <v>4.3290043290041824E-3</v>
      </c>
      <c r="G11">
        <f t="shared" si="9"/>
        <v>4.2432814710042788E-3</v>
      </c>
      <c r="H11">
        <v>7.89</v>
      </c>
      <c r="I11">
        <f t="shared" ref="I11" si="11">((H11)/(144.24))/(((H11)/(144.24))+((100-H11)/(24.305)))</f>
        <v>1.4228411907440213E-2</v>
      </c>
    </row>
    <row r="12" spans="1:13" x14ac:dyDescent="0.35">
      <c r="A12">
        <v>4</v>
      </c>
      <c r="B12">
        <v>800</v>
      </c>
      <c r="C12">
        <v>200</v>
      </c>
      <c r="D12">
        <v>1.0149999999999999</v>
      </c>
      <c r="E12">
        <f t="shared" si="7"/>
        <v>0.81199999999999994</v>
      </c>
      <c r="F12">
        <f t="shared" si="8"/>
        <v>2.525252525252597E-3</v>
      </c>
      <c r="G12">
        <f t="shared" si="9"/>
        <v>2.4752475247524774E-3</v>
      </c>
      <c r="H12">
        <v>6.45</v>
      </c>
      <c r="I12">
        <f t="shared" ref="I12" si="12">((H12)/(144.24))/(((H12)/(144.24))+((100-H12)/(24.305)))</f>
        <v>1.1484427483793217E-2</v>
      </c>
    </row>
    <row r="13" spans="1:13" x14ac:dyDescent="0.35">
      <c r="A13">
        <v>5</v>
      </c>
      <c r="B13">
        <v>900</v>
      </c>
      <c r="C13">
        <v>100</v>
      </c>
      <c r="D13">
        <v>1.0269999999999999</v>
      </c>
      <c r="E13">
        <f t="shared" si="7"/>
        <v>0.9242999999999999</v>
      </c>
      <c r="F13">
        <f t="shared" si="8"/>
        <v>1.1223344556676729E-3</v>
      </c>
      <c r="G13">
        <f t="shared" si="9"/>
        <v>1.1001100110010764E-3</v>
      </c>
      <c r="H13">
        <v>6.05</v>
      </c>
      <c r="I13">
        <f t="shared" ref="I13" si="13">((H13)/(144.24))/(((H13)/(144.24))+((100-H13)/(24.305)))</f>
        <v>1.0734488878832559E-2</v>
      </c>
    </row>
    <row r="14" spans="1:13" x14ac:dyDescent="0.35">
      <c r="A14">
        <v>6</v>
      </c>
      <c r="B14">
        <v>1000</v>
      </c>
      <c r="C14">
        <v>0</v>
      </c>
      <c r="D14">
        <v>1.0049999999999999</v>
      </c>
      <c r="E14">
        <f t="shared" si="7"/>
        <v>1.0049999999999999</v>
      </c>
      <c r="F14">
        <f t="shared" si="8"/>
        <v>0</v>
      </c>
      <c r="G14">
        <f t="shared" si="9"/>
        <v>0</v>
      </c>
      <c r="H14">
        <v>6.72</v>
      </c>
      <c r="I14">
        <f t="shared" ref="I14" si="14">((H14)/(144.24))/(((H14)/(144.24))+((100-H14)/(24.305)))</f>
        <v>1.1993623045577316E-2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MUNRO JAMES ALLEY</dc:creator>
  <cp:lastModifiedBy>MUNRO JAMES ALLEY</cp:lastModifiedBy>
  <dcterms:created xsi:type="dcterms:W3CDTF">2025-05-13T18:14:42Z</dcterms:created>
  <dcterms:modified xsi:type="dcterms:W3CDTF">2025-05-13T23:20:29Z</dcterms:modified>
</cp:coreProperties>
</file>