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202300"/>
  <mc:AlternateContent xmlns:mc="http://schemas.openxmlformats.org/markup-compatibility/2006">
    <mc:Choice Requires="x15">
      <x15ac:absPath xmlns:x15ac="http://schemas.microsoft.com/office/spreadsheetml/2010/11/ac" url="/Users/mziegler/Nextcloud/LASTJOURNEY/PhD_Research/2_Megafauna_Manuscript/0_PublicationData/0_Submission/"/>
    </mc:Choice>
  </mc:AlternateContent>
  <xr:revisionPtr revIDLastSave="0" documentId="13_ncr:1_{2667D8C9-8C69-7E47-9B71-3C7B9C5CC114}" xr6:coauthVersionLast="47" xr6:coauthVersionMax="47" xr10:uidLastSave="{00000000-0000-0000-0000-000000000000}"/>
  <bookViews>
    <workbookView xWindow="0" yWindow="0" windowWidth="28800" windowHeight="18000" xr2:uid="{2A1A8F7A-15EF-6B42-B879-5B9146BF1DD9}"/>
  </bookViews>
  <sheets>
    <sheet name="SI_Table1" sheetId="1" r:id="rId1"/>
    <sheet name="SI_Table2" sheetId="2" r:id="rId2"/>
    <sheet name="SI_Table3" sheetId="3" r:id="rId3"/>
    <sheet name="SI_Table4" sheetId="4" r:id="rId4"/>
    <sheet name="SI_Table5_Carbon" sheetId="5" r:id="rId5"/>
    <sheet name="SI_Table5_Oxygen" sheetId="6" r:id="rId6"/>
  </sheets>
  <externalReferences>
    <externalReference r:id="rId7"/>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4" i="1" l="1"/>
  <c r="U94" i="1" s="1"/>
  <c r="T95" i="1"/>
  <c r="U95" i="1" s="1"/>
  <c r="T96" i="1"/>
  <c r="U96" i="1" s="1"/>
  <c r="T97" i="1"/>
  <c r="U97" i="1"/>
  <c r="T98" i="1"/>
  <c r="U98" i="1" s="1"/>
  <c r="B22" i="6"/>
  <c r="Y13" i="6"/>
  <c r="Q13" i="6"/>
  <c r="I13" i="6"/>
  <c r="AC11" i="6"/>
  <c r="AB11" i="6"/>
  <c r="AA11" i="6"/>
  <c r="B21" i="6" s="1"/>
  <c r="B23" i="6" s="1"/>
  <c r="U11" i="6"/>
  <c r="T11" i="6"/>
  <c r="S11" i="6"/>
  <c r="R11" i="6"/>
  <c r="M11" i="6"/>
  <c r="L11" i="6"/>
  <c r="K11" i="6"/>
  <c r="J11" i="6"/>
  <c r="E11" i="6"/>
  <c r="AH9" i="6"/>
  <c r="AG9" i="6"/>
  <c r="AF9" i="6"/>
  <c r="C17" i="6" s="1"/>
  <c r="AE9" i="6"/>
  <c r="AC9" i="6"/>
  <c r="AB9" i="6"/>
  <c r="AA9" i="6"/>
  <c r="Y9" i="6"/>
  <c r="X9" i="6"/>
  <c r="W9" i="6"/>
  <c r="V9" i="6"/>
  <c r="U9" i="6"/>
  <c r="T9" i="6"/>
  <c r="S9" i="6"/>
  <c r="R9" i="6"/>
  <c r="Q9" i="6"/>
  <c r="P9" i="6"/>
  <c r="O9" i="6"/>
  <c r="N9" i="6"/>
  <c r="M9" i="6"/>
  <c r="L9" i="6"/>
  <c r="K9" i="6"/>
  <c r="J9" i="6"/>
  <c r="I9" i="6"/>
  <c r="H9" i="6"/>
  <c r="G9" i="6"/>
  <c r="F9" i="6"/>
  <c r="C14" i="6" s="1"/>
  <c r="E9" i="6"/>
  <c r="AH8" i="6"/>
  <c r="AH13" i="6" s="1"/>
  <c r="AG8" i="6"/>
  <c r="AG13" i="6" s="1"/>
  <c r="AF8" i="6"/>
  <c r="AF13" i="6" s="1"/>
  <c r="AE8" i="6"/>
  <c r="AE13" i="6" s="1"/>
  <c r="AC8" i="6"/>
  <c r="AC13" i="6" s="1"/>
  <c r="AB8" i="6"/>
  <c r="AB13" i="6" s="1"/>
  <c r="AA8" i="6"/>
  <c r="AA13" i="6" s="1"/>
  <c r="Y8" i="6"/>
  <c r="X8" i="6"/>
  <c r="X13" i="6" s="1"/>
  <c r="W8" i="6"/>
  <c r="W13" i="6" s="1"/>
  <c r="V8" i="6"/>
  <c r="V13" i="6" s="1"/>
  <c r="U8" i="6"/>
  <c r="U13" i="6" s="1"/>
  <c r="T8" i="6"/>
  <c r="T13" i="6" s="1"/>
  <c r="S8" i="6"/>
  <c r="S13" i="6" s="1"/>
  <c r="R8" i="6"/>
  <c r="R13" i="6" s="1"/>
  <c r="Q8" i="6"/>
  <c r="P8" i="6"/>
  <c r="P13" i="6" s="1"/>
  <c r="O8" i="6"/>
  <c r="O13" i="6" s="1"/>
  <c r="N8" i="6"/>
  <c r="N13" i="6" s="1"/>
  <c r="M8" i="6"/>
  <c r="M13" i="6" s="1"/>
  <c r="L8" i="6"/>
  <c r="L13" i="6" s="1"/>
  <c r="K8" i="6"/>
  <c r="K13" i="6" s="1"/>
  <c r="J8" i="6"/>
  <c r="J13" i="6" s="1"/>
  <c r="I8" i="6"/>
  <c r="H8" i="6"/>
  <c r="H13" i="6" s="1"/>
  <c r="G8" i="6"/>
  <c r="G13" i="6" s="1"/>
  <c r="F8" i="6"/>
  <c r="F13" i="6" s="1"/>
  <c r="E8" i="6"/>
  <c r="E13" i="6" s="1"/>
  <c r="AH7" i="6"/>
  <c r="AG7" i="6"/>
  <c r="AF7" i="6"/>
  <c r="AE7" i="6"/>
  <c r="AC7" i="6"/>
  <c r="AB7" i="6"/>
  <c r="AA7" i="6"/>
  <c r="Y7" i="6"/>
  <c r="Y11" i="6" s="1"/>
  <c r="X7" i="6"/>
  <c r="X11" i="6" s="1"/>
  <c r="W7" i="6"/>
  <c r="W11" i="6" s="1"/>
  <c r="V7" i="6"/>
  <c r="V11" i="6" s="1"/>
  <c r="U7" i="6"/>
  <c r="T7" i="6"/>
  <c r="S7" i="6"/>
  <c r="R7" i="6"/>
  <c r="Q7" i="6"/>
  <c r="Q11" i="6" s="1"/>
  <c r="P7" i="6"/>
  <c r="P11" i="6" s="1"/>
  <c r="O7" i="6"/>
  <c r="O11" i="6" s="1"/>
  <c r="N7" i="6"/>
  <c r="N11" i="6" s="1"/>
  <c r="M7" i="6"/>
  <c r="L7" i="6"/>
  <c r="K7" i="6"/>
  <c r="J7" i="6"/>
  <c r="I7" i="6"/>
  <c r="I11" i="6" s="1"/>
  <c r="H7" i="6"/>
  <c r="H11" i="6" s="1"/>
  <c r="G7" i="6"/>
  <c r="G11" i="6" s="1"/>
  <c r="F7" i="6"/>
  <c r="F11" i="6" s="1"/>
  <c r="E7" i="6"/>
  <c r="B22" i="5"/>
  <c r="P13" i="5"/>
  <c r="H13" i="5"/>
  <c r="AH9" i="5"/>
  <c r="AG9" i="5"/>
  <c r="AF9" i="5"/>
  <c r="AE9" i="5"/>
  <c r="C17" i="5" s="1"/>
  <c r="AC9" i="5"/>
  <c r="AB9" i="5"/>
  <c r="AA9" i="5"/>
  <c r="Y9" i="5"/>
  <c r="X9" i="5"/>
  <c r="W9" i="5"/>
  <c r="V9" i="5"/>
  <c r="U9" i="5"/>
  <c r="T9" i="5"/>
  <c r="S9" i="5"/>
  <c r="R9" i="5"/>
  <c r="Q9" i="5"/>
  <c r="P9" i="5"/>
  <c r="O9" i="5"/>
  <c r="N9" i="5"/>
  <c r="M9" i="5"/>
  <c r="L9" i="5"/>
  <c r="K9" i="5"/>
  <c r="J9" i="5"/>
  <c r="I9" i="5"/>
  <c r="H9" i="5"/>
  <c r="G9" i="5"/>
  <c r="F9" i="5"/>
  <c r="E9" i="5"/>
  <c r="AH8" i="5"/>
  <c r="AH13" i="5" s="1"/>
  <c r="AG8" i="5"/>
  <c r="AG13" i="5" s="1"/>
  <c r="AF8" i="5"/>
  <c r="AF13" i="5" s="1"/>
  <c r="AE8" i="5"/>
  <c r="AE13" i="5" s="1"/>
  <c r="AD8" i="5"/>
  <c r="AC8" i="5"/>
  <c r="AC13" i="5" s="1"/>
  <c r="AB8" i="5"/>
  <c r="AB13" i="5" s="1"/>
  <c r="AA8" i="5"/>
  <c r="AA13" i="5" s="1"/>
  <c r="Y8" i="5"/>
  <c r="Y13" i="5" s="1"/>
  <c r="X8" i="5"/>
  <c r="X13" i="5" s="1"/>
  <c r="W8" i="5"/>
  <c r="W13" i="5" s="1"/>
  <c r="V8" i="5"/>
  <c r="V13" i="5" s="1"/>
  <c r="U8" i="5"/>
  <c r="U13" i="5" s="1"/>
  <c r="T8" i="5"/>
  <c r="T13" i="5" s="1"/>
  <c r="S8" i="5"/>
  <c r="S13" i="5" s="1"/>
  <c r="R8" i="5"/>
  <c r="R13" i="5" s="1"/>
  <c r="Q8" i="5"/>
  <c r="Q13" i="5" s="1"/>
  <c r="P8" i="5"/>
  <c r="O8" i="5"/>
  <c r="O13" i="5" s="1"/>
  <c r="N8" i="5"/>
  <c r="N13" i="5" s="1"/>
  <c r="M8" i="5"/>
  <c r="M13" i="5" s="1"/>
  <c r="L8" i="5"/>
  <c r="L13" i="5" s="1"/>
  <c r="K8" i="5"/>
  <c r="K13" i="5" s="1"/>
  <c r="J8" i="5"/>
  <c r="J13" i="5" s="1"/>
  <c r="I8" i="5"/>
  <c r="I13" i="5" s="1"/>
  <c r="H8" i="5"/>
  <c r="G8" i="5"/>
  <c r="G13" i="5" s="1"/>
  <c r="F8" i="5"/>
  <c r="F13" i="5" s="1"/>
  <c r="E8" i="5"/>
  <c r="E13" i="5" s="1"/>
  <c r="AH7" i="5"/>
  <c r="AG7" i="5"/>
  <c r="AF7" i="5"/>
  <c r="AE7" i="5"/>
  <c r="AC7" i="5"/>
  <c r="AC11" i="5" s="1"/>
  <c r="AB7" i="5"/>
  <c r="AB11" i="5" s="1"/>
  <c r="AA7" i="5"/>
  <c r="AA11" i="5" s="1"/>
  <c r="Y7" i="5"/>
  <c r="Y11" i="5" s="1"/>
  <c r="X7" i="5"/>
  <c r="X11" i="5" s="1"/>
  <c r="W7" i="5"/>
  <c r="W11" i="5" s="1"/>
  <c r="V7" i="5"/>
  <c r="V11" i="5" s="1"/>
  <c r="U7" i="5"/>
  <c r="U11" i="5" s="1"/>
  <c r="T7" i="5"/>
  <c r="T11" i="5" s="1"/>
  <c r="S7" i="5"/>
  <c r="S11" i="5" s="1"/>
  <c r="R7" i="5"/>
  <c r="R11" i="5" s="1"/>
  <c r="Q7" i="5"/>
  <c r="Q11" i="5" s="1"/>
  <c r="P7" i="5"/>
  <c r="P11" i="5" s="1"/>
  <c r="O7" i="5"/>
  <c r="O11" i="5" s="1"/>
  <c r="N7" i="5"/>
  <c r="N11" i="5" s="1"/>
  <c r="M7" i="5"/>
  <c r="M11" i="5" s="1"/>
  <c r="L7" i="5"/>
  <c r="L11" i="5" s="1"/>
  <c r="K7" i="5"/>
  <c r="K11" i="5" s="1"/>
  <c r="J7" i="5"/>
  <c r="J11" i="5" s="1"/>
  <c r="I7" i="5"/>
  <c r="I11" i="5" s="1"/>
  <c r="H7" i="5"/>
  <c r="H11" i="5" s="1"/>
  <c r="G7" i="5"/>
  <c r="G11" i="5" s="1"/>
  <c r="F7" i="5"/>
  <c r="F11" i="5" s="1"/>
  <c r="E7" i="5"/>
  <c r="E11" i="5" s="1"/>
  <c r="T93" i="1"/>
  <c r="U93" i="1" s="1"/>
  <c r="T92" i="1"/>
  <c r="U92" i="1" s="1"/>
  <c r="T91" i="1"/>
  <c r="U91" i="1" s="1"/>
  <c r="T90" i="1"/>
  <c r="U90" i="1" s="1"/>
  <c r="T89" i="1"/>
  <c r="U89" i="1" s="1"/>
  <c r="T88" i="1"/>
  <c r="U88" i="1" s="1"/>
  <c r="T87" i="1"/>
  <c r="U87" i="1" s="1"/>
  <c r="T86" i="1"/>
  <c r="U86" i="1" s="1"/>
  <c r="N86" i="1"/>
  <c r="T85" i="1"/>
  <c r="U85" i="1" s="1"/>
  <c r="T84" i="1"/>
  <c r="U84" i="1" s="1"/>
  <c r="T83" i="1"/>
  <c r="U83" i="1" s="1"/>
  <c r="T82" i="1"/>
  <c r="U82" i="1" s="1"/>
  <c r="N82" i="1"/>
  <c r="T81" i="1"/>
  <c r="U81" i="1" s="1"/>
  <c r="T80" i="1"/>
  <c r="U80" i="1" s="1"/>
  <c r="T79" i="1"/>
  <c r="U79" i="1" s="1"/>
  <c r="T78" i="1"/>
  <c r="U78" i="1" s="1"/>
  <c r="T77" i="1"/>
  <c r="U77" i="1" s="1"/>
  <c r="T76" i="1"/>
  <c r="U76" i="1" s="1"/>
  <c r="N76" i="1"/>
  <c r="T75" i="1"/>
  <c r="U75" i="1" s="1"/>
  <c r="T74" i="1"/>
  <c r="U74" i="1" s="1"/>
  <c r="T73" i="1"/>
  <c r="U73" i="1" s="1"/>
  <c r="T72" i="1"/>
  <c r="U72" i="1" s="1"/>
  <c r="N72" i="1"/>
  <c r="T71" i="1"/>
  <c r="U71" i="1" s="1"/>
  <c r="T70" i="1"/>
  <c r="U70" i="1" s="1"/>
  <c r="T69" i="1"/>
  <c r="U69" i="1" s="1"/>
  <c r="T68" i="1"/>
  <c r="U68" i="1" s="1"/>
  <c r="T67" i="1"/>
  <c r="U67" i="1" s="1"/>
  <c r="N67" i="1"/>
  <c r="T66" i="1"/>
  <c r="U66" i="1" s="1"/>
  <c r="T65" i="1"/>
  <c r="U65" i="1" s="1"/>
  <c r="T64" i="1"/>
  <c r="U64" i="1" s="1"/>
  <c r="T63" i="1"/>
  <c r="U63" i="1" s="1"/>
  <c r="T62" i="1"/>
  <c r="U62" i="1" s="1"/>
  <c r="T61" i="1"/>
  <c r="U61" i="1" s="1"/>
  <c r="T60" i="1"/>
  <c r="U60" i="1" s="1"/>
  <c r="T59" i="1"/>
  <c r="U59" i="1" s="1"/>
  <c r="T58" i="1"/>
  <c r="U58" i="1" s="1"/>
  <c r="T57" i="1"/>
  <c r="U57" i="1" s="1"/>
  <c r="T56" i="1"/>
  <c r="U56" i="1" s="1"/>
  <c r="T55" i="1"/>
  <c r="U55" i="1" s="1"/>
  <c r="T54" i="1"/>
  <c r="U54" i="1" s="1"/>
  <c r="T53" i="1"/>
  <c r="U53" i="1" s="1"/>
  <c r="T52" i="1"/>
  <c r="U52" i="1" s="1"/>
  <c r="T51" i="1"/>
  <c r="U51" i="1" s="1"/>
  <c r="T50" i="1"/>
  <c r="U50" i="1" s="1"/>
  <c r="T49" i="1"/>
  <c r="U49" i="1" s="1"/>
  <c r="T48" i="1"/>
  <c r="U48" i="1" s="1"/>
  <c r="T47" i="1"/>
  <c r="U47" i="1" s="1"/>
  <c r="T46" i="1"/>
  <c r="U46" i="1" s="1"/>
  <c r="T45" i="1"/>
  <c r="U45" i="1" s="1"/>
  <c r="T44" i="1"/>
  <c r="U44" i="1" s="1"/>
  <c r="T43" i="1"/>
  <c r="U43" i="1" s="1"/>
  <c r="T42" i="1"/>
  <c r="U42" i="1" s="1"/>
  <c r="T41" i="1"/>
  <c r="U41" i="1" s="1"/>
  <c r="T40" i="1"/>
  <c r="U40" i="1" s="1"/>
  <c r="T39" i="1"/>
  <c r="U39" i="1" s="1"/>
  <c r="T38" i="1"/>
  <c r="U38" i="1" s="1"/>
  <c r="T37" i="1"/>
  <c r="U37" i="1" s="1"/>
  <c r="T36" i="1"/>
  <c r="U36" i="1" s="1"/>
  <c r="T35" i="1"/>
  <c r="U35" i="1" s="1"/>
  <c r="T34" i="1"/>
  <c r="U34" i="1" s="1"/>
  <c r="T33" i="1"/>
  <c r="U33" i="1" s="1"/>
  <c r="T32" i="1"/>
  <c r="U32" i="1" s="1"/>
  <c r="T31" i="1"/>
  <c r="U31" i="1" s="1"/>
  <c r="T30" i="1"/>
  <c r="U30" i="1" s="1"/>
  <c r="T29" i="1"/>
  <c r="U29" i="1" s="1"/>
  <c r="T28" i="1"/>
  <c r="U28" i="1" s="1"/>
  <c r="T27" i="1"/>
  <c r="U27" i="1" s="1"/>
  <c r="T26" i="1"/>
  <c r="U26" i="1" s="1"/>
  <c r="T25" i="1"/>
  <c r="U25" i="1" s="1"/>
  <c r="T14" i="1"/>
  <c r="U14" i="1" s="1"/>
  <c r="T13" i="1"/>
  <c r="U13" i="1" s="1"/>
  <c r="T12" i="1"/>
  <c r="U12" i="1" s="1"/>
  <c r="T11" i="1"/>
  <c r="U11" i="1" s="1"/>
  <c r="T10" i="1"/>
  <c r="U10" i="1" s="1"/>
  <c r="T9" i="1"/>
  <c r="U9" i="1" s="1"/>
  <c r="T8" i="1"/>
  <c r="U8" i="1" s="1"/>
  <c r="T7" i="1"/>
  <c r="U7" i="1" s="1"/>
  <c r="T6" i="1"/>
  <c r="U6" i="1" s="1"/>
  <c r="T5" i="1"/>
  <c r="U5" i="1" s="1"/>
  <c r="T4" i="1"/>
  <c r="U4" i="1" s="1"/>
  <c r="T3" i="1"/>
  <c r="U3" i="1" s="1"/>
  <c r="T2" i="1"/>
  <c r="U2" i="1" s="1"/>
  <c r="T24" i="1"/>
  <c r="U24" i="1" s="1"/>
  <c r="T23" i="1"/>
  <c r="U23" i="1" s="1"/>
  <c r="T22" i="1"/>
  <c r="U22" i="1" s="1"/>
  <c r="T21" i="1"/>
  <c r="U21" i="1" s="1"/>
  <c r="T20" i="1"/>
  <c r="U20" i="1" s="1"/>
  <c r="T19" i="1"/>
  <c r="U19" i="1" s="1"/>
  <c r="T18" i="1"/>
  <c r="U18" i="1" s="1"/>
  <c r="T17" i="1"/>
  <c r="U17" i="1" s="1"/>
  <c r="T16" i="1"/>
  <c r="U16" i="1" s="1"/>
  <c r="T15" i="1"/>
  <c r="U15" i="1" s="1"/>
  <c r="T106" i="1"/>
  <c r="U106" i="1" s="1"/>
  <c r="T105" i="1"/>
  <c r="U105" i="1" s="1"/>
  <c r="T104" i="1"/>
  <c r="U104" i="1" s="1"/>
  <c r="T103" i="1"/>
  <c r="U103" i="1" s="1"/>
  <c r="T102" i="1"/>
  <c r="U102" i="1" s="1"/>
  <c r="T101" i="1"/>
  <c r="U101" i="1" s="1"/>
  <c r="T100" i="1"/>
  <c r="U100" i="1" s="1"/>
  <c r="T99" i="1"/>
  <c r="U99" i="1" s="1"/>
  <c r="B13" i="6" l="1"/>
  <c r="B16" i="6"/>
  <c r="C14" i="5"/>
  <c r="B13" i="5"/>
  <c r="B16" i="5"/>
  <c r="B21" i="5"/>
  <c r="B23" i="5" s="1"/>
  <c r="B19" i="6" l="1"/>
  <c r="B25" i="6" s="1"/>
  <c r="B19" i="5"/>
  <c r="B25" i="5" s="1"/>
</calcChain>
</file>

<file path=xl/sharedStrings.xml><?xml version="1.0" encoding="utf-8"?>
<sst xmlns="http://schemas.openxmlformats.org/spreadsheetml/2006/main" count="3829" uniqueCount="1051">
  <si>
    <t>Site</t>
  </si>
  <si>
    <t>Elevation (m ASL)</t>
  </si>
  <si>
    <t>Latitude</t>
  </si>
  <si>
    <t>Longitude</t>
  </si>
  <si>
    <t>Municipality</t>
  </si>
  <si>
    <t>Department</t>
  </si>
  <si>
    <t>Individual</t>
  </si>
  <si>
    <t>Taxa</t>
  </si>
  <si>
    <t>Sample ID</t>
  </si>
  <si>
    <t>Intra-tooth Sample #</t>
  </si>
  <si>
    <t>Tooth</t>
  </si>
  <si>
    <t>Total enamel distance from oclusal surace to ERJ (mm)</t>
  </si>
  <si>
    <t>Distance from ERJ (mm)</t>
  </si>
  <si>
    <t>Estimated period of mineralisation (months)</t>
  </si>
  <si>
    <t>norm13C</t>
  </si>
  <si>
    <t>Std. dev.</t>
  </si>
  <si>
    <t>norm18O</t>
  </si>
  <si>
    <t>Ɛ*diet-bioapatite (Tejada et al., 2018)</t>
  </si>
  <si>
    <t xml:space="preserve">Vegetation Value </t>
  </si>
  <si>
    <t>Modern Comparative (Suess effect)</t>
  </si>
  <si>
    <t>Vegetation Type</t>
  </si>
  <si>
    <t>C13</t>
  </si>
  <si>
    <t>Zanjón</t>
  </si>
  <si>
    <t>Mosquera</t>
  </si>
  <si>
    <t>Cundinamarca</t>
  </si>
  <si>
    <t>ZJN-01</t>
  </si>
  <si>
    <t>Gomphothere (Notiomastodon platensis)</t>
  </si>
  <si>
    <t>ZJN 01 03</t>
  </si>
  <si>
    <t>ZJN-01-01</t>
  </si>
  <si>
    <t>Upper M3 (left)</t>
  </si>
  <si>
    <t>72,49</t>
  </si>
  <si>
    <t>35.8 months</t>
  </si>
  <si>
    <t>Mixed</t>
  </si>
  <si>
    <t>ZJN 01 04</t>
  </si>
  <si>
    <t>ZJN-01-02</t>
  </si>
  <si>
    <t>~2.98 years</t>
  </si>
  <si>
    <t>More C3</t>
  </si>
  <si>
    <t>ZJN 01 05</t>
  </si>
  <si>
    <t>ZJN-01-03</t>
  </si>
  <si>
    <t>ZJN 01 06</t>
  </si>
  <si>
    <t>ZJN-01-04</t>
  </si>
  <si>
    <t>ZJN 01 07</t>
  </si>
  <si>
    <t>ZJN-01-05</t>
  </si>
  <si>
    <t>ZJN 01 08</t>
  </si>
  <si>
    <t>ZJN-01-06</t>
  </si>
  <si>
    <t>ZJN 01 09</t>
  </si>
  <si>
    <t>ZJN-01-07</t>
  </si>
  <si>
    <t>ZJN 01 10</t>
  </si>
  <si>
    <t>ZJN-01-08</t>
  </si>
  <si>
    <t>Nemocón</t>
  </si>
  <si>
    <t>4°25'13.72"N</t>
  </si>
  <si>
    <t>74°43'45.12"W</t>
  </si>
  <si>
    <t>NCN-01</t>
  </si>
  <si>
    <t>NCN 01 02</t>
  </si>
  <si>
    <t>NCN-01-01</t>
  </si>
  <si>
    <t>Lower m3 (left)</t>
  </si>
  <si>
    <t xml:space="preserve">65,37 </t>
  </si>
  <si>
    <t>58.0 months</t>
  </si>
  <si>
    <t>NCN 01 03</t>
  </si>
  <si>
    <t>NCN-01-02</t>
  </si>
  <si>
    <t>~3.63 years</t>
  </si>
  <si>
    <t>NCN 01 04</t>
  </si>
  <si>
    <t>NCN-01-03</t>
  </si>
  <si>
    <t>NCN 01 05</t>
  </si>
  <si>
    <t>NCN-01-04</t>
  </si>
  <si>
    <t>NCN 01 06</t>
  </si>
  <si>
    <t>NCN-01-05</t>
  </si>
  <si>
    <t>NCN 01 07</t>
  </si>
  <si>
    <t>NCN-01-06</t>
  </si>
  <si>
    <t>NCN 01 08</t>
  </si>
  <si>
    <t>NCN-01-07</t>
  </si>
  <si>
    <t>NCN 01 09</t>
  </si>
  <si>
    <t>NCN-01-08</t>
  </si>
  <si>
    <t>NCN 01 10</t>
  </si>
  <si>
    <t>NCN-01-09</t>
  </si>
  <si>
    <t>NCN 01 11</t>
  </si>
  <si>
    <t>NCN-01-10</t>
  </si>
  <si>
    <t>Anolaima</t>
  </si>
  <si>
    <t>4°45'56''N</t>
  </si>
  <si>
    <t>74°27'53''W</t>
  </si>
  <si>
    <t>ANL-01</t>
  </si>
  <si>
    <t>ANL 01 02</t>
  </si>
  <si>
    <t>ANL-01-01</t>
  </si>
  <si>
    <t>Upper M3 (right)</t>
  </si>
  <si>
    <t>88,57</t>
  </si>
  <si>
    <t>79.9 months</t>
  </si>
  <si>
    <t>ANL 01 03</t>
  </si>
  <si>
    <t>ANL-01-02</t>
  </si>
  <si>
    <t>~4.99 years</t>
  </si>
  <si>
    <t>C4 Values</t>
  </si>
  <si>
    <t>ANL 01 04</t>
  </si>
  <si>
    <t>ANL-01-03</t>
  </si>
  <si>
    <t>ANL 01 05</t>
  </si>
  <si>
    <t>ANL-01-04</t>
  </si>
  <si>
    <t>ANL 01 06</t>
  </si>
  <si>
    <t>ANL-01-05</t>
  </si>
  <si>
    <t>ANL 01 07</t>
  </si>
  <si>
    <t>ANL-01-06</t>
  </si>
  <si>
    <t>ANL 01 08</t>
  </si>
  <si>
    <t>ANL-01-07</t>
  </si>
  <si>
    <t>ANL 01 09</t>
  </si>
  <si>
    <t>ANL-01-08</t>
  </si>
  <si>
    <t>ANL 01 10</t>
  </si>
  <si>
    <t>ANL-01-09</t>
  </si>
  <si>
    <t>ANL 01 11</t>
  </si>
  <si>
    <t>ANL-01-10</t>
  </si>
  <si>
    <t>ANL 01 12</t>
  </si>
  <si>
    <t>ANL-01-11</t>
  </si>
  <si>
    <t>ANL 01 13</t>
  </si>
  <si>
    <t>ANL-01-12</t>
  </si>
  <si>
    <t>ANL 01 14</t>
  </si>
  <si>
    <t>ANL-01-13</t>
  </si>
  <si>
    <t>Pubenza</t>
  </si>
  <si>
    <t>4°24’21”N</t>
  </si>
  <si>
    <t>74°42’12”W</t>
  </si>
  <si>
    <t>Tocaima</t>
  </si>
  <si>
    <t>PUB-01</t>
  </si>
  <si>
    <t>PUB 01 04</t>
  </si>
  <si>
    <t>PUB-01-01</t>
  </si>
  <si>
    <t xml:space="preserve">56,29 </t>
  </si>
  <si>
    <t>43.4 months</t>
  </si>
  <si>
    <t>PUB 01 05</t>
  </si>
  <si>
    <t>PUB-01-02</t>
  </si>
  <si>
    <t>~2.71 years</t>
  </si>
  <si>
    <t>PUB 01 06</t>
  </si>
  <si>
    <t>PUB-01-03</t>
  </si>
  <si>
    <t>PUB 01 07</t>
  </si>
  <si>
    <t>PUB-01-04</t>
  </si>
  <si>
    <t>PUB 01 08</t>
  </si>
  <si>
    <t>PUB-01-05</t>
  </si>
  <si>
    <t>PUB 01 09</t>
  </si>
  <si>
    <t>PUB-01-06</t>
  </si>
  <si>
    <t>PUB 01 10</t>
  </si>
  <si>
    <t>PUB-01-07</t>
  </si>
  <si>
    <t>PUB 01 11</t>
  </si>
  <si>
    <t>PUB-01-08</t>
  </si>
  <si>
    <t>Luruaco-Atlánti</t>
  </si>
  <si>
    <t>Luruaco</t>
  </si>
  <si>
    <t>Atlántico</t>
  </si>
  <si>
    <t>LUR-01</t>
  </si>
  <si>
    <t>LUR-01-06</t>
  </si>
  <si>
    <t>LUR-01-01</t>
  </si>
  <si>
    <t>Lower m2? (right)</t>
  </si>
  <si>
    <t>14,08</t>
  </si>
  <si>
    <t>10.5 months</t>
  </si>
  <si>
    <t>LUR-01-05</t>
  </si>
  <si>
    <t>LUR-01-02</t>
  </si>
  <si>
    <t>LUR-01-04</t>
  </si>
  <si>
    <t>LUR-01-03</t>
  </si>
  <si>
    <t>Tibitó</t>
  </si>
  <si>
    <t>4,59ʹ11.9”N</t>
  </si>
  <si>
    <t>73,58ʹ52.4”W</t>
  </si>
  <si>
    <t>Tocancipá</t>
  </si>
  <si>
    <t>TBT-08</t>
  </si>
  <si>
    <t>TBT-08-13</t>
  </si>
  <si>
    <t>TBT-08-01</t>
  </si>
  <si>
    <t>Lower m3? (left)</t>
  </si>
  <si>
    <t>83,75</t>
  </si>
  <si>
    <t>48.9 months</t>
  </si>
  <si>
    <t>C3</t>
  </si>
  <si>
    <t>TBT-08-11</t>
  </si>
  <si>
    <t>TBT-08-02</t>
  </si>
  <si>
    <t>~3.05 years</t>
  </si>
  <si>
    <t>TBT-08-10</t>
  </si>
  <si>
    <t>TBT-08-03</t>
  </si>
  <si>
    <t>TBT-08-09</t>
  </si>
  <si>
    <t>TBT-08-04</t>
  </si>
  <si>
    <t>TBT-08-08</t>
  </si>
  <si>
    <t>TBT-08-05</t>
  </si>
  <si>
    <t>TBT-08-07</t>
  </si>
  <si>
    <t>TBT-08-06</t>
  </si>
  <si>
    <t>TBT-09</t>
  </si>
  <si>
    <t>TBT-09-09</t>
  </si>
  <si>
    <t>TBT-09-01</t>
  </si>
  <si>
    <t>Lower m2 (left)</t>
  </si>
  <si>
    <t>59,11</t>
  </si>
  <si>
    <t>39.6 months</t>
  </si>
  <si>
    <t>TBT-09-08</t>
  </si>
  <si>
    <t>TBT-09-02</t>
  </si>
  <si>
    <t>~2.48 years</t>
  </si>
  <si>
    <t>TBT-09-07</t>
  </si>
  <si>
    <t>TBT-09-03</t>
  </si>
  <si>
    <t>TBT-09-06</t>
  </si>
  <si>
    <t>TBT-09-04</t>
  </si>
  <si>
    <t>TBT-09-05</t>
  </si>
  <si>
    <t>TBT-10</t>
  </si>
  <si>
    <t>TBT-10-09</t>
  </si>
  <si>
    <t>TBT-10-01</t>
  </si>
  <si>
    <t>Molar (Ind.)</t>
  </si>
  <si>
    <t>68,41</t>
  </si>
  <si>
    <t>51.5 months</t>
  </si>
  <si>
    <t>TBT-10-08</t>
  </si>
  <si>
    <t>TBT-10-02</t>
  </si>
  <si>
    <t>~3.22 years</t>
  </si>
  <si>
    <t>C3/C4</t>
  </si>
  <si>
    <t>TBT-10-07</t>
  </si>
  <si>
    <t>TBT-10-03</t>
  </si>
  <si>
    <t>TBT-10-06</t>
  </si>
  <si>
    <t>TBT-10-04</t>
  </si>
  <si>
    <t>TBT-10-05</t>
  </si>
  <si>
    <t>TBT-11</t>
  </si>
  <si>
    <t>TBT-11-09</t>
  </si>
  <si>
    <t>TBT-11-01</t>
  </si>
  <si>
    <t>101,9</t>
  </si>
  <si>
    <t>42.3 months</t>
  </si>
  <si>
    <t>TBT-11-08</t>
  </si>
  <si>
    <t>TBT-11-02</t>
  </si>
  <si>
    <t>~3.08 years</t>
  </si>
  <si>
    <t>TBT-11-07</t>
  </si>
  <si>
    <t>TBT-11-03</t>
  </si>
  <si>
    <t>TBT-11-06</t>
  </si>
  <si>
    <t>TBT-11-04</t>
  </si>
  <si>
    <t>TBT-11-05</t>
  </si>
  <si>
    <t>TBT-01</t>
  </si>
  <si>
    <t xml:space="preserve">Equus (Amerihippus) sp. lasallei </t>
  </si>
  <si>
    <t>TBT-01-06</t>
  </si>
  <si>
    <t>TBT-01-01</t>
  </si>
  <si>
    <t>Lower m3 (right)</t>
  </si>
  <si>
    <t>27,73</t>
  </si>
  <si>
    <t>TBT-01-05</t>
  </si>
  <si>
    <t>TBT-01-02</t>
  </si>
  <si>
    <t>TBT-01-04</t>
  </si>
  <si>
    <t>TBT-01-03</t>
  </si>
  <si>
    <t>Some C4</t>
  </si>
  <si>
    <t>TBT-02</t>
  </si>
  <si>
    <t>TBT-02-05</t>
  </si>
  <si>
    <t>TBT-02-01</t>
  </si>
  <si>
    <t>25,83</t>
  </si>
  <si>
    <t>TBT-02-04</t>
  </si>
  <si>
    <t>TBT-02-02</t>
  </si>
  <si>
    <t>TBT-02-03</t>
  </si>
  <si>
    <t>TBT-03</t>
  </si>
  <si>
    <t>TBT-03-07</t>
  </si>
  <si>
    <t>TBT-03-01</t>
  </si>
  <si>
    <t>45,27</t>
  </si>
  <si>
    <t>TBT-03-06</t>
  </si>
  <si>
    <t>TBT-03-02</t>
  </si>
  <si>
    <t>TBT-03-05</t>
  </si>
  <si>
    <t>TBT-03-03</t>
  </si>
  <si>
    <t>TBT-03-04</t>
  </si>
  <si>
    <t>TBT-04</t>
  </si>
  <si>
    <t>TBT-04-05</t>
  </si>
  <si>
    <t>TBT-04-01</t>
  </si>
  <si>
    <t>40,73</t>
  </si>
  <si>
    <t>TBT-04-04</t>
  </si>
  <si>
    <t>TBT-04-02</t>
  </si>
  <si>
    <t>TBT-04-03</t>
  </si>
  <si>
    <t>TBT-07</t>
  </si>
  <si>
    <t>TBT-07-09</t>
  </si>
  <si>
    <t>TBT-07-01</t>
  </si>
  <si>
    <t>Lower p4 (left)</t>
  </si>
  <si>
    <t>57,96</t>
  </si>
  <si>
    <t>TBT-07-08</t>
  </si>
  <si>
    <t>TBT-07-02</t>
  </si>
  <si>
    <t>TBT-07-07</t>
  </si>
  <si>
    <t>TBT-07-03</t>
  </si>
  <si>
    <t>TBT-07-06</t>
  </si>
  <si>
    <t>TBT-07-04</t>
  </si>
  <si>
    <t>TBT-07-05</t>
  </si>
  <si>
    <t>409?</t>
  </si>
  <si>
    <t>~0.65 years</t>
  </si>
  <si>
    <t>~0.55 years</t>
  </si>
  <si>
    <t>~0.87 years</t>
  </si>
  <si>
    <t>~0.58 years</t>
  </si>
  <si>
    <t>~1.32 years</t>
  </si>
  <si>
    <t>Region</t>
  </si>
  <si>
    <t>Country</t>
  </si>
  <si>
    <t>Citation</t>
  </si>
  <si>
    <t>Original Citation</t>
  </si>
  <si>
    <t>Taxa Species</t>
  </si>
  <si>
    <t>Locality (country)</t>
  </si>
  <si>
    <t>Skeletal tissue</t>
  </si>
  <si>
    <t>Estimated (degrees minutes seconds)</t>
  </si>
  <si>
    <t>Latitude (calculated)</t>
  </si>
  <si>
    <t>Longitude (calculated)</t>
  </si>
  <si>
    <t>Altitude m a.s.l.</t>
  </si>
  <si>
    <t>C13VPDB</t>
  </si>
  <si>
    <t>O18VPDB</t>
  </si>
  <si>
    <t>14 C age ±1σ on st (14C yr BP)</t>
  </si>
  <si>
    <t>Full Citation</t>
  </si>
  <si>
    <t>Notes</t>
  </si>
  <si>
    <t>GPS Citation</t>
  </si>
  <si>
    <t>Isotope Citation</t>
  </si>
  <si>
    <t>Chronology Citation</t>
  </si>
  <si>
    <t>Northern Andes</t>
  </si>
  <si>
    <t>Colombia</t>
  </si>
  <si>
    <t>This Study</t>
  </si>
  <si>
    <t>TP-EH</t>
  </si>
  <si>
    <t>Gomphotheriidae</t>
  </si>
  <si>
    <t>Notiomastodon platensis</t>
  </si>
  <si>
    <t>Anolaima (Co)</t>
  </si>
  <si>
    <t>Enamel</t>
  </si>
  <si>
    <t>4°45'56''N; 74°27'53''W</t>
  </si>
  <si>
    <t>10,850 ± 30 yr BP; 12,771 –12,690 cal yr BP 2σ</t>
  </si>
  <si>
    <t>Zorro-Luján, Catalina María, Leslie F. Noè, Marcela Gómez-Pérez, Sandrine Grouard, Andrés Chaparro, and Saúl Torres. “Vertebral Lesions in Notiomastodon Platensis, Gomphotheriidae, from Anolaima, Colombia.” Quaternary Research, 2022, 1–15. https://doi.org/10.1017/qua.2022.49.</t>
  </si>
  <si>
    <t>Doming et al., 2012</t>
  </si>
  <si>
    <t>MacFadden et al. (1999)</t>
  </si>
  <si>
    <t>LP</t>
  </si>
  <si>
    <t>Equus</t>
  </si>
  <si>
    <r>
      <t>Equus</t>
    </r>
    <r>
      <rPr>
        <sz val="12"/>
        <rFont val="Aptos Narrow"/>
        <family val="2"/>
        <scheme val="minor"/>
      </rPr>
      <t xml:space="preserve"> sp.</t>
    </r>
  </si>
  <si>
    <t>La Venta (Co)</t>
  </si>
  <si>
    <t>ING 184268</t>
  </si>
  <si>
    <t>3°14′04″N; 75°12′15″W</t>
  </si>
  <si>
    <t>NA-LP</t>
  </si>
  <si>
    <t>Domingo, Laura, José Luis Prado, and María Teresa Alberdi. “The Effect of Paleoecology and Paleobiogeography on Stable Isotopes of Quaternary Mammals from South America.” Quaternary Science Reviews 55 (November 8, 2012): 103–13. https://doi.org/10.1016/j.quascirev.2012.08.017.</t>
  </si>
  <si>
    <t>Macfadden, B.J., Cerling, T.E., Harris, J.M., and Prado, J. (1999). Ancient latitudinal gradients of C3/C4 grasses interpreted from stable isotopes of New World Pleistocene horse (Equus) teeth. Global Ecology and Biogeography 8, 137–149. https://doi.org/10.1046/j.1466-822X.1999.00127.x.</t>
  </si>
  <si>
    <t>UCMP 38100</t>
  </si>
  <si>
    <t>Luraco (Co)</t>
  </si>
  <si>
    <t>UNC-ICN Museum Sample</t>
  </si>
  <si>
    <t>Correal-Urrego, G. (1993). Nuevas evidencias culturales pleistocénicas y megafauna en Colombia. BAF 8, 3–12.</t>
  </si>
  <si>
    <t>Nemocón (Co)</t>
  </si>
  <si>
    <t>Correal-Urrego, G., and Pinto Nolla, M. (1982). Fundación de Investigaciones Arqueológicas Nacionales / Investigaciones arqueológicas en el municipio de Zipacón, Cundinamarca’. BMO, 23–34.</t>
  </si>
  <si>
    <t>Pubenza (Co)</t>
  </si>
  <si>
    <t>4°24’21”N; 74°42’12”W</t>
  </si>
  <si>
    <t>16,400±420 (Col. 700, GrN 19.857)</t>
  </si>
  <si>
    <t>Tibito (Co)</t>
  </si>
  <si>
    <t>4°59'11.9”N; 73°58'52.4”W</t>
  </si>
  <si>
    <t>11,740±110 (Grn 9375)</t>
  </si>
  <si>
    <t>Mothé, Dimila, Carlos Jaramillo, Gheny Krigsfeld Shuster, Nychollas Oikawa, and Sebastian Escobar-Florez. “Ain’t No Mountain High Enough? New Records of Notiomastodon Platensis (Mammalia, Proboscidea) from Colombia and the Quaternary Dry Corridor of the Cauca Valley.” Historical Biology 36, no. 2 (February 1, 2024): 241–52. https://doi.org/10.1080/08912963.2022.2155955.</t>
  </si>
  <si>
    <t>TBT-05</t>
  </si>
  <si>
    <t>TBT-12-02</t>
  </si>
  <si>
    <t>TBT-09-13</t>
  </si>
  <si>
    <t>Totumo - Tocaima (Co)</t>
  </si>
  <si>
    <t>TOT-01</t>
  </si>
  <si>
    <t>4°25'13.72"N; 74°43'45.12"W</t>
  </si>
  <si>
    <t>6060±60 (Col. 698 GrA-3008)</t>
  </si>
  <si>
    <t>Personal Communications with Correal Urrego</t>
  </si>
  <si>
    <t>Zanjón (Co)</t>
  </si>
  <si>
    <t>3353-A / DA-ZJN-01-01</t>
  </si>
  <si>
    <t>SGC Museum Sample</t>
  </si>
  <si>
    <t>Ecuador</t>
  </si>
  <si>
    <t>Sánchez et al. (2004)</t>
  </si>
  <si>
    <t>Cuvieronious hyodon</t>
  </si>
  <si>
    <t>Alangasí (Ec)</t>
  </si>
  <si>
    <t>V.1239</t>
  </si>
  <si>
    <t>0°18'10”N; 78°45'43”W</t>
  </si>
  <si>
    <t>Late Pleistocene 26,0-19,0</t>
  </si>
  <si>
    <t>Sánchez et al., 2004</t>
  </si>
  <si>
    <t>C. hyodon (late Pl)</t>
  </si>
  <si>
    <t>V-1238</t>
  </si>
  <si>
    <t>26 to 19 ka BP</t>
  </si>
  <si>
    <t>Sánchez, Begoña, José Luis Prado, and María Teresa Alberdi. 2004. “Feeding Ecology, Dispersal, and Extinction of South American Pleistocene Gomphotheres (Gomphotheriidae, Proboscidea).” Paleobiology 30 (1): 146–61.</t>
  </si>
  <si>
    <t>V-3038</t>
  </si>
  <si>
    <t>Prado et al. (2011)</t>
  </si>
  <si>
    <t>Equus santaeelenae</t>
  </si>
  <si>
    <t>La Carolina (Ec)</t>
  </si>
  <si>
    <t>V.3037</t>
  </si>
  <si>
    <t>2°13′55″S; 80°53′57″W</t>
  </si>
  <si>
    <t>12,0-8,0</t>
  </si>
  <si>
    <t>Lindsey, E. L., and K. L. Seymour. “Tar Pits" of the Western Neotropics: Paleoecology, Taphonomy, and Mammalian Biogeography.” Vol. Number 42. Natural History Museum of Los Angeles County, 2015.</t>
  </si>
  <si>
    <t>18,400 ± 600: One date of18,400 ± 600 BP has been reported for LaCarolina, also on twigs supposedly “chewed” by Eremotherium (Churcher, 1966; Lindsey, E. L., and K. L. Seymour. “Tar Pits" of the Western Neotropics: Paleoecology, Taphonomy, and Mammalian Biogeography.” Vol. Number 42. Natural History Museum of Los Angeles County, 2015.</t>
  </si>
  <si>
    <t>12-8kya Prado, José L., Begoña Sánchez, and María T. Alberdi. “Ancient Feeding Ecology Inferred from Stable Isotopic Evidence from Fossil Horses in South America over the Past 3 Ma.” BMC Ecology 11 (June 14, 2011): 15. https://doi.org/10.1186/1472-6785-11-15.</t>
  </si>
  <si>
    <t>V-3037</t>
  </si>
  <si>
    <t>V-68</t>
  </si>
  <si>
    <t>Stegomastodon waringi</t>
  </si>
  <si>
    <t>V.1269</t>
  </si>
  <si>
    <t>12 to 8 ka BP</t>
  </si>
  <si>
    <t>V.160</t>
  </si>
  <si>
    <t>Punín (Ec)</t>
  </si>
  <si>
    <t>V-164</t>
  </si>
  <si>
    <t>1°45’55”S; 78°39’23”W</t>
  </si>
  <si>
    <t>20 to 12 ka BP</t>
  </si>
  <si>
    <t>Ferretti, Marco P. “Anatomy of Haplomastodon Chimborazi (Mammalia, Proboscidea) from the Late Pleistocene of Ecuador and Its Bearing on the Phylogeny and Systematics of South American Gomphotheres.” Geodiversitas 32, no. Dec 2010 (January 3, 2011): 663–721. https://doi.org/10.5252/g2010n4a3.</t>
  </si>
  <si>
    <t>V-1254</t>
  </si>
  <si>
    <t>Salinas Oil Field (Ec)</t>
  </si>
  <si>
    <t>F:AM 131869</t>
  </si>
  <si>
    <t xml:space="preserve"> 2°12'59"S;  80°57'52"W</t>
  </si>
  <si>
    <t>26,0-19,0</t>
  </si>
  <si>
    <t>F:AM 131868</t>
  </si>
  <si>
    <t>Peru</t>
  </si>
  <si>
    <t>Cuvieronius hyodon</t>
  </si>
  <si>
    <t>Ayusbamba (Pe)</t>
  </si>
  <si>
    <t>MUSM-42</t>
  </si>
  <si>
    <t>13°55'33''S; 72°12'47''W</t>
  </si>
  <si>
    <t>Late Pleistocene</t>
  </si>
  <si>
    <t>Pujos, François, and Rodolfo Salas. “A Systematic Reassessment and Paleogeographic Review of Fossil Xenarthra from Peru.” Bulletin de l’Institut Français d’études Andines, no. 33 (2) (August 1, 2004): 331–77. https://doi.org/10.4000/bifea.5746.</t>
  </si>
  <si>
    <t>MUSM-43</t>
  </si>
  <si>
    <t>MUSM-45</t>
  </si>
  <si>
    <t>Quipan (Pe)</t>
  </si>
  <si>
    <t>MUSM-84</t>
  </si>
  <si>
    <t>11°28′1.2″S 76°37′26.4″W</t>
  </si>
  <si>
    <t>Alberdi, María Teresa, and José Luis Prado. “The Pleistocene Gomphotheriidae (Proboscidea) from Peru.” Neues Jahrbuch Für Geologie Und Palaontologie. Abhandlungen 231, no. 3 (April 2, 2004): 423–52. https://doi.org/10.1127/njgpa/231/2004/423.</t>
  </si>
  <si>
    <t>Talara Tar Pit (Pe)</t>
  </si>
  <si>
    <t>ROM.3471C</t>
  </si>
  <si>
    <t>4°33'S; 81°7′W</t>
  </si>
  <si>
    <t>Pampas/BIR</t>
  </si>
  <si>
    <t>Brazil (BIR)</t>
  </si>
  <si>
    <t>Dantas et al., 2017</t>
  </si>
  <si>
    <t>Dantas et al., 2013</t>
  </si>
  <si>
    <t>Barcelona/RN (Br)</t>
  </si>
  <si>
    <t>UGAMS 09440</t>
  </si>
  <si>
    <t>5°57'43"S; 35°44'3"W</t>
  </si>
  <si>
    <t>PB-TPEH</t>
  </si>
  <si>
    <t>11,324  &amp;11,807 cal yr BP; 10,050 ± 35 years BP</t>
  </si>
  <si>
    <t>Dantas, Mário André Trindade, Alexander Cherkinsky, Hervé Bocherens, Morgana Drefahl, Camila Bernardes, and Lucas de Melo França. “Isotopic Paleoecology of the Pleistocene Megamammals from the Brazilian Intertropical Region: Feeding Ecology (δ13C), Niche Breadth and Overlap.” Quaternary Science Reviews 170 (August 15, 2017): 152–63. https://doi.org/10.1016/j.quascirev.2017.06.030.</t>
  </si>
  <si>
    <t>Canhoba/SE (Br)</t>
  </si>
  <si>
    <t>UGAMS 09439</t>
  </si>
  <si>
    <t>10°5'18"S; 37°15'38"W</t>
  </si>
  <si>
    <t>PB-LP</t>
  </si>
  <si>
    <t>21,180 – 21,550</t>
  </si>
  <si>
    <t>Coronel João Sá/BA (Br)</t>
  </si>
  <si>
    <t>UGAMS 09438</t>
  </si>
  <si>
    <t>10°17'27"S; 38°14'53"W</t>
  </si>
  <si>
    <t>16,800 – 17,380; 18,321 &amp; 18,636 cal yr BP; 15,210 ± 40 years BP</t>
  </si>
  <si>
    <t>UGAMS 09441</t>
  </si>
  <si>
    <t>18,321 – 18,636; 18,321 &amp; 18,636 cal yr BP; 15,210 ± 40 years BP</t>
  </si>
  <si>
    <t>Southern Andes</t>
  </si>
  <si>
    <t>Equus neogeus</t>
  </si>
  <si>
    <t>Ourolandia Toc. dos Ossos (Br)</t>
  </si>
  <si>
    <t>uncatalogued</t>
  </si>
  <si>
    <t>12°1'S; 41°52'W</t>
  </si>
  <si>
    <t>Dantas et al., 2023</t>
  </si>
  <si>
    <t>35,209 – 34,628</t>
  </si>
  <si>
    <t>Ourolândia BIR (Br)</t>
  </si>
  <si>
    <t>UGAMS 42488</t>
  </si>
  <si>
    <t>Enamel?</t>
  </si>
  <si>
    <t>6°40′24.56′′S; 35°22′34.89′′W</t>
  </si>
  <si>
    <t>Dantas, Mário André Trindade, Verônica Santos Gomes, Alexander Cherkinsky, and Hermínio Ismael de Araújo-Junior. “Annual Isotopic Diet (δ13C) ofEremotherium Laurillardi(Lund, 1842) and Climate Variation (δ18O) through the Late Pleistocene in the Brazilian Intertropical Region.” Quaternary Research 115 (September 2023): 194–201. https://doi.org/10.1017/qua.2023.17.</t>
  </si>
  <si>
    <t>Franca et al., 2014</t>
  </si>
  <si>
    <t>Poço Redondo/SE (Br)</t>
  </si>
  <si>
    <t>UGAMS 13535</t>
  </si>
  <si>
    <t>9°55′44′′S; 37°52′0.9′′W</t>
  </si>
  <si>
    <t>16,022 – 16,840; 6,644 &amp; 17,147 cal yr BP; 13,950 ± 40 years BP</t>
  </si>
  <si>
    <t>UGAMS 13537</t>
  </si>
  <si>
    <t>12,125 – 12,533</t>
  </si>
  <si>
    <t>Poço Redondo/SE (Br)</t>
  </si>
  <si>
    <t>UGAMS 13536</t>
  </si>
  <si>
    <t>19,400 – 19,594</t>
  </si>
  <si>
    <t>UGAMS 09437</t>
  </si>
  <si>
    <t>16,644 – 17,147</t>
  </si>
  <si>
    <t>UGAMS 13538</t>
  </si>
  <si>
    <t>16,718 – 17,048</t>
  </si>
  <si>
    <t>S. waringi (late Pl)</t>
  </si>
  <si>
    <t>Toca dos Ossos (Br)</t>
  </si>
  <si>
    <t>Faria et al., 2021</t>
  </si>
  <si>
    <t>Lajedāo do Patrício (Br)</t>
  </si>
  <si>
    <t>Notio-01</t>
  </si>
  <si>
    <t>11°16′52,4′′S; 41°35′79′′W</t>
  </si>
  <si>
    <t>Faria, Fábio Henrique Cotes, Ismar de Souza Carvalho, and Hermínio Ismael de Araújo-Júnior. “Paleoenvironmental and Paleoecological Inferences of the Quaternary Megafauna of Lajedão Do Patrício, Bahia, Brazil.” Journal of South American Earth Sciences 110, no. 103378 (October 1, 2021): 103378. https://doi.org/10.1016/j.jsames.2021.103378.</t>
  </si>
  <si>
    <t>Notio-02</t>
  </si>
  <si>
    <t>Argentina (Pampas)</t>
  </si>
  <si>
    <t xml:space="preserve">Arenero Sposito (Ar) </t>
  </si>
  <si>
    <t>esmalte diente</t>
  </si>
  <si>
    <t>33°40′55.21′′S; 59°39′54.49′′W</t>
  </si>
  <si>
    <t>41,0-37,0</t>
  </si>
  <si>
    <t>Dantas, M.A.T., et al., A review of the time scale and potential geographic distribution of Notiomastodon platensis (Ameghino, 1888) in the late Pleistocene of South America, Quaternary International (2013), http://dx.doi.org/10.1016/ j.quaint.2013.06.031</t>
  </si>
  <si>
    <t>Stegomastodon platensis</t>
  </si>
  <si>
    <t>M1 (blanco)</t>
  </si>
  <si>
    <t xml:space="preserve">M2 (negro) </t>
  </si>
  <si>
    <t>Arroyo Chasicó (Ar)</t>
  </si>
  <si>
    <t>FCS.94.1 200 4</t>
  </si>
  <si>
    <t>38°20′18′′S; 62°38′40′′W</t>
  </si>
  <si>
    <t>28,0-10,0; 10,710 ± 50 yrs BP</t>
  </si>
  <si>
    <t>Prado, José L., Cayetana Martinez-Maza, and María T. Alberdi. “Megafauna Extinction in South America: A New Chronology for the Argentine Pampas.” Palaeogeography, Palaeoclimatology, Palaeoecology 425 (May 1, 2015): 41–49. https://doi.org/10.1016/j.palaeo.2015.02.026.</t>
  </si>
  <si>
    <t>FCS.94.1.1. 2</t>
  </si>
  <si>
    <t>28,0-10,0</t>
  </si>
  <si>
    <t>Arroyo El Gualichu (Ar)</t>
  </si>
  <si>
    <t>Arroyo El Gualichu</t>
  </si>
  <si>
    <t>36°8′2′′S; 58°35′59′′W</t>
  </si>
  <si>
    <t>Hippidion principale</t>
  </si>
  <si>
    <t>Arroyo Las Flores (Ar)</t>
  </si>
  <si>
    <t>Arroyo Las Flores</t>
  </si>
  <si>
    <t>Arroyo Tapalqué (Ar)</t>
  </si>
  <si>
    <t>MACN 1735</t>
  </si>
  <si>
    <t>Tooth (E+D)</t>
  </si>
  <si>
    <t>36°36′37′′S; 60°5′30′′W</t>
  </si>
  <si>
    <t>MACN 1734</t>
  </si>
  <si>
    <t>MACN 6116</t>
  </si>
  <si>
    <t>Equus (Amerhippus) neogeus</t>
  </si>
  <si>
    <t>Calera Avellaneda (Ar)</t>
  </si>
  <si>
    <t>Calera Avellaneda</t>
  </si>
  <si>
    <t>36°59′1.1′′S; 60°14′24′′W</t>
  </si>
  <si>
    <t>Pleistocene?</t>
  </si>
  <si>
    <t>Cant. Hdez. Orazi (Ar)</t>
  </si>
  <si>
    <t>90-VIII.1.1</t>
  </si>
  <si>
    <t>Late Pelistocene</t>
  </si>
  <si>
    <t>Cant. Sr. Landa (Ar)</t>
  </si>
  <si>
    <t>87-VII.35.1</t>
  </si>
  <si>
    <t>Cascada de Paleolama (Ar)</t>
  </si>
  <si>
    <t>MMH.98.09.97</t>
  </si>
  <si>
    <t>Argentina</t>
  </si>
  <si>
    <t>Esperanza, Santa Fé (Ar)</t>
  </si>
  <si>
    <t>MLP.52.IX.29-91</t>
  </si>
  <si>
    <t>31°26′56′′S; 60°55′49′′W</t>
  </si>
  <si>
    <t>.5 myr  to  10 kyr</t>
  </si>
  <si>
    <t>Granville (P4-Beto) (Ar)</t>
  </si>
  <si>
    <t>V-377 MUESTRA 10</t>
  </si>
  <si>
    <t>34°41′36′′S; 58°37′5′′W</t>
  </si>
  <si>
    <t xml:space="preserve">V-378 MUESTRA 11 </t>
  </si>
  <si>
    <r>
      <t xml:space="preserve">Stegomastodon </t>
    </r>
    <r>
      <rPr>
        <sz val="12"/>
        <rFont val="Aptos Narrow"/>
        <family val="2"/>
        <scheme val="minor"/>
      </rPr>
      <t>cf.</t>
    </r>
    <r>
      <rPr>
        <i/>
        <sz val="12"/>
        <rFont val="Aptos Narrow"/>
        <family val="2"/>
        <scheme val="minor"/>
      </rPr>
      <t xml:space="preserve"> platensis</t>
    </r>
  </si>
  <si>
    <t>La Paz, Rosario (Ar)</t>
  </si>
  <si>
    <t>Resto esmalte gonfoterio</t>
  </si>
  <si>
    <t>32°57′31′′S; 60°40′21′′W</t>
  </si>
  <si>
    <t>Late Pelistocene?</t>
  </si>
  <si>
    <t>Los Gaviones (Ar)?</t>
  </si>
  <si>
    <t>V-376 MUESTRA 9</t>
  </si>
  <si>
    <t>33°39′44′′S; 70°39′52′′W</t>
  </si>
  <si>
    <t>Luján (Ar)</t>
  </si>
  <si>
    <t>MACN 10441</t>
  </si>
  <si>
    <t>S. platensis (late Pl)</t>
  </si>
  <si>
    <t>Magdalena (Ar)</t>
  </si>
  <si>
    <t>31-VII.16.1</t>
  </si>
  <si>
    <t>35°4′50′′S; 57°31′3′′W</t>
  </si>
  <si>
    <t>Maipú (Ar)</t>
  </si>
  <si>
    <t>MACN-14025</t>
  </si>
  <si>
    <t>Mercedes (Ar)</t>
  </si>
  <si>
    <t>MLP 505</t>
  </si>
  <si>
    <t>34°39′2′′S; 59°25′54′′W</t>
  </si>
  <si>
    <t>MLP8-407</t>
  </si>
  <si>
    <t>MACN-14936</t>
  </si>
  <si>
    <t>MACN-14935</t>
  </si>
  <si>
    <t>Museo F y C. Ameghino, AR</t>
  </si>
  <si>
    <t>Rosario 314</t>
  </si>
  <si>
    <t>Punta Hermengo (Ar)</t>
  </si>
  <si>
    <t>MLP s/s</t>
  </si>
  <si>
    <t>38°17′11′′S; 57°50′9′′W</t>
  </si>
  <si>
    <t>Paso Otero (Ar)</t>
  </si>
  <si>
    <t>MLP 80-VIII-13-93</t>
  </si>
  <si>
    <t>37°37′24′′S; 58°33′7′′W</t>
  </si>
  <si>
    <t>https://www.soc.unicen.edu.ar/newsletter/nro5/nuestros_docentes/gutierrez.htm</t>
  </si>
  <si>
    <t>Punta de Agua (Ar)</t>
  </si>
  <si>
    <t>MHIN-UNSL-GEO V-515 28</t>
  </si>
  <si>
    <t>14,0-8,0</t>
  </si>
  <si>
    <t>Río Quequén Grande (Ar)</t>
  </si>
  <si>
    <t>40.VII.17.1</t>
  </si>
  <si>
    <t>36°50′21′′S; 60°18′34′′W</t>
  </si>
  <si>
    <t>Río Quequén Salado (Ar)</t>
  </si>
  <si>
    <t>MACN 9753</t>
  </si>
  <si>
    <t>38°26′21′′S; 60°39′52′′W</t>
  </si>
  <si>
    <t>MLP.52.X.5-3</t>
  </si>
  <si>
    <t>12,8-11,5</t>
  </si>
  <si>
    <r>
      <t xml:space="preserve">Equus (Amerhippus) </t>
    </r>
    <r>
      <rPr>
        <sz val="12"/>
        <rFont val="Aptos Narrow"/>
        <family val="2"/>
        <scheme val="minor"/>
      </rPr>
      <t>cf.</t>
    </r>
    <r>
      <rPr>
        <i/>
        <sz val="12"/>
        <rFont val="Aptos Narrow"/>
        <family val="2"/>
        <scheme val="minor"/>
      </rPr>
      <t xml:space="preserve"> neogeus</t>
    </r>
  </si>
  <si>
    <t>Río Rosario (Ar)</t>
  </si>
  <si>
    <t>V-469 MUESTRA 12</t>
  </si>
  <si>
    <t>Río Salado (Ar)</t>
  </si>
  <si>
    <t>MACN 5667</t>
  </si>
  <si>
    <t xml:space="preserve">35°44'82′'S; 58°45'87′'W </t>
  </si>
  <si>
    <t xml:space="preserve">14,040 ±50  to 12,100 ±100 </t>
  </si>
  <si>
    <t>Fucks, E., Pisano, M.F., Huarte, R.A., Di Lello, C.V., Mari, F., and Carbonari, J.E. (2015). Stratigraphy of the fluvial deposits of the Salado river basin, Buenos Aires Province: Lithology, chronology and paleoclimate. J. South Am. Earth Sci. 60, 129–139. https://doi.org/10.1016/j.jsames.2015.03.007.</t>
  </si>
  <si>
    <t>Pommarés, N.N., Fucks, E.E., Pisano, M.F., Luengo, M.S., Ramos, N.A., and Di Lello, C.V. (2021). Late Pleistocene-Holocene paleoenvironments in the middle basin of the Salado river, province of Buenos Aires, Argentina. J. South Am. Earth Sci. 105, 103001. https://doi.org/10.1016/j.jsames.2020.103001.</t>
  </si>
  <si>
    <t>MACN 5056</t>
  </si>
  <si>
    <t>Rosario (Ar)</t>
  </si>
  <si>
    <t>Rosario 190 negro</t>
  </si>
  <si>
    <t>Rosario. Museo F y C Ameghino (Ar)</t>
  </si>
  <si>
    <t>Rosario 25.VI.2007</t>
  </si>
  <si>
    <t>Tapalqué (Ar)</t>
  </si>
  <si>
    <t>44-XII.29.1</t>
  </si>
  <si>
    <t>37°11′2′′S; 59°26′55′′W</t>
  </si>
  <si>
    <t>~11.6 cal. kya</t>
  </si>
  <si>
    <t>Chichkoyan, K.V., and Nami, H.G. (2025). Through the eyes of the megafauna: Early human settlement and isotopy in the south American Southern Cone. Quaternary 8, 14. https://doi.org/10.3390/quat8010014.</t>
  </si>
  <si>
    <t>44.XII.29.1</t>
  </si>
  <si>
    <t>Un. Rosario. Museo F y C…, AR</t>
  </si>
  <si>
    <t>Rosario 180 M3 inf</t>
  </si>
  <si>
    <t>Zanjón Seco (Ar)</t>
  </si>
  <si>
    <t>MACN 14417</t>
  </si>
  <si>
    <t>38°10′5′′S; 59°10′47′′W</t>
  </si>
  <si>
    <t>Brazil (Pampa)</t>
  </si>
  <si>
    <t>Carrasco et al., 2023</t>
  </si>
  <si>
    <t>Equus sp.</t>
  </si>
  <si>
    <t>Touro Passo Creek (Br)</t>
  </si>
  <si>
    <t>MCN-PV-1461</t>
  </si>
  <si>
    <t>Based on sediment and fossil dating, the deposition age at Touro Passo Creek ranges from 42.6 to 10 ka (Da-Rosa, 2009; Kerber et al., 2011),</t>
  </si>
  <si>
    <t>MCN-PV-1462</t>
  </si>
  <si>
    <t>Hippidion</t>
  </si>
  <si>
    <t>MCN-PV-1463</t>
  </si>
  <si>
    <t>La Banda (Ar)</t>
  </si>
  <si>
    <t>MCNAM-PV-83</t>
  </si>
  <si>
    <t>27°44′8′′S; 64°14′36′′W</t>
  </si>
  <si>
    <t>SA-LP</t>
  </si>
  <si>
    <t xml:space="preserve">Hippidion devillei </t>
  </si>
  <si>
    <t>Mina Aguilar (Ar)</t>
  </si>
  <si>
    <t>MLP 85-VII-1-2</t>
  </si>
  <si>
    <t>23°47′56′′S; 64°46′42′′W</t>
  </si>
  <si>
    <t>Bolivia</t>
  </si>
  <si>
    <t>Nuapua-1 (Bo)</t>
  </si>
  <si>
    <t>UF. Uncatalogued</t>
  </si>
  <si>
    <t>21°21'14"S; 63°59'9"W</t>
  </si>
  <si>
    <t>Nuapua-3 (Bo)</t>
  </si>
  <si>
    <t>Tarija (Bo)</t>
  </si>
  <si>
    <t>MACN 1516</t>
  </si>
  <si>
    <t>22°3′4′′S; 64°32′8′′W</t>
  </si>
  <si>
    <t>44,0-21,1</t>
  </si>
  <si>
    <t>Prado, José L., Begoña Sánchez, and María T. Alberdi. “Ancient Feeding Ecology Inferred from Stable Isotopic Evidence from Fossil Horses in South America over the Past 3 Ma.” BMC Ecology 11 (June 14, 2011): 15. https://doi.org/10.1186/1472-6785-11-15.</t>
  </si>
  <si>
    <t>Equus insulatus</t>
  </si>
  <si>
    <t>MACN 1509</t>
  </si>
  <si>
    <t>22°0′33′′S; 64°51′52′′W</t>
  </si>
  <si>
    <t>44,0-21,0</t>
  </si>
  <si>
    <t>MACN 1501B</t>
  </si>
  <si>
    <t>UF. 90653</t>
  </si>
  <si>
    <t>UF. 90764</t>
  </si>
  <si>
    <t>UF. 90895</t>
  </si>
  <si>
    <t>UF. 90750</t>
  </si>
  <si>
    <t>UF. 91972</t>
  </si>
  <si>
    <t>Chile</t>
  </si>
  <si>
    <t>González-Guarda et al., 2018 *SI*</t>
  </si>
  <si>
    <t>González-Guarda et al., 2018</t>
  </si>
  <si>
    <t>Pleistocene/Holocene transition</t>
  </si>
  <si>
    <t>Tagua Tagua (Ch)</t>
  </si>
  <si>
    <t xml:space="preserve">SGO.PV.TT2B </t>
  </si>
  <si>
    <t>M3/m3</t>
  </si>
  <si>
    <t>34°25′34′′S; 71°2′23′′W</t>
  </si>
  <si>
    <t>13,805-14,524; ∼13,800 cal y B.P.</t>
  </si>
  <si>
    <t>Pérez-Crespo, Víctor Adrián, José Luis Prado, María Teresa Alberdi, Joaquín Arroyo-Cabrales, and Eileen Johnson. “Feeding Ecology of the Gomphotheres (Proboscidea, Gomphotheriidae) of America.” Quaternary Science Reviews 229, no. 106126 (February 1, 2020): 106126. https://doi.org/10.1016/j.quascirev.2019.106126.</t>
  </si>
  <si>
    <t>González-Guarda, Erwin, Ricardo A. Segovia, Matías Valenzuela, Lidiane Asevedo, Natalia Villavicencio, Carlos Tornero, Iván Ramírez-Pedraza, et al. “The Extinct Notiomastodon Platensis (Proboscidea, Gomphoteriidae) Inhabited Mediterranean Ecosystems during the Late Pleistocene in North-Central Chile (31°S–36°S).” Quaternary Science Reviews 344, no. 108957 (November 15, 2024): 108957. https://doi.org/10.1016/j.quascirev.2024.108957.</t>
  </si>
  <si>
    <t>late Pleistocene</t>
  </si>
  <si>
    <t>Algarrobo (Ch)</t>
  </si>
  <si>
    <t>MUSA0354a</t>
  </si>
  <si>
    <t>M2/m2</t>
  </si>
  <si>
    <t>33°23′8′′S; 71°40′22′′W</t>
  </si>
  <si>
    <t>González-Guarda, Erwin, Alia Petermann-Pichincura, Carlos Tornero, Laura Domingo, Jordi Agustí, Mario Pino, Ana M. Abarzúa, et al. “Multiproxy Evidence for Leaf-Browsing and Closed Habitats in Extinct Proboscideans (Mammalia, Proboscidea) from Central Chile.” Proceedings of the National Academy of Sciences of the United States of America 115, no. 37 (September 11, 2018): 9258–63. https://doi.org/10.1073/pnas.1804642115.</t>
  </si>
  <si>
    <t>Perez-Crespo et al. 2020</t>
  </si>
  <si>
    <t>González-Guarda et al., 2017; 2018</t>
  </si>
  <si>
    <t>Last Glacial Termination</t>
  </si>
  <si>
    <t>Stegomastodon platensis / Notio</t>
  </si>
  <si>
    <t>Alto de Boroa (Ch)</t>
  </si>
  <si>
    <t>MRA2461</t>
  </si>
  <si>
    <t>M3</t>
  </si>
  <si>
    <t>38°52′40′′S; 72°50′2′′W</t>
  </si>
  <si>
    <t>13,545-13,770</t>
  </si>
  <si>
    <t>MRA2462</t>
  </si>
  <si>
    <t>13,545-13,770 cal BP</t>
  </si>
  <si>
    <t>Casablanca (Ch)</t>
  </si>
  <si>
    <t>Museo Historia Natural de Valparaíso</t>
  </si>
  <si>
    <t>33°19′14′′S; 71°24′36′′W</t>
  </si>
  <si>
    <t>Castro (Ch)</t>
  </si>
  <si>
    <t>MMC 5</t>
  </si>
  <si>
    <t>42°28′56′′S; 73°45′51′′W</t>
  </si>
  <si>
    <t>13,270-15,685</t>
  </si>
  <si>
    <t>MMC 6</t>
  </si>
  <si>
    <t>m3</t>
  </si>
  <si>
    <t>Chan Chan (Ch)</t>
  </si>
  <si>
    <t xml:space="preserve">UACh PV CHA 01 </t>
  </si>
  <si>
    <t>39°32′19′′S; 73°14′30′′W</t>
  </si>
  <si>
    <t>11,745-12,050</t>
  </si>
  <si>
    <t>Chile (Ch)</t>
  </si>
  <si>
    <t>Choroico (Ch)</t>
  </si>
  <si>
    <t xml:space="preserve">UACh PV CHO 01 </t>
  </si>
  <si>
    <t>13,070-13,264</t>
  </si>
  <si>
    <t>Sánchez et al., 2004 / González-Guarda et al., 2018</t>
  </si>
  <si>
    <t>C. hyodon (late Pl) / Stegomastodon platensis</t>
  </si>
  <si>
    <t>El Parral (Ch)</t>
  </si>
  <si>
    <t>SGO.PV.17a</t>
  </si>
  <si>
    <t>36°8′29′′S; 71°49′19′′W</t>
  </si>
  <si>
    <t>SGO PV 15</t>
  </si>
  <si>
    <t>SGO.PV.15</t>
  </si>
  <si>
    <t>Gomphoteriidae</t>
  </si>
  <si>
    <t>SGD.PV.17</t>
  </si>
  <si>
    <t>13,0-10,0</t>
  </si>
  <si>
    <t>Frutillar (Ch)</t>
  </si>
  <si>
    <t>UACh PV FR 22</t>
  </si>
  <si>
    <t>41°7′33′′S; 73°3′37′′W</t>
  </si>
  <si>
    <t>Huilma (Ch)</t>
  </si>
  <si>
    <t>MHMOP/H12</t>
  </si>
  <si>
    <t>40°33′32′′S; 73°10′9′′W</t>
  </si>
  <si>
    <t>Illapel (Ch)</t>
  </si>
  <si>
    <t>SGO.PV.40</t>
  </si>
  <si>
    <t>M2</t>
  </si>
  <si>
    <t>31°37′57′′S; 71°10′5′′W</t>
  </si>
  <si>
    <t>La Plata (Ch)</t>
  </si>
  <si>
    <t>UACh PV LP 13</t>
  </si>
  <si>
    <t>m2</t>
  </si>
  <si>
    <t>40°6′53′′S; 71°50′46′′W</t>
  </si>
  <si>
    <t>14,021-14,463</t>
  </si>
  <si>
    <t>UACh PV LP 14</t>
  </si>
  <si>
    <t>UACh PV LP 15</t>
  </si>
  <si>
    <t>Domingo et al., (2012)</t>
  </si>
  <si>
    <t>La Rinconada (Ch)</t>
  </si>
  <si>
    <t>El Trebal III</t>
  </si>
  <si>
    <t>33°36′26′′S; 70°48′53′′W</t>
  </si>
  <si>
    <t>Labarca, R., Alberdi, M. T., Prado, J. L., Mansilla, P., &amp; Mourgues, F. A. (2016). Nuevas evidencias acerca de la presencia de Stegomastodon platensis Ameghino, 1888, Proboscidea: Gomphotheriidae, en el Pleistoceno tardío de Chile central. Estudios Geológicos, 72(1), e046. https://doi.org/10.3989/egeol.42199.385</t>
  </si>
  <si>
    <t>El Trebal I</t>
  </si>
  <si>
    <t>Domingo et al.. (2012)</t>
  </si>
  <si>
    <t>Limahuida (Ch)</t>
  </si>
  <si>
    <t>SGO. PV.40</t>
  </si>
  <si>
    <t>31°38′20′′S; 71°11′22′′W</t>
  </si>
  <si>
    <t>SGO PV 40</t>
  </si>
  <si>
    <t>González-Guarda et al., 2017</t>
  </si>
  <si>
    <t>Los Lagos (Ch)</t>
  </si>
  <si>
    <t>GEOUACh/P/LL/2</t>
  </si>
  <si>
    <t>39°46′0.3′′S; 72°28′53′′W</t>
  </si>
  <si>
    <t>11,790 ± 80</t>
  </si>
  <si>
    <t>Los Vilos (Ch)</t>
  </si>
  <si>
    <t>SGD.PV.262</t>
  </si>
  <si>
    <t>31°54′43′′S; 71°30′50′′W</t>
  </si>
  <si>
    <t>~35,0</t>
  </si>
  <si>
    <t>Máfil (Ch)</t>
  </si>
  <si>
    <t xml:space="preserve">UACh PV MA 1 </t>
  </si>
  <si>
    <t>39°39′57′′S; 72°57′7′′W</t>
  </si>
  <si>
    <t>13,434–13,751</t>
  </si>
  <si>
    <t>Monte Verde (Ch)</t>
  </si>
  <si>
    <t>MHAMM A02156</t>
  </si>
  <si>
    <t>41°36′14′′S; 73°9′42′′W</t>
  </si>
  <si>
    <t>MHAMM A02137</t>
  </si>
  <si>
    <t>MHAMM A02177</t>
  </si>
  <si>
    <t>Navidad/Pupuya (Ch)</t>
  </si>
  <si>
    <t>MUSA1637</t>
  </si>
  <si>
    <t>34°0′15′′S; 71°51′10′′W</t>
  </si>
  <si>
    <t>Nochaco (Ch)</t>
  </si>
  <si>
    <t>MHMOP/N11</t>
  </si>
  <si>
    <t>40°53′15′′S; 72°53′22′′W</t>
  </si>
  <si>
    <t>15,808 – 19,398; 17,130-20,339</t>
  </si>
  <si>
    <t>MHMOP/NO9</t>
  </si>
  <si>
    <t>15,808 – 19,398</t>
  </si>
  <si>
    <t>Equus andium</t>
  </si>
  <si>
    <t>Paillaco (Ch)</t>
  </si>
  <si>
    <t>MHMOP/PI/69</t>
  </si>
  <si>
    <t>Enamel Incisor</t>
  </si>
  <si>
    <t>40°4′14′′S; 72°52′21′′W</t>
  </si>
  <si>
    <t xml:space="preserve">17,428 - 10,239; 13,026 - 13,557 </t>
  </si>
  <si>
    <t>MHMOP/PI/67</t>
  </si>
  <si>
    <t>Enamel Upper molar</t>
  </si>
  <si>
    <t>MHMOP/PI/63</t>
  </si>
  <si>
    <t>Enamel Lower molar</t>
  </si>
  <si>
    <t>MHMOP/PI/66</t>
  </si>
  <si>
    <t>MHMOP/PI/71A</t>
  </si>
  <si>
    <t>GEOUACh/ P/MA/1</t>
  </si>
  <si>
    <t xml:space="preserve">13,026 - 13,557 </t>
  </si>
  <si>
    <t>SGO.PV.15b</t>
  </si>
  <si>
    <t>SGO.PV.15a</t>
  </si>
  <si>
    <t>SGO.PV.55</t>
  </si>
  <si>
    <t>Pilauco (Ch)</t>
  </si>
  <si>
    <t>MHMOPI/628a</t>
  </si>
  <si>
    <t>40°31′49′′S; 73°4′27′′W</t>
  </si>
  <si>
    <t>17,428-10,239; 13,240-15,644</t>
  </si>
  <si>
    <t>MHMOPI/627a</t>
  </si>
  <si>
    <t>17,428-10,239</t>
  </si>
  <si>
    <t>Quereo (Ch)</t>
  </si>
  <si>
    <t>SGO.PV.262</t>
  </si>
  <si>
    <t>31°55′55′′S; 71°30′55′′W</t>
  </si>
  <si>
    <t>12,703 - 12,982</t>
  </si>
  <si>
    <t>SGO.PV.267</t>
  </si>
  <si>
    <t>Quilpué (Ch)</t>
  </si>
  <si>
    <t>Museo Fonck</t>
  </si>
  <si>
    <t>M3 2l</t>
  </si>
  <si>
    <t>33°2′59′′S; 71°26′29′′W</t>
  </si>
  <si>
    <t>M2 1l</t>
  </si>
  <si>
    <t>Sánchez et al., 2004 / González-Guarda et al., 2017; 2018</t>
  </si>
  <si>
    <t>Río Bueno (Ch)</t>
  </si>
  <si>
    <t>SGO.PV.44</t>
  </si>
  <si>
    <t>40°20′1.2′′S; 72°57′24′′W</t>
  </si>
  <si>
    <t>Río Rapel (Ch)</t>
  </si>
  <si>
    <t>MUSA1690</t>
  </si>
  <si>
    <t>33°57′21′′S; 71°43′13′′W</t>
  </si>
  <si>
    <t>SGO.PV.47c</t>
  </si>
  <si>
    <t>13,805-14,524</t>
  </si>
  <si>
    <t>SGO.PV.668</t>
  </si>
  <si>
    <t>Dp2?</t>
  </si>
  <si>
    <t>34°27′31′′S; 71°6′43′′W</t>
  </si>
  <si>
    <t>SGO.PV.686</t>
  </si>
  <si>
    <t>SGO.PV.13a</t>
  </si>
  <si>
    <t>SGO.PV.47j</t>
  </si>
  <si>
    <t>SGO.PV.1b</t>
  </si>
  <si>
    <t>M1/m1</t>
  </si>
  <si>
    <t>SGO.PV.48a</t>
  </si>
  <si>
    <t>SGO.PV.47a</t>
  </si>
  <si>
    <t>12,260 ± 80</t>
  </si>
  <si>
    <t>SGO.PV.47k</t>
  </si>
  <si>
    <t>SGO.PV.47f</t>
  </si>
  <si>
    <t>SGO.PV.TT2A</t>
  </si>
  <si>
    <t>SGO.PV.46a</t>
  </si>
  <si>
    <t>SGO.PV.1d</t>
  </si>
  <si>
    <t>11,750 ± 60</t>
  </si>
  <si>
    <t>SGO.PV.256</t>
  </si>
  <si>
    <t>SGO.PV.60</t>
  </si>
  <si>
    <t>SGO.PV.47c1</t>
  </si>
  <si>
    <t>Tagua-tagua (Ch)</t>
  </si>
  <si>
    <t>SGD.PV.13a</t>
  </si>
  <si>
    <t>11,0-6,0</t>
  </si>
  <si>
    <t>SGD.PV.47c</t>
  </si>
  <si>
    <t>SGO PV 47j</t>
  </si>
  <si>
    <t>SGO PV 47a</t>
  </si>
  <si>
    <t>Tierras Blancas (Ch)</t>
  </si>
  <si>
    <t>SGO.PV.8</t>
  </si>
  <si>
    <t>32°58′45′′S; 71°12′37′′W</t>
  </si>
  <si>
    <t>SGO.PV.235</t>
  </si>
  <si>
    <t>SGO PV 235</t>
  </si>
  <si>
    <t>SGD.PV.8</t>
  </si>
  <si>
    <t>Sánchez et al. (2004) / González-Guarda et al., 2017; 2018</t>
  </si>
  <si>
    <t>Cuvieronious hyodon / Stegomastodon platensis</t>
  </si>
  <si>
    <t xml:space="preserve">Tramalhué (Ch) /San Pablo </t>
  </si>
  <si>
    <t>SGO.PV.43</t>
  </si>
  <si>
    <t>40°8′25′′S; 73°27′34′′W</t>
  </si>
  <si>
    <t>13,064–13,317</t>
  </si>
  <si>
    <t>Frassinetti, D., and M. T. Alberdi. “Revisión y estudio de los restos fósiles de mastodontes de Chile (Gomphotheriidae): Cuvieronius hyodon, Pleistoceno superior.” Estudios geológicos 56, no. 3–4 (August 30, 2000): 197–208. https://doi.org/10.3989/egeol.00563-4151.</t>
  </si>
  <si>
    <t>López et al., 2018</t>
  </si>
  <si>
    <t>27,159–26,679 cal BP</t>
  </si>
  <si>
    <t>Equus (Amerhippus) sp.</t>
  </si>
  <si>
    <t xml:space="preserve"> GNL Quintero 1</t>
  </si>
  <si>
    <t>UGAMS 15535</t>
  </si>
  <si>
    <t>32°46′ S; 71°30′ W</t>
  </si>
  <si>
    <t>López Mendoza, P., Cartajena, I., Carabias, D., Prevosti, F.J., Maldonado, A., and Flores-Aqueveque, V. (2018). Reconstructing drowned terrestrial landscapes. Isotopic paleoecology of a late Pleistocene extinct faunal assemblage: Site GNL Quintero 1 (GNLQ1) (32° S, Central Chile). Quat. Int. 463, 153–160. https://doi.org/10.1016/j.quaint.2016.08.017.</t>
  </si>
  <si>
    <t>UGAMS 20847</t>
  </si>
  <si>
    <t>Age</t>
  </si>
  <si>
    <r>
      <t xml:space="preserve">Cadena, Edwin R., Carlos M. Jaramillo, and María Paramo. “The First Late Pleistocene Record Of Kinosternon (Cryptodira: Kinosternidae) Turtles For Northern South America, Pubenza Locality, Colombia.” </t>
    </r>
    <r>
      <rPr>
        <i/>
        <sz val="12"/>
        <rFont val="Aptos Narrow"/>
        <family val="2"/>
        <scheme val="minor"/>
      </rPr>
      <t>South American Journal of Herpetology / Sociedade Brasileira de Herpetologia</t>
    </r>
    <r>
      <rPr>
        <sz val="12"/>
        <rFont val="Aptos Narrow"/>
        <family val="2"/>
        <scheme val="minor"/>
      </rPr>
      <t xml:space="preserve"> 2, no. Dec 2007 (January 24, 2009): 201–5. https://doi.org/10.2994/1808-9798(2007)2[201:TFLPRO]2.0.CO;2.</t>
    </r>
  </si>
  <si>
    <r>
      <t xml:space="preserve">Pérez-Crespo, Víctor A., José L. Prado, Maria T. Alberdi, Joaquín Arroyo-Cabrales, and Eileen Johnson. “Diet and Habitat for Six American Pleistocene Proboscidean Species Using Carbon and Oxygen Stable Isotopes.” </t>
    </r>
    <r>
      <rPr>
        <i/>
        <sz val="12"/>
        <rFont val="Aptos Narrow"/>
        <family val="2"/>
        <scheme val="minor"/>
      </rPr>
      <t>Ameghiniana</t>
    </r>
    <r>
      <rPr>
        <sz val="12"/>
        <rFont val="Aptos Narrow"/>
        <family val="2"/>
        <scheme val="minor"/>
      </rPr>
      <t xml:space="preserve"> 53, no. 1 (February 2016): 39–51. https://doi.org/10.5710/AMGH.02.06.2015.2842.</t>
    </r>
  </si>
  <si>
    <r>
      <t xml:space="preserve">Dantas, Mário André Trindade, Alexander Cherkinsky, Hervé Bocherens, Morgana Drefahl, Camila Bernardes, and Lucas de Melo França. “Isotopic Paleoecology of the Pleistocene Megamammals from the Brazilian Intertropical Region: Feeding Ecology (δ13C), Niche Breadth and Overlap.” </t>
    </r>
    <r>
      <rPr>
        <i/>
        <sz val="12"/>
        <rFont val="Aptos Narrow"/>
        <family val="2"/>
        <scheme val="minor"/>
      </rPr>
      <t>Quaternary Science Reviews</t>
    </r>
    <r>
      <rPr>
        <sz val="12"/>
        <rFont val="Aptos Narrow"/>
        <family val="2"/>
        <scheme val="minor"/>
      </rPr>
      <t xml:space="preserve"> 170 (August 15, 2017): 152–63. https://doi.org/10.1016/j.quascirev.2017.06.030.</t>
    </r>
  </si>
  <si>
    <r>
      <t xml:space="preserve">Macfadden, Bruce J., Thure E. Cerling, John M. Harris, and José Prado. “Ancient Latitudinal Gradients of C3/C4 Grasses Interpreted from Stable Isotopes of New World Pleistocene Horse (Equus) Teeth.” </t>
    </r>
    <r>
      <rPr>
        <i/>
        <sz val="12"/>
        <rFont val="Aptos Narrow"/>
        <family val="2"/>
        <scheme val="minor"/>
      </rPr>
      <t>Global Ecology and Biogeography</t>
    </r>
    <r>
      <rPr>
        <sz val="12"/>
        <rFont val="Aptos Narrow"/>
        <family val="2"/>
        <scheme val="minor"/>
      </rPr>
      <t xml:space="preserve"> 8, no. 2 (March 1, 1999): 137–49. https://doi.org/10.1046/j.1466-822X.1999.00127.x.</t>
    </r>
  </si>
  <si>
    <r>
      <t xml:space="preserve">González-Guarda, Erwin, Laura Domingo, Carlos Tornero, Mario Pino, Manuel Hernández Fernández, Paloma Sevilla, Natalia Villavicencio, and Jordi Agustí. “Late Pleistocene Ecological, Environmental and Climatic Reconstruction Based on Megafauna Stable Isotopes from Northwestern Chilean Patagonia.” </t>
    </r>
    <r>
      <rPr>
        <i/>
        <sz val="12"/>
        <rFont val="Aptos Narrow"/>
        <family val="2"/>
        <scheme val="minor"/>
      </rPr>
      <t>Quaternary Science Reviews</t>
    </r>
    <r>
      <rPr>
        <sz val="12"/>
        <rFont val="Aptos Narrow"/>
        <family val="2"/>
        <scheme val="minor"/>
      </rPr>
      <t xml:space="preserve"> 170 (August 15, 2017): 188–202. https://doi.org/10.1016/j.quascirev.2017.06.035.</t>
    </r>
  </si>
  <si>
    <t>Site Focus</t>
  </si>
  <si>
    <t>Taxanomic Focus</t>
  </si>
  <si>
    <t>Stable Isotope</t>
  </si>
  <si>
    <t>Shapiro</t>
  </si>
  <si>
    <t>Normality</t>
  </si>
  <si>
    <t>ANOVA P Value</t>
  </si>
  <si>
    <t>Kruskal–Wallis</t>
  </si>
  <si>
    <t>Rank-based Generalized Linear Model (GLM)</t>
  </si>
  <si>
    <t>Ttest</t>
  </si>
  <si>
    <t>Mann–Whitney</t>
  </si>
  <si>
    <t>Significant Difference</t>
  </si>
  <si>
    <t>Interpretation</t>
  </si>
  <si>
    <t>R Code</t>
  </si>
  <si>
    <t>Results (Shapiro)</t>
  </si>
  <si>
    <t>Results (ANOVA or Kruskal–Wallis, Ttest or Wilcox or Mann–Whitney)</t>
  </si>
  <si>
    <t>Pairwise</t>
  </si>
  <si>
    <t>Colombia (All)</t>
  </si>
  <si>
    <t>Gomph vs. Equus</t>
  </si>
  <si>
    <t>d13C enamel (bulk)</t>
  </si>
  <si>
    <t>Not Normal</t>
  </si>
  <si>
    <t>No</t>
  </si>
  <si>
    <t>Results from Shapiro indicate that carbon values of Megafauna (Gomph vs. Equus) from Colombian Pleistocene sites are not normally distributed (p &lt; 0.05). From Mann-Whitney, with a p value &gt; 0.05 we fail to reject the null hypothesis that there is no signicant difference between the Megafauna (Gomph vs. Equus) from Colombian Pleistocene sites.</t>
  </si>
  <si>
    <t>shapiro.test(One_Col_Stats$C13VPDB); wilcox.test(C13VPDB ~Taxa, One_Col_Stats);</t>
  </si>
  <si>
    <t>Shapiro-Wilk normality test
data:  One_Col_Stats$C13VPDB
W = 0.8616, p-value = 0.01042</t>
  </si>
  <si>
    <t>Wilcoxon rank sum exact test
data:  C13VPDB by Taxa
W = 46, p-value = 0.9039
alternative hypothesis: true location shift is not equal to 0</t>
  </si>
  <si>
    <t>d18O enamel (bulk)</t>
  </si>
  <si>
    <t>Normal</t>
  </si>
  <si>
    <t>Results from Shapiro indicate that carbon values of Megafauna (Gomph vs. Equus) from Colombian Pleistocene sites are normally distributed (p &gt; 0.05). From TTest, with a p value &gt; 0.05 we fail reject the null hypothesis that there is no signicant difference between the Megafauna (Gomph vs. Equus) from Colombian Pleistocene sites.</t>
  </si>
  <si>
    <t>shapiro.test(One_Col_Stats$O18VPDB)
wilcox.test(O18VPDB ~Taxa, One_Col_Stats)</t>
  </si>
  <si>
    <t>Shapiro-Wilk normality test
data:  One_Col_Stats$O18VPDB
W = 0.95127, p-value = 0.4153</t>
  </si>
  <si>
    <t xml:space="preserve">Welch Two Sample t-test
data:  O18VPDB by Taxa
t = 1.1269, df = 8.7355, p-value = 0.2898
alternative hypothesis: true difference in means between group Equus and group Gomphotheriidae is not equal to 0
95 percent confidence interval:
 -1.854411  5.502219
sample estimates:
          mean in group Equus mean in group Gomphotheriidae 
                    -5.216047                     -7.039951 </t>
  </si>
  <si>
    <t>Colombia (Tibito)</t>
  </si>
  <si>
    <t>Results from Shapiro indicate that carbon values of Megafauna (Gomph vs. Equus) from the Tibito paleaeontological site are normally distributed (p &gt; 0.05). From TTest, with a p value &gt; 0.05 we fail reject the null hypothesis that there is no signicant difference between the Megafauna (Gomph vs. Equus) from the Tibito paleaeontological site.</t>
  </si>
  <si>
    <t>shapiro.test(Two_Tib_Stats$C13VPDB)
t.test(C13VPDB ~Taxa, Two_Tib_Stats)</t>
  </si>
  <si>
    <t>Shapiro-Wilk normality test
data:  Two_Tib_Stats$C13VPDB
W = 0.94397, p-value = 0.5682</t>
  </si>
  <si>
    <t xml:space="preserve">Welch Two Sample t-test
data:  C13VPDB by Taxa
t = 0.10802, df = 6.9906, p-value = 0.917
alternative hypothesis: true difference in means between group Equus and group Gomphotheriidae is not equal to 0
95 percent confidence interval:
 -2.786222  3.052889
sample estimates:
          mean in group Equus mean in group Gomphotheriidae 
                    -10.73667                     -10.87000 </t>
  </si>
  <si>
    <t>shapiro.test(Two_Tib_Stats$O18VPDB)
t.test(O18VPDB ~Taxa, Two_Tib_Stats)</t>
  </si>
  <si>
    <t>Shapiro-Wilk normality test
data:  Two_Tib_Stats$O18VPDB
W = 0.95254, p-value = 0.6765</t>
  </si>
  <si>
    <t xml:space="preserve">Welch Two Sample t-test
data:  O18VPDB by Taxa
t = -0.08284, df = 8.0645, p-value = 0.936
alternative hypothesis: true difference in means between group Equus and group Gomphotheriidae is not equal to 0
95 percent confidence interval:
 -3.570955  3.322955
sample estimates:
          mean in group Equus mean in group Gomphotheriidae 
                       -7.030                        -6.906 </t>
  </si>
  <si>
    <t>Equus (2 Groups/Time Ranges)</t>
  </si>
  <si>
    <t>Yes</t>
  </si>
  <si>
    <t>Results from Shapiro indicate that carbon values of Megafauna (Equus) from the Colombia paleaeontological site are normally distributed (p &gt; 0.05). From TTest, with a p value &lt; 0.05 we reject the null hypothesis that there is no signicant difference between Equus Carbon values from Colombia during the LP-EH transition.</t>
  </si>
  <si>
    <t>shapiro.test(TimeEquus$C13VPDB)
t.test(C13VPDB ~Age, TimeEquus)</t>
  </si>
  <si>
    <t>Shapiro-Wilk normality test
data:  TimeEquus$C13VPDB
W = 0.84207, p-value = 0.0791</t>
  </si>
  <si>
    <t xml:space="preserve">Welch Two Sample t-test
data:  C13VPDB by Age
t = 9.2726, df = 2.8323, p-value = 0.003337
alternative hypothesis: true difference in means between group Late Pleistocene and group Late Pleistocene-Holocene is not equal to 0
95 percent confidence interval:
  5.989917 12.583417
sample estimates:
         mean in group Late Pleistocene mean in group Late Pleistocene-Holocene 
                               -1.45000                               -10.73667 </t>
  </si>
  <si>
    <t>Results from Shapiro indicate that oxygen values of Megafauna (Equus) from the Colombia paleaeontological site are normally distributed (p &gt; 0.05). From TTest, with a p value &lt; 0.05 we reject the null hypothesis that there is no signicant difference between Equus Oxygen values from Colombia during the LP-EH transition.</t>
  </si>
  <si>
    <t>shapiro.test(TimeEquus$O18VPDB)
t.test(O18VPDB ~Age, TimeEquus)</t>
  </si>
  <si>
    <t>Shapiro-Wilk normality test
data:  TimeEquus$O18VPDB
W = 0.97928, p-value = 0.9593</t>
  </si>
  <si>
    <t xml:space="preserve">Welch Two Sample t-test
data:  O18VPDB by Age
t = 4.1249, df = 3.5605, p-value = 0.01844
alternative hypothesis: true difference in means between group Late Pleistocene and group Late Pleistocene-Holocene is not equal to 0
95 percent confidence interval:
  2.124784 12.386839
sample estimates:
         mean in group Late Pleistocene mean in group Late Pleistocene-Holocene 
                              0.2258115                              -7.0300000 </t>
  </si>
  <si>
    <t>Gomp (2 Groups/Time Ranges)</t>
  </si>
  <si>
    <t>Results from Shapiro indicate that carbon values of Megafauna (Gomp) from the Colombia paleaeontological site are normally distributed (p &gt; 0.05). From TTest, with a p value &gt; 0.05 we fail to reject the null hypothesis that there is no signicant difference between Gomp Carbon values from Colombia during the LP-EH transition.</t>
  </si>
  <si>
    <t>shapiro.test(TimeGomp$C13VPDB)
t.test(C13VPDB ~Age, TimeGomp)</t>
  </si>
  <si>
    <t>Shapiro-Wilk normality test
data:  TimeGomp$C13VPDB
W = 0.86874, p-value = 0.07469</t>
  </si>
  <si>
    <t>Welch Two Sample t-test
data:  C13VPDB by Age
t = 0.36533, df = 3.4124, p-value = 0.7364
alternative hypothesis: true difference in means between group Late Pleistocene and group Late Pleistocene-Holocene is not equal to 0
95 percent confidence interval:
 -7.617598  9.749967
sample estimates:
         mean in group Late Pleistocene mean in group Late Pleistocene-Holocene 
                              -7.628732                               -8.694917</t>
  </si>
  <si>
    <t>Results from Shapiro indicate that oxygen values of Megafauna (Gomp) from the Colombia paleaeontological site are normally distributed (p &gt; 0.05). From TTest, with a p value &gt; 0.05 we fail to reject the null hypothesis that there is no signicant difference between Gomp oxygen values from Colombia during the LP-EH transition.</t>
  </si>
  <si>
    <t>shapiro.test(TimeGomp$O18VPDB)
t.test(O18VPDB ~Age, TimeGomp)</t>
  </si>
  <si>
    <t>Shapiro-Wilk normality test
data:  TimeGomp$O18VPDB
W = 0.87116, p-value = 0.08022</t>
  </si>
  <si>
    <t xml:space="preserve">Welch Two Sample t-test
data:  O18VPDB by Age
t = -0.42188, df = 2.4707, p-value = 0.7071
alternative hypothesis: true difference in means between group Late Pleistocene and group Late Pleistocene-Holocene is not equal to 0
95 percent confidence interval:
 -6.675997  5.277221
sample estimates:
         mean in group Late Pleistocene mean in group Late Pleistocene-Holocene 
                              -7.548597                               -6.849209 </t>
  </si>
  <si>
    <t>South America (All)</t>
  </si>
  <si>
    <t>Gomph (3 Groups/Regions)</t>
  </si>
  <si>
    <t>Results from Shapiro indicate that carbon values of Gomphotheridae from the Pleistocene-Holocene sites inSouth America are not normally distributed (p &lt; 0.05). As the p-value is less than the significance level 0.05, we can conclude that there are significant differences between the regional groups (North Andes, Pampas/BIR, and South Andes). The pairwise comparison shows that, only Pampas/BIR and Sothern Andean Regions are significantly different (p &lt; 0.05) with the Northern Andean producing a p-value just over the level of significance (P=0.059).</t>
  </si>
  <si>
    <t>shapiro.test(AllGomp$C13VPDB)
kruskal.test(C13VPDB ~Region, AllGomp)
pairwise.wilcox.test(AllGomp$C13VPDB, AllGomp$Region, p.adjust.method = "BH")</t>
  </si>
  <si>
    <t>Shapiro-Wilk normality test
data:  AllGomp$C13VPDB
W = 0.93763, p-value = 7.037e-08</t>
  </si>
  <si>
    <t>Kruskal-Wallis rank sum test
data:  C13VPDB by Region
Kruskal-Wallis chi-squared = 50.984, df = 2, p-value = 8.489e-12</t>
  </si>
  <si>
    <t xml:space="preserve">Pairwise comparisons using Wilcoxon rank sum test with continuity correction 
data:  AllGomp$C13VPDB and AllGomp$Region 
               Northern Andes Pampas/BIR
Pampas/BIR     0.059          -         
Southern Andes 3.1e-05        5.6e-10   
P value adjustment method: BH </t>
  </si>
  <si>
    <t>Results from Shapiro indicate that oxygen values of Gomphotheridae from the Pleistocene-Holocene sites inSouth America are not normally distributed (p &lt; 0.05). As the p-value is less than the significance level 0.05, we can conclude that there are significant differences between the regional groups (North Andes, Pampas/BIR, and South Andes). The pairwise comparison shows that, all three Northern Andean, Pampas/BIR and Sothern Andean Regions are significantly different (p &lt; 0.05) with only the Pampas/Bir and Southern Andes comparioson producing a p-value over the level of significance (P=0.0932).</t>
  </si>
  <si>
    <t>shapiro.test(AllGomp$O18VPDB)
kruskal.test(O18VPDB ~Region, AllGomp)
pairwise.wilcox.test(AllGomp$O18VPDB, AllGomp$Region, p.adjust.method = "BH")</t>
  </si>
  <si>
    <t>Shapiro-Wilk normality test
data:  AllGomp$O18VPDB
W = 0.97768, p-value = 0.002395</t>
  </si>
  <si>
    <t>Kruskal-Wallis rank sum test
data:  O18VPDB by Region
Kruskal-Wallis chi-squared = 25.685, df = 2, p-value = 2.646e-06</t>
  </si>
  <si>
    <t xml:space="preserve">Pairwise comparisons using Wilcoxon rank sum test with continuity correction 
data:  AllGomp$O18VPDB and AllGomp$Region 
               Northern Andes Pampas/BIR
Pampas/BIR     0.00053        -         
Southern Andes 3.7e-06        0.09329   
P value adjustment method: BH </t>
  </si>
  <si>
    <t>Equus (3 Groups/Regions)</t>
  </si>
  <si>
    <t>Results from Shapiro indicate that carbon values of Equus from the Pleistocene-Holocene sites in South America are not normally distributed (p &lt; 0.05). As the p-value is less than the significance level 0.05, we can conclude that there are significant differences between the regional groups (North Andes, Pampas/BIR, and South Andes). The pairwise comparison shows that, only Pampas/BIR and Sothern Andean Regions are significantly different (p &lt; 0.05) with the Northern Andean producing a p-value well over the level of significance (P=0.755).</t>
  </si>
  <si>
    <t>shapiro.test(AllEquus$C13VPDB)
kruskal.test(C13VPDB ~Region, AllEquus)
pairwise.wilcox.test(AllEquus$C13VPDB, AllEquus$Region, p.adjust.method = "BH")</t>
  </si>
  <si>
    <t>Shapiro-Wilk normality test
data:  AllEquus$C13VPDB
W = 0.91827, p-value = 7.126e-05</t>
  </si>
  <si>
    <t>Kruskal-Wallis rank sum test
data:  C13VPDB by Region
Kruskal-Wallis chi-squared = 22.385, df = 2, p-value = 1.377e-05</t>
  </si>
  <si>
    <t xml:space="preserve">Pairwise comparisons using Wilcoxon rank sum test with continuity correction 
data:  AllEquus$C13VPDB and AllEquus$Region 
               Northern Andes Pampas/BIR
Pampas/BIR     0.755          -         
Southern Andes 0.011          1.2e-05   
P value adjustment method: BH </t>
  </si>
  <si>
    <t>Results from Shapiro indicate that carbon values of Gomphotheridae from the Pleistocene-Holocene sites in South America are not normally distributed (p &lt; 0.05). As the p-value is less than the significance level 0.05, we can conclude that there are significant differences between the regional groups (North Andes, Pampas/BIR, and South Andes). The pairwise comparison shows that only the comparison between the Pampas/Bir and Southern Andean regions  are significantly different (p &lt; 0.05).</t>
  </si>
  <si>
    <t>shapiro.test(AllEquus$O18VPDB)
kruskal.test(O18VPDB ~Region, AllEquus)
pairwise.wilcox.test(AllEquus$O18VPDB, AllEquus$Region, p.adjust.method = "BH")</t>
  </si>
  <si>
    <t>Shapiro-Wilk normality test
data:  AllEquus$O18VPDB
W = 0.95007, p-value = 0.004668</t>
  </si>
  <si>
    <t>Kruskal-Wallis rank sum test
data:  O18VPDB by Region
Kruskal-Wallis chi-squared = 8.7253, df = 2, p-value = 0.01274</t>
  </si>
  <si>
    <t>Pairwise comparisons using Wilcoxon rank sum test with continuity correction 
data:  AllEquus$O18VPDB and AllEquus$Region 
               Northern Andes Pampas/BIR
Pampas/BIR     0.4991         -         
Southern Andes 0.6265         0.0036    
P value adjustment method: BH</t>
  </si>
  <si>
    <t>Tibito</t>
  </si>
  <si>
    <t>Equus vs. Gomphothere Seasonal Amplitude (Range)</t>
  </si>
  <si>
    <t>Results from Shapiro indicate that carbon values of Megafauna (Gomph vs. Equus) from Colombian Tibito sites are normally distributed (p &gt; 0.05). From TTest, with a p value &gt; 0.05 we fail reject the null hypothesis that there is no signicant difference between the Megafauna (Gomph vs. Equus) from Colombian Pleistocene sites.</t>
  </si>
  <si>
    <t>shapiro.test(Szn.Amp$C13_Amp); t.test(C13_Amp ~Taxa, Szn.Amp)</t>
  </si>
  <si>
    <t>Shapiro-Wilk normality test
data:  Szn.Amp$C13_Amp
W = 0.87348, p-value = 0.134</t>
  </si>
  <si>
    <t xml:space="preserve">Welch Two Sample t-test
data:  C13_Amp by Taxa
t = -0.99076, df = 6.3352, p-value = 0.3581
alternative hypothesis: true difference in means between group Equus and group Gomph is not equal to 0
95 percent confidence interval:
 -3.575933  1.495933
sample estimates:
mean in group Equus mean in group Gomph 
               2.30                3.34 </t>
  </si>
  <si>
    <t>O18</t>
  </si>
  <si>
    <t>Results from Shapiro indicate that oxygen values of Megafauna (Gomph vs. Equus) from Colombian Tibito sites are normally distributed (p &gt; 0.05). From TTest, with a p value &gt; 0.05 we fail reject the null hypothesis that there is no signicant difference between the Megafauna (Gomph vs. Equus) from Colombian Pleistocene sites.</t>
  </si>
  <si>
    <t>shapiro.test(Szn.Amp$O18_Amp);
t.test(O18_Amp ~Taxa, Szn.Amp)</t>
  </si>
  <si>
    <t>Shapiro-Wilk normality test
data:  Szn.Amp$O18_Amp
W = 0.93557, p-value = 0.5361</t>
  </si>
  <si>
    <t xml:space="preserve">Welch Two Sample t-test
data:  O18_Amp by Taxa
t = -1.4547, df = 3.8408, p-value = 0.2223
alternative hypothesis: true difference in means between group Equus and group Gomph is not equal to 0
95 percent confidence interval:
 -5.736334  1.834334
sample estimates:
mean in group Equus mean in group Gomph 
              2.444               4.395 </t>
  </si>
  <si>
    <t>Tibito (w/o TBT-10)</t>
  </si>
  <si>
    <t>shapiro.test(Szn.Amp2$C13_Amp); t.test(C13_Amp ~Taxa, Szn.Amp2)</t>
  </si>
  <si>
    <t>Shapiro-Wilk normality test
data:  Szn.Amp2$C13_Amp
W = 0.87322, p-value = 0.162</t>
  </si>
  <si>
    <t xml:space="preserve">Welch Two Sample t-test
data:  C13_Amp by Taxa
t = -2.4907, df = 5.2235, p-value = 0.05304
alternative hypothesis: true difference in means between group Equus and group Gomph is not equal to 0
95 percent confidence interval:
 -3.6744254  0.0344254
sample estimates:
mean in group Equus mean in group Gomph 
               2.30                4.12 </t>
  </si>
  <si>
    <t>shapiro.test(Szn.Amp2$O18_Amp);
t.test(O18_Amp ~Taxa, Szn.Amp2)</t>
  </si>
  <si>
    <t>Shapiro-Wilk normality test
data:  Szn.Amp2$O18_Amp
W = 0.93821, p-value = 0.5935</t>
  </si>
  <si>
    <t xml:space="preserve">Welch Two Sample t-test
data:  O18_Amp by Taxa
t = -5.894, df = 5.8113, p-value = 0.001187
alternative hypothesis: true difference in means between group Equus and group Gomph is not equal to 0
95 percent confidence interval:
 -4.528607 -1.856726
sample estimates:
mean in group Equus mean in group Gomph 
           2.444000            5.636667 </t>
  </si>
  <si>
    <t>Equus.SA-LP-EH</t>
  </si>
  <si>
    <t>Gomphotheriidae.PB-LP</t>
  </si>
  <si>
    <t>Gomphotheriidae.SA-LP</t>
  </si>
  <si>
    <t>Gomphotheriidae.SA-LP-EH</t>
  </si>
  <si>
    <t>NA</t>
  </si>
  <si>
    <t>Tequendama</t>
  </si>
  <si>
    <t>Deer</t>
  </si>
  <si>
    <t>d13C enamel</t>
  </si>
  <si>
    <t>0.099</t>
  </si>
  <si>
    <t xml:space="preserve">Normal </t>
  </si>
  <si>
    <t>0.528</t>
  </si>
  <si>
    <t>N/A</t>
  </si>
  <si>
    <t xml:space="preserve">Results from Shapiro indicate that carbon values of deer from tequendama zones of occupation are normally distributed (p &gt; 0.05), but ANOVA (p &gt; 0.05) indicates that there is not enough evidence to conclude that the group means are not equal. So TurkeyHSD test would not be appropriate to run. More specifically, this would indicate that there is no strong difference between Carbon values of Deer from Teq Zones of Occupation. </t>
  </si>
  <si>
    <t>shapiro.test(TeqDeerStats$dC13);                                                                   LM1 &lt;- lm(dC13 ~Zone, TeqDeerStats);
aov(LM1);                                                                              summary(aov(LM1))</t>
  </si>
  <si>
    <t>Shapiro-Wilk normality test
data:  TeqDeerStats$dC13
W = 0.9324, p-value = 0.09875</t>
  </si>
  <si>
    <t>Aov(LM1)
aov(formula = LM1)
Terms:                                         Zone Residuals
Sum of Squares   1.731825 15.891391
Deg. of Freedom         3        21
Residual standard error: 0.869904
Estimated effects may be unbalanced
Summary
Df Sum Sq Mean Sq F value Pr(&gt;F)
Zone         3  1.732  0.5773   0.763  0.528
Residuals   21 15.891  0.7567</t>
  </si>
  <si>
    <t>d18O enamel</t>
  </si>
  <si>
    <t>0.464</t>
  </si>
  <si>
    <t>0.221</t>
  </si>
  <si>
    <t xml:space="preserve">Results from Shapiro indicate that oxygen values of deer from tequendama zones of occupation are normally distributed (p &gt; 0.05), but ANOVA (p &gt; 0.05) indicates that there is not enough evidence to conclude that the group means are not equal. So TurkeyHSD test would not be appropriate to run. More specifically, this would indicate that there is no strong difference between oxygen values of Deer from Teq Zones of Occupation. </t>
  </si>
  <si>
    <t>shapiro.test(TeqDeerStats$dO18);                                                                   LM2 &lt;- lm(dO18 ~Zone, TeqDeerStats);
aov(LM2);                                                                              summary(aov(LM2))</t>
  </si>
  <si>
    <t>Shapiro-Wilk normality test
data:  TeqDeerStats$dO18
W = 0.96237, p-value = 0.4638</t>
  </si>
  <si>
    <t xml:space="preserve">aov(formula = LM2)
Terms:
                    Zone Residuals
Sum of Squares  14.31332  62.82868
Deg. of Freedom        3        21
Residual standard error: 1.729694
Estimated effects may be unbalanced
&gt; summary(aov(LM2))
            Df Sum Sq Mean Sq F value Pr(&gt;F)
Zone         3  14.31   4.771   1.595  0.221
Residuals   21  62.83   2.992 </t>
  </si>
  <si>
    <t>Cavia</t>
  </si>
  <si>
    <t>0.553</t>
  </si>
  <si>
    <t>0.71</t>
  </si>
  <si>
    <t xml:space="preserve">Results from Shapiro indicate that carbon values of cavia from tequendama zones of occupation are normally distributed (p &gt; 0.05), but ANOVA (p &gt; 0.05) indicates that there is not enough evidence to conclude that the group means are not equal. So TurkeyHSD test would not be appropriate to run. More specifically, this would indicate that there is no strong difference between Carbon values of cavia from Teq Zones of Occupation. </t>
  </si>
  <si>
    <t xml:space="preserve">shapiro.test(TeqCaviaStats$dC13);                                                                 LM3 &lt;- lm(dC13 ~Zone, TeqCaviaStats);
aov(LM3);
summary(aov(LM3))
</t>
  </si>
  <si>
    <t>Shapiro-Wilk normality test
data:  TeqCaviaStats$dC13
W = 0.97478, p-value = 0.5525</t>
  </si>
  <si>
    <t>aov(formula = LM3)
Terms:
                    Zone Residuals
Sum of Squares   2.72508  64.65355
Deg. of Freedom        3        33
Residual standard error: 1.399714
Estimated effects may be unbalanced
&gt; summary(aov(LM3))
            Df Sum Sq Mean Sq F value Pr(&gt;F)
Zone         3   2.73  0.9084   0.464   0.71
Residuals   33  64.65  1.9592</t>
  </si>
  <si>
    <t>Gomphotheriidae.NA-LP</t>
  </si>
  <si>
    <t>0.534</t>
  </si>
  <si>
    <t>0.159</t>
  </si>
  <si>
    <t xml:space="preserve">Results from Shapiro indicate that oxygen values of cavia from tequendama zones of occupation are normally distributed (p &gt; 0.05), but ANOVA (p &gt; 0.05) indicates that there is not enough evidence to conclude that the group means are not equal. So TurkeyHSD test would not be appropriate to run. More specifically, this would indicate that there is no strong difference between oxygen values of Deer from Teq Zones of Occupation. </t>
  </si>
  <si>
    <t>shapiro.test(TeqCaviaStats$dO18);                                                                LM4 &lt;- lm(dC13 ~Zone, TeqCaviaStats);
aov(LM4);
summary(aov(LM4))</t>
  </si>
  <si>
    <t>Shapiro-Wilk normality test
data:  TeqCaviaStats$dO18
W = 0.97421, p-value = 0.5338</t>
  </si>
  <si>
    <t xml:space="preserve">aov(formula = LM4)
Terms:
                    Zone Residuals
Sum of Squares  14.69172  87.68436
Deg. of Freedom        3        33
Residual standard error: 1.630062
Estimated effects may be unbalanced
&gt; summary(aov(LM4))
            Df Sum Sq Mean Sq F value Pr(&gt;F)
Zone         3  14.69   4.897   1.843  0.159
Residuals   33  87.68   2.657   </t>
  </si>
  <si>
    <t>Teq with Aqz</t>
  </si>
  <si>
    <t>0.171</t>
  </si>
  <si>
    <t>0.297</t>
  </si>
  <si>
    <t>Results from Shapiro indicate that carbon values of deer from tequendama vs aquazuque zones of occupation are normally distributed (p &gt; 0.05), but ANOVA (p &gt; 0.05) indicates that there is not enough evidence to conclude that the group means are not equal. So TurkeyHSD test would not be appropriate to run. More specifically, this would indicate that there is no strong difference between deer carbon of Deer from Teq Zones of Occupation.</t>
  </si>
  <si>
    <t>shapiro.test(TeqAqzDeerStats$dC13);
LM5 &lt;- lm(dC13 ~Zone, TeqAqzDeerStats);
aov(LM5);
summary(aov(LM5))</t>
  </si>
  <si>
    <t>Shapiro-Wilk normality test
data:  TeqAqzDeerStats$dC13
W = 0.95143, p-value = 0.171</t>
  </si>
  <si>
    <t xml:space="preserve">aov(formula = LM5)
Terms:
                     Zone Residuals
Sum of Squares   3.679228 18.451391
Deg. of Freedom         4        26
Residual standard error: 0.8424185
Estimated effects may be unbalanced
&gt; summary(aov(LM5))
            Df Sum Sq Mean Sq F value Pr(&gt;F)
Zone         4  3.679  0.9198   1.296  0.297
Residuals   26 18.451  0.7097 </t>
  </si>
  <si>
    <t>0.3384</t>
  </si>
  <si>
    <t>0.122</t>
  </si>
  <si>
    <t xml:space="preserve">Results from Shapiro indicate that oxygen values of deer from tequendama vs aquazuque zones of occupation are normally distributed (p &gt; 0.05), but ANOVA (p &gt; 0.05) indicates that there is not enough evidence to conclude that the group means are not equal. So TurkeyHSD test would not be appropriate to run. More specifically, this would indicate that there is no strong difference between oxygen values of Deer from Teq Zones of Occupation. </t>
  </si>
  <si>
    <t>shapiro.test(TeqAqzDeerStats$dO18);                                                            LM6 &lt;- lm(dO18 ~Zone, TeqAqzDeerStats)
aov(LM6)
summary(aov(LM6))</t>
  </si>
  <si>
    <t>Shapiro-Wilk normality test
data:  TeqAqzDeerStats$dO18
W = 0.96246, p-value = 0.3384</t>
  </si>
  <si>
    <t xml:space="preserve">aov(formula = LM6)
Terms:
                    Zone Residuals
Sum of Squares  19.82902  64.05076
Deg. of Freedom        4        26
Residual standard error: 1.569551
Estimated effects may be unbalanced
&gt; summary(aov(LM6))
            Df Sum Sq Mean Sq F value Pr(&gt;F)
Zone         4  19.83   4.957   2.012  0.122
Residuals   26  64.05   2.463 </t>
  </si>
  <si>
    <t>Teq vs Aqz</t>
  </si>
  <si>
    <t>Human</t>
  </si>
  <si>
    <t>0.000397</t>
  </si>
  <si>
    <t>N/A &lt; 3 Groups Compared</t>
  </si>
  <si>
    <t>0.028</t>
  </si>
  <si>
    <t>Results from Shapiro indicate that carbon values of Humans from Teuendama vs Aqazuque are not normally distributed (p &lt; 0.05). From Mann-Whitney, with a p value &lt; 0.05 we reject the null hypothesis that there is no signicant difference between Human Carbon values from Teq vs Aqz.</t>
  </si>
  <si>
    <t xml:space="preserve">shapiro.test(TeqAqzHumanStats$dC13);                                    wilcox.test(dC13 ~Zone, TeqAqzHumanStats)
</t>
  </si>
  <si>
    <t>Shapiro-Wilk normality test
data:  TeqAqzHumanStats$dC13
W = 0.54637, p-value = 3.966e-05</t>
  </si>
  <si>
    <t>Wilcoxon rank sum exact test
data:  dC13 by Zone
W = 29, p-value = 0.02828
alternative hypothesis: true location shift is not equal to 0</t>
  </si>
  <si>
    <t>Gomphotheriidae.NA-LP-EH</t>
  </si>
  <si>
    <t>0.1016</t>
  </si>
  <si>
    <t>0.636</t>
  </si>
  <si>
    <t>Results from Shapiro indicate that carbon values of Humans from Teuendama vs Aqazuque are normally distributed (p &gt; 0.05). From TTest, with a p value &gt; 0.05 we fail reject the null hypothesis that there is no signicant difference between Human Oxygen values from Teq vs Aqz.</t>
  </si>
  <si>
    <t>shapiro.test(TeqAqzHumanStats$dO18);                                           t.test(dO18 ~Zone, TeqAqzHumanStats)</t>
  </si>
  <si>
    <t>Shapiro-Wilk normality test
data:  TeqAqzHumanStats$dO18
W = 0.88502, p-value = 0.1016</t>
  </si>
  <si>
    <t>For two groups with normal distribution: 
Welch Two Sample t-test
data:  dO18 by Zone
t = -0.50276, df = 5.0766, p-value = 0.6362
alternative hypothesis: true difference in means between group AQZ and group TEQ3 is not equal to 0
95 percent confidence interval:
 -1.826938  1.226938
sample estimates:
 mean in group AQZ mean in group TEQ3 
             -5.85              -5.55</t>
  </si>
  <si>
    <t>Gomphothere</t>
  </si>
  <si>
    <t>Var1</t>
  </si>
  <si>
    <t>Freq</t>
  </si>
  <si>
    <t>NA-TP-EH</t>
  </si>
  <si>
    <t>PB-TP-EH</t>
  </si>
  <si>
    <t>SA-TP-EH</t>
  </si>
  <si>
    <t>Equus.NA-LP</t>
  </si>
  <si>
    <t>Equus.NA-TP-EH</t>
  </si>
  <si>
    <t>Equus.PB-LP</t>
  </si>
  <si>
    <t>Equus.PB-TPEH</t>
  </si>
  <si>
    <t>Equus.SA-LP</t>
  </si>
  <si>
    <t>Equus.SA-TP-EH</t>
  </si>
  <si>
    <t>Isotopic Overlap</t>
  </si>
  <si>
    <t>Gomphotheriidae.NA-TP-EH</t>
  </si>
  <si>
    <t>Gomphotheriidae.PB-TP-EH</t>
  </si>
  <si>
    <t>Gomphotheriidae.SA-TP-EH</t>
  </si>
  <si>
    <t xml:space="preserve">These are group metrics not community (Equus, Gomphotheridae) metrics. Use SEAc when our sample sizes are &lt;20 and generally not even. For publication, we will present at one decimalpoint. </t>
  </si>
  <si>
    <t>TA</t>
  </si>
  <si>
    <t>Area of convex hull</t>
  </si>
  <si>
    <t>Stnrd Elipses (~40%)</t>
  </si>
  <si>
    <t>SEA</t>
  </si>
  <si>
    <t>Standard area ellipses</t>
  </si>
  <si>
    <t>SEAc</t>
  </si>
  <si>
    <t>w/ sample size correction</t>
  </si>
  <si>
    <t>Overlap</t>
  </si>
  <si>
    <t>Gomp.NA-LP</t>
  </si>
  <si>
    <t>Gomp.NA-TP-EH</t>
  </si>
  <si>
    <t xml:space="preserve"> per mil^2</t>
  </si>
  <si>
    <t xml:space="preserve">Niche Spaces: Unit is per mil^2. Calcualting overlap niche width. Hight the overlap the higher the shared niche. </t>
  </si>
  <si>
    <t>Of the total isotopic space occupied by Equus in NA during the LP and TP-EH  about 10% is shared.</t>
  </si>
  <si>
    <t>Of the total isotopic space occupied by Gomphothere in NA during the LP and TP-EH  about 6% is shared.</t>
  </si>
  <si>
    <t>Of the total isotopic space occupied by Equus in PB during the LP and TP-EH  about 26% is shared.</t>
  </si>
  <si>
    <t>Of the total isotopic space occupied by Gomphothere in PB during the LP and TP-EH  about 24% is shared.</t>
  </si>
  <si>
    <t>Of the total isotopic space occupied by Equus in NA and PB during the LP about 0% is shared.</t>
  </si>
  <si>
    <t>Of the total isotopic space occupied by Gomphothere  in NA and PB during the LP about 0% is shared.</t>
  </si>
  <si>
    <t>Equus.PB-TP-EH</t>
  </si>
  <si>
    <t>Of the total isotopic space occupied by Equus  in NA and PB during the TP-EH about 0% is shared.</t>
  </si>
  <si>
    <t>Of the total isotopic space occupied by Gomphothere  in NA and PB during the TP-EH about 17% is shared.</t>
  </si>
  <si>
    <t>Of the total isotopic space occupied by Equus in SA during the LP and TP-EH about 0% is shared.</t>
  </si>
  <si>
    <t>Of the total isotopic space occupied by Gomphothere  in SA during the LP and TP-EH about 35% is shared.</t>
  </si>
  <si>
    <t>Of the total isotopic space occupied by Equus in NA and SA during the LP about 0% is shared.</t>
  </si>
  <si>
    <t>Of the total isotopic space occupied by Gomphothere  in NA and SA during the LP about 0% is shared.</t>
  </si>
  <si>
    <t>Of the total isotopic space occupied by Equus in NA and SA during the TP-EH  about 0% is shared.</t>
  </si>
  <si>
    <t>Of the total isotopic space occupied by Gomphothere  in NA and SA during the TP-EH about 6% is shared.</t>
  </si>
  <si>
    <t>Of the total isotopic space occupied by Equus in SA and PB during the LP about 0% is shared.</t>
  </si>
  <si>
    <t>Of the total isotopic space occupied by Gomphothere  in SA and PB during the LP about 0% is shared.</t>
  </si>
  <si>
    <t>Of the total isotopic space occupied by Equus in SA and PB during the TPEH about 0% is shared.</t>
  </si>
  <si>
    <t>Of the total isotopic space occupied by Gomphothere  in SA and PB during the TP-EH about 0% is shared.</t>
  </si>
  <si>
    <t>Overlap = 9.7</t>
  </si>
  <si>
    <t>Overlap = 0.0</t>
  </si>
  <si>
    <t>Overlap = 5.7</t>
  </si>
  <si>
    <t>Overlap = 26.1</t>
  </si>
  <si>
    <t>Overlap = 24.4</t>
  </si>
  <si>
    <t>Overlap = 17.5</t>
  </si>
  <si>
    <t>Overlap = 34.8</t>
  </si>
  <si>
    <t>Overlap = 5.8</t>
  </si>
  <si>
    <t>Standard uncertainty calculator for d13C</t>
    <phoneticPr fontId="0" type="noConversion"/>
  </si>
  <si>
    <t>Calibration Standards</t>
  </si>
  <si>
    <t>Check Standards</t>
  </si>
  <si>
    <t>Sample Replicates</t>
  </si>
  <si>
    <t>Name:</t>
  </si>
  <si>
    <t xml:space="preserve">CO8 </t>
  </si>
  <si>
    <t xml:space="preserve">NBS18 </t>
  </si>
  <si>
    <t>NBS18</t>
  </si>
  <si>
    <t>CO8</t>
  </si>
  <si>
    <t>Horse Standard: Maximus</t>
  </si>
  <si>
    <t>HS</t>
  </si>
  <si>
    <t>Analytical Session</t>
  </si>
  <si>
    <t>~4 (2022-07)</t>
  </si>
  <si>
    <t>~6 (2022-12)</t>
  </si>
  <si>
    <t>~7 (2023-03)</t>
  </si>
  <si>
    <t>Known delta:</t>
  </si>
  <si>
    <t>Standard deviation:</t>
  </si>
  <si>
    <t>Measured mean:</t>
  </si>
  <si>
    <t>Measured StDev:</t>
  </si>
  <si>
    <t>Number measured:</t>
  </si>
  <si>
    <r>
      <t>Δ</t>
    </r>
    <r>
      <rPr>
        <i/>
        <vertAlign val="subscript"/>
        <sz val="16"/>
        <color theme="1"/>
        <rFont val="Arial"/>
        <family val="2"/>
      </rPr>
      <t>Measured−Known</t>
    </r>
  </si>
  <si>
    <r>
      <t>s</t>
    </r>
    <r>
      <rPr>
        <i/>
        <vertAlign val="subscript"/>
        <sz val="16"/>
        <color theme="1"/>
        <rFont val="Arial"/>
        <family val="2"/>
      </rPr>
      <t>srm</t>
    </r>
  </si>
  <si>
    <r>
      <t>df</t>
    </r>
    <r>
      <rPr>
        <i/>
        <vertAlign val="subscript"/>
        <sz val="16"/>
        <color theme="1"/>
        <rFont val="Arial"/>
        <family val="2"/>
      </rPr>
      <t>srm</t>
    </r>
  </si>
  <si>
    <r>
      <t>s</t>
    </r>
    <r>
      <rPr>
        <i/>
        <vertAlign val="subscript"/>
        <sz val="16"/>
        <color theme="1"/>
        <rFont val="Arial"/>
        <family val="2"/>
      </rPr>
      <t>rep</t>
    </r>
  </si>
  <si>
    <r>
      <t>df</t>
    </r>
    <r>
      <rPr>
        <i/>
        <vertAlign val="subscript"/>
        <sz val="16"/>
        <color theme="1"/>
        <rFont val="Arial"/>
        <family val="2"/>
      </rPr>
      <t>rep</t>
    </r>
  </si>
  <si>
    <r>
      <t>u(R</t>
    </r>
    <r>
      <rPr>
        <i/>
        <vertAlign val="subscript"/>
        <sz val="16"/>
        <color theme="1"/>
        <rFont val="Arial"/>
        <family val="2"/>
      </rPr>
      <t>w</t>
    </r>
    <r>
      <rPr>
        <i/>
        <sz val="16"/>
        <color theme="1"/>
        <rFont val="Arial"/>
        <family val="2"/>
      </rPr>
      <t>)</t>
    </r>
  </si>
  <si>
    <r>
      <t>RMS</t>
    </r>
    <r>
      <rPr>
        <i/>
        <vertAlign val="subscript"/>
        <sz val="16"/>
        <color theme="1"/>
        <rFont val="Arial"/>
        <family val="2"/>
      </rPr>
      <t>bias</t>
    </r>
  </si>
  <si>
    <t>u(Cref)</t>
  </si>
  <si>
    <t>u(bias)</t>
  </si>
  <si>
    <r>
      <t>Standard Uncertainty (u</t>
    </r>
    <r>
      <rPr>
        <b/>
        <i/>
        <vertAlign val="subscript"/>
        <sz val="14"/>
        <color theme="1"/>
        <rFont val="Arial"/>
        <family val="2"/>
      </rPr>
      <t>c</t>
    </r>
    <r>
      <rPr>
        <b/>
        <i/>
        <sz val="14"/>
        <color theme="1"/>
        <rFont val="Arial"/>
        <family val="2"/>
      </rPr>
      <t>)</t>
    </r>
  </si>
  <si>
    <t>Standard uncertainty calculator for d18O</t>
    <phoneticPr fontId="0" type="noConversion"/>
  </si>
  <si>
    <t>Samle Replicates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</si>
</sst>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0"/>
    <numFmt numFmtId="166" formatCode="0.000"/>
    <numFmt numFmtId="167" formatCode="#,##0.0000"/>
    <numFmt numFmtId="172" formatCode="0.000000"/>
    <numFmt numFmtId="173" formatCode="0.00000"/>
  </numFmts>
  <fonts count="28" x14ac:knownFonts="1">
    <font>
      <sz val="12"/>
      <color theme="1"/>
      <name val="Aptos Narrow"/>
      <family val="2"/>
      <scheme val="minor"/>
    </font>
    <font>
      <u/>
      <sz val="12"/>
      <color theme="10"/>
      <name val="Aptos Narrow"/>
      <family val="2"/>
      <scheme val="minor"/>
    </font>
    <font>
      <b/>
      <sz val="12"/>
      <color theme="1"/>
      <name val="Calibri"/>
      <family val="2"/>
    </font>
    <font>
      <b/>
      <sz val="12"/>
      <color rgb="FF000000"/>
      <name val="Calibri"/>
      <family val="2"/>
    </font>
    <font>
      <sz val="12"/>
      <color theme="1"/>
      <name val="Calibri"/>
      <family val="2"/>
    </font>
    <font>
      <sz val="12"/>
      <color rgb="FF000000"/>
      <name val="Calibri"/>
      <family val="2"/>
    </font>
    <font>
      <sz val="12"/>
      <name val="Calibri"/>
      <family val="2"/>
    </font>
    <font>
      <b/>
      <sz val="12"/>
      <color rgb="FF000000"/>
      <name val="Aptos Narrow"/>
      <family val="2"/>
      <scheme val="minor"/>
    </font>
    <font>
      <b/>
      <sz val="12"/>
      <name val="Aptos Narrow"/>
      <family val="2"/>
      <scheme val="minor"/>
    </font>
    <font>
      <sz val="12"/>
      <color rgb="FF000000"/>
      <name val="Aptos Narrow"/>
      <family val="2"/>
      <scheme val="minor"/>
    </font>
    <font>
      <sz val="12"/>
      <name val="Aptos Narrow"/>
      <family val="2"/>
      <scheme val="minor"/>
    </font>
    <font>
      <i/>
      <sz val="12"/>
      <name val="Aptos Narrow"/>
      <family val="2"/>
      <scheme val="minor"/>
    </font>
    <font>
      <i/>
      <sz val="12"/>
      <name val="Aptos Narrow"/>
      <scheme val="minor"/>
    </font>
    <font>
      <i/>
      <sz val="12"/>
      <name val="Calibri"/>
      <family val="2"/>
    </font>
    <font>
      <u/>
      <sz val="12"/>
      <name val="Aptos Narrow"/>
      <family val="2"/>
      <scheme val="minor"/>
    </font>
    <font>
      <sz val="10"/>
      <name val="Arial"/>
      <family val="2"/>
    </font>
    <font>
      <b/>
      <sz val="12"/>
      <color theme="1"/>
      <name val="Aptos Narrow"/>
      <scheme val="minor"/>
    </font>
    <font>
      <b/>
      <sz val="12"/>
      <color rgb="FF000000"/>
      <name val="Aptos Narrow"/>
      <scheme val="minor"/>
    </font>
    <font>
      <b/>
      <sz val="12"/>
      <color theme="1"/>
      <name val="Arial"/>
      <family val="2"/>
    </font>
    <font>
      <sz val="12"/>
      <color theme="1"/>
      <name val="Arial"/>
      <family val="2"/>
    </font>
    <font>
      <sz val="14"/>
      <color theme="1"/>
      <name val="Arial"/>
      <family val="2"/>
    </font>
    <font>
      <i/>
      <sz val="16"/>
      <color theme="1"/>
      <name val="Arial"/>
      <family val="2"/>
    </font>
    <font>
      <i/>
      <vertAlign val="subscript"/>
      <sz val="16"/>
      <color theme="1"/>
      <name val="Arial"/>
      <family val="2"/>
    </font>
    <font>
      <sz val="16"/>
      <color theme="1"/>
      <name val="Arial"/>
      <family val="2"/>
    </font>
    <font>
      <b/>
      <sz val="14"/>
      <color theme="1"/>
      <name val="Arial"/>
      <family val="2"/>
    </font>
    <font>
      <b/>
      <i/>
      <sz val="14"/>
      <color theme="1"/>
      <name val="Arial"/>
      <family val="2"/>
    </font>
    <font>
      <b/>
      <i/>
      <vertAlign val="subscript"/>
      <sz val="14"/>
      <color theme="1"/>
      <name val="Arial"/>
      <family val="2"/>
    </font>
    <font>
      <sz val="12"/>
      <name val="Arial"/>
      <family val="2"/>
    </font>
  </fonts>
  <fills count="10">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DDE61"/>
        <bgColor indexed="64"/>
      </patternFill>
    </fill>
    <fill>
      <patternFill patternType="solid">
        <fgColor rgb="FFD0D0D0"/>
        <bgColor rgb="FF000000"/>
      </patternFill>
    </fill>
  </fills>
  <borders count="23">
    <border>
      <left/>
      <right/>
      <top/>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thin">
        <color indexed="64"/>
      </left>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s>
  <cellStyleXfs count="3">
    <xf numFmtId="0" fontId="0" fillId="0" borderId="0"/>
    <xf numFmtId="0" fontId="1" fillId="0" borderId="0" applyNumberFormat="0" applyFill="0" applyBorder="0" applyAlignment="0" applyProtection="0"/>
    <xf numFmtId="0" fontId="15" fillId="0" borderId="0"/>
  </cellStyleXfs>
  <cellXfs count="213">
    <xf numFmtId="0" fontId="0" fillId="0" borderId="0" xfId="0"/>
    <xf numFmtId="0" fontId="3" fillId="0" borderId="1" xfId="0" applyFont="1" applyFill="1" applyBorder="1" applyAlignment="1">
      <alignment wrapText="1"/>
    </xf>
    <xf numFmtId="2" fontId="5" fillId="0" borderId="0" xfId="0" applyNumberFormat="1" applyFont="1" applyFill="1"/>
    <xf numFmtId="2" fontId="6" fillId="0" borderId="0" xfId="0" applyNumberFormat="1" applyFont="1" applyFill="1"/>
    <xf numFmtId="2" fontId="6" fillId="0" borderId="1" xfId="0" applyNumberFormat="1" applyFont="1" applyFill="1" applyBorder="1"/>
    <xf numFmtId="2" fontId="5" fillId="0" borderId="1" xfId="0" applyNumberFormat="1" applyFont="1" applyFill="1" applyBorder="1"/>
    <xf numFmtId="164" fontId="6" fillId="0" borderId="0" xfId="0" applyNumberFormat="1" applyFont="1" applyFill="1"/>
    <xf numFmtId="164" fontId="5" fillId="0" borderId="0" xfId="0" applyNumberFormat="1" applyFont="1" applyFill="1"/>
    <xf numFmtId="164" fontId="5" fillId="0" borderId="1" xfId="0" applyNumberFormat="1" applyFont="1" applyFill="1" applyBorder="1"/>
    <xf numFmtId="164" fontId="6" fillId="0" borderId="1" xfId="0" applyNumberFormat="1" applyFont="1" applyFill="1" applyBorder="1"/>
    <xf numFmtId="0" fontId="4" fillId="0" borderId="0" xfId="0" applyFont="1" applyFill="1"/>
    <xf numFmtId="0" fontId="2" fillId="0" borderId="1" xfId="0" applyFont="1" applyFill="1" applyBorder="1" applyAlignment="1">
      <alignment wrapText="1"/>
    </xf>
    <xf numFmtId="164" fontId="3" fillId="0" borderId="1" xfId="0" applyNumberFormat="1" applyFont="1" applyFill="1" applyBorder="1" applyAlignment="1">
      <alignment wrapText="1"/>
    </xf>
    <xf numFmtId="0" fontId="4" fillId="0" borderId="0" xfId="0" applyFont="1" applyFill="1" applyAlignment="1">
      <alignment wrapText="1"/>
    </xf>
    <xf numFmtId="0" fontId="4" fillId="0" borderId="0" xfId="0" applyFont="1" applyFill="1" applyAlignment="1">
      <alignment horizontal="right"/>
    </xf>
    <xf numFmtId="0" fontId="5" fillId="0" borderId="0" xfId="0" applyFont="1" applyFill="1"/>
    <xf numFmtId="0" fontId="5" fillId="0" borderId="2" xfId="0" applyFont="1" applyFill="1" applyBorder="1"/>
    <xf numFmtId="0" fontId="5" fillId="0" borderId="0" xfId="0" applyFont="1" applyFill="1" applyAlignment="1">
      <alignment horizontal="right"/>
    </xf>
    <xf numFmtId="2" fontId="4" fillId="0" borderId="0" xfId="0" applyNumberFormat="1" applyFont="1" applyFill="1"/>
    <xf numFmtId="0" fontId="6" fillId="0" borderId="0" xfId="0" applyFont="1" applyFill="1"/>
    <xf numFmtId="0" fontId="6" fillId="0" borderId="2" xfId="0" applyFont="1" applyFill="1" applyBorder="1"/>
    <xf numFmtId="0" fontId="4" fillId="0" borderId="1" xfId="0" applyFont="1" applyFill="1" applyBorder="1"/>
    <xf numFmtId="0" fontId="6" fillId="0" borderId="1" xfId="0" applyFont="1" applyFill="1" applyBorder="1"/>
    <xf numFmtId="0" fontId="5" fillId="0" borderId="3" xfId="0" applyFont="1" applyFill="1" applyBorder="1"/>
    <xf numFmtId="0" fontId="5" fillId="0" borderId="1" xfId="0" applyFont="1" applyFill="1" applyBorder="1"/>
    <xf numFmtId="2" fontId="4" fillId="0" borderId="1" xfId="0" applyNumberFormat="1" applyFont="1" applyFill="1" applyBorder="1"/>
    <xf numFmtId="0" fontId="5" fillId="0" borderId="4" xfId="0" applyFont="1" applyFill="1" applyBorder="1"/>
    <xf numFmtId="0" fontId="4" fillId="0" borderId="0" xfId="0" applyFont="1" applyFill="1" applyAlignment="1">
      <alignment horizontal="left"/>
    </xf>
    <xf numFmtId="0" fontId="5" fillId="0" borderId="0" xfId="0" applyFont="1" applyFill="1" applyAlignment="1">
      <alignment vertical="top" wrapText="1"/>
    </xf>
    <xf numFmtId="0" fontId="5" fillId="0" borderId="0" xfId="0" applyFont="1" applyFill="1" applyAlignment="1">
      <alignment horizontal="left" vertical="top" wrapText="1"/>
    </xf>
    <xf numFmtId="0" fontId="5" fillId="0" borderId="1" xfId="0" applyFont="1" applyFill="1" applyBorder="1" applyAlignment="1">
      <alignment vertical="top" wrapText="1"/>
    </xf>
    <xf numFmtId="0" fontId="5" fillId="0" borderId="1" xfId="0" applyFont="1" applyFill="1" applyBorder="1" applyAlignment="1">
      <alignment horizontal="left" vertical="top" wrapText="1"/>
    </xf>
    <xf numFmtId="0" fontId="5" fillId="0" borderId="5" xfId="0" applyFont="1" applyFill="1" applyBorder="1"/>
    <xf numFmtId="2" fontId="5" fillId="0" borderId="0" xfId="0" applyNumberFormat="1" applyFont="1" applyFill="1" applyAlignment="1">
      <alignment horizontal="right"/>
    </xf>
    <xf numFmtId="0" fontId="5" fillId="0" borderId="6" xfId="0" applyFont="1" applyFill="1" applyBorder="1"/>
    <xf numFmtId="0" fontId="6" fillId="0" borderId="5" xfId="0" applyFont="1" applyFill="1" applyBorder="1"/>
    <xf numFmtId="0" fontId="6" fillId="0" borderId="6" xfId="0" applyFont="1" applyFill="1" applyBorder="1"/>
    <xf numFmtId="0" fontId="6" fillId="0" borderId="3" xfId="0" applyFont="1" applyFill="1" applyBorder="1"/>
    <xf numFmtId="164" fontId="5" fillId="0" borderId="6" xfId="0" applyNumberFormat="1" applyFont="1" applyFill="1" applyBorder="1"/>
    <xf numFmtId="164" fontId="5" fillId="0" borderId="3" xfId="0" applyNumberFormat="1" applyFont="1" applyFill="1" applyBorder="1"/>
    <xf numFmtId="0" fontId="4" fillId="0" borderId="6" xfId="0" applyFont="1" applyFill="1" applyBorder="1" applyAlignment="1">
      <alignment horizontal="left"/>
    </xf>
    <xf numFmtId="164" fontId="5" fillId="0" borderId="7" xfId="0" applyNumberFormat="1" applyFont="1" applyFill="1" applyBorder="1" applyAlignment="1">
      <alignment vertical="top" wrapText="1"/>
    </xf>
    <xf numFmtId="164" fontId="5" fillId="0" borderId="0" xfId="0" applyNumberFormat="1" applyFont="1" applyFill="1" applyAlignment="1">
      <alignment vertical="top" wrapText="1"/>
    </xf>
    <xf numFmtId="0" fontId="4" fillId="0" borderId="3" xfId="0" applyFont="1" applyFill="1" applyBorder="1" applyAlignment="1">
      <alignment horizontal="left"/>
    </xf>
    <xf numFmtId="164" fontId="5" fillId="0" borderId="1" xfId="0" applyNumberFormat="1" applyFont="1" applyFill="1" applyBorder="1" applyAlignment="1">
      <alignment vertical="top" wrapText="1"/>
    </xf>
    <xf numFmtId="164" fontId="4" fillId="0" borderId="0" xfId="0" applyNumberFormat="1" applyFont="1" applyFill="1"/>
    <xf numFmtId="0" fontId="9" fillId="0" borderId="0" xfId="0" applyFont="1"/>
    <xf numFmtId="0" fontId="9" fillId="0" borderId="0" xfId="0" applyFont="1" applyAlignment="1">
      <alignment horizontal="left"/>
    </xf>
    <xf numFmtId="2" fontId="9" fillId="0" borderId="0" xfId="0" applyNumberFormat="1" applyFont="1"/>
    <xf numFmtId="0" fontId="9" fillId="0" borderId="0" xfId="0" applyFont="1" applyAlignment="1">
      <alignment horizontal="left" wrapText="1"/>
    </xf>
    <xf numFmtId="0" fontId="0" fillId="0" borderId="1" xfId="0" applyBorder="1"/>
    <xf numFmtId="0" fontId="0" fillId="0" borderId="0" xfId="0" applyAlignment="1">
      <alignment wrapText="1"/>
    </xf>
    <xf numFmtId="0" fontId="0" fillId="0" borderId="0" xfId="0" applyAlignment="1">
      <alignment horizontal="center"/>
    </xf>
    <xf numFmtId="0" fontId="8" fillId="0" borderId="1" xfId="0" applyFont="1" applyFill="1" applyBorder="1" applyAlignment="1">
      <alignment horizontal="left"/>
    </xf>
    <xf numFmtId="0" fontId="8" fillId="0" borderId="1" xfId="0" applyFont="1" applyFill="1" applyBorder="1" applyAlignment="1">
      <alignment horizontal="right"/>
    </xf>
    <xf numFmtId="0" fontId="10" fillId="0" borderId="0" xfId="0" applyFont="1" applyFill="1" applyAlignment="1">
      <alignment horizontal="left"/>
    </xf>
    <xf numFmtId="0" fontId="12" fillId="0" borderId="0" xfId="0" applyFont="1" applyFill="1" applyAlignment="1">
      <alignment horizontal="left"/>
    </xf>
    <xf numFmtId="165" fontId="12" fillId="0" borderId="0" xfId="0" applyNumberFormat="1" applyFont="1" applyFill="1" applyAlignment="1">
      <alignment horizontal="right"/>
    </xf>
    <xf numFmtId="0" fontId="10" fillId="0" borderId="0" xfId="0" applyFont="1" applyFill="1" applyAlignment="1">
      <alignment horizontal="right"/>
    </xf>
    <xf numFmtId="2" fontId="10" fillId="0" borderId="0" xfId="0" applyNumberFormat="1" applyFont="1" applyFill="1" applyAlignment="1">
      <alignment horizontal="right"/>
    </xf>
    <xf numFmtId="164" fontId="10" fillId="0" borderId="0" xfId="0" applyNumberFormat="1" applyFont="1" applyFill="1" applyAlignment="1">
      <alignment horizontal="right"/>
    </xf>
    <xf numFmtId="164" fontId="10" fillId="0" borderId="0" xfId="0" applyNumberFormat="1" applyFont="1" applyFill="1" applyAlignment="1">
      <alignment horizontal="left"/>
    </xf>
    <xf numFmtId="165" fontId="10" fillId="0" borderId="0" xfId="0" applyNumberFormat="1" applyFont="1" applyFill="1" applyAlignment="1">
      <alignment horizontal="right"/>
    </xf>
    <xf numFmtId="165" fontId="6" fillId="0" borderId="0" xfId="0" applyNumberFormat="1" applyFont="1" applyFill="1" applyAlignment="1">
      <alignment horizontal="right"/>
    </xf>
    <xf numFmtId="0" fontId="13" fillId="0" borderId="0" xfId="0" applyFont="1" applyFill="1" applyAlignment="1">
      <alignment horizontal="left"/>
    </xf>
    <xf numFmtId="0" fontId="11" fillId="0" borderId="0" xfId="0" applyFont="1" applyFill="1" applyAlignment="1">
      <alignment horizontal="left"/>
    </xf>
    <xf numFmtId="165" fontId="11" fillId="0" borderId="0" xfId="0" applyNumberFormat="1" applyFont="1" applyFill="1" applyAlignment="1">
      <alignment horizontal="right"/>
    </xf>
    <xf numFmtId="0" fontId="10" fillId="0" borderId="1" xfId="0" applyFont="1" applyFill="1" applyBorder="1" applyAlignment="1">
      <alignment horizontal="left"/>
    </xf>
    <xf numFmtId="0" fontId="11" fillId="0" borderId="1" xfId="0" applyFont="1" applyFill="1" applyBorder="1" applyAlignment="1">
      <alignment horizontal="left"/>
    </xf>
    <xf numFmtId="165" fontId="11" fillId="0" borderId="1" xfId="0" applyNumberFormat="1" applyFont="1" applyFill="1" applyBorder="1" applyAlignment="1">
      <alignment horizontal="right"/>
    </xf>
    <xf numFmtId="0" fontId="10" fillId="0" borderId="1" xfId="0" applyFont="1" applyFill="1" applyBorder="1" applyAlignment="1">
      <alignment horizontal="right"/>
    </xf>
    <xf numFmtId="2" fontId="10" fillId="0" borderId="1" xfId="0" applyNumberFormat="1" applyFont="1" applyFill="1" applyBorder="1" applyAlignment="1">
      <alignment horizontal="right"/>
    </xf>
    <xf numFmtId="164" fontId="10" fillId="0" borderId="1" xfId="0" applyNumberFormat="1" applyFont="1" applyFill="1" applyBorder="1" applyAlignment="1">
      <alignment horizontal="left"/>
    </xf>
    <xf numFmtId="0" fontId="12" fillId="0" borderId="0" xfId="0" applyFont="1" applyFill="1" applyAlignment="1">
      <alignment horizontal="right"/>
    </xf>
    <xf numFmtId="2" fontId="8" fillId="0" borderId="0" xfId="0" applyNumberFormat="1" applyFont="1" applyFill="1" applyAlignment="1">
      <alignment horizontal="right"/>
    </xf>
    <xf numFmtId="1" fontId="10" fillId="0" borderId="0" xfId="0" applyNumberFormat="1" applyFont="1" applyFill="1" applyAlignment="1">
      <alignment horizontal="right"/>
    </xf>
    <xf numFmtId="2" fontId="15" fillId="0" borderId="0" xfId="0" applyNumberFormat="1" applyFont="1" applyFill="1" applyAlignment="1">
      <alignment horizontal="right"/>
    </xf>
    <xf numFmtId="164" fontId="10" fillId="0" borderId="0" xfId="0" applyNumberFormat="1" applyFont="1" applyFill="1" applyAlignment="1">
      <alignment horizontal="left" wrapText="1"/>
    </xf>
    <xf numFmtId="167" fontId="10" fillId="0" borderId="0" xfId="0" applyNumberFormat="1" applyFont="1" applyFill="1" applyAlignment="1">
      <alignment horizontal="right"/>
    </xf>
    <xf numFmtId="1" fontId="10" fillId="0" borderId="1" xfId="0" applyNumberFormat="1" applyFont="1" applyFill="1" applyBorder="1" applyAlignment="1">
      <alignment horizontal="right"/>
    </xf>
    <xf numFmtId="2" fontId="15" fillId="0" borderId="1" xfId="0" applyNumberFormat="1" applyFont="1" applyFill="1" applyBorder="1" applyAlignment="1">
      <alignment horizontal="right"/>
    </xf>
    <xf numFmtId="49" fontId="8" fillId="0" borderId="1" xfId="0" applyNumberFormat="1" applyFont="1" applyFill="1" applyBorder="1" applyAlignment="1">
      <alignment horizontal="left"/>
    </xf>
    <xf numFmtId="49" fontId="10" fillId="0" borderId="0" xfId="0" applyNumberFormat="1" applyFont="1" applyFill="1" applyAlignment="1">
      <alignment horizontal="left"/>
    </xf>
    <xf numFmtId="16" fontId="10" fillId="0" borderId="0" xfId="0" applyNumberFormat="1" applyFont="1" applyFill="1" applyAlignment="1">
      <alignment horizontal="left"/>
    </xf>
    <xf numFmtId="0" fontId="10" fillId="0" borderId="0" xfId="0" applyFont="1" applyFill="1" applyAlignment="1">
      <alignment horizontal="left" wrapText="1"/>
    </xf>
    <xf numFmtId="16" fontId="10" fillId="0" borderId="1" xfId="0" applyNumberFormat="1" applyFont="1" applyFill="1" applyBorder="1" applyAlignment="1">
      <alignment horizontal="left"/>
    </xf>
    <xf numFmtId="49" fontId="10" fillId="0" borderId="1" xfId="0" applyNumberFormat="1" applyFont="1" applyFill="1" applyBorder="1" applyAlignment="1">
      <alignment horizontal="left"/>
    </xf>
    <xf numFmtId="0" fontId="14" fillId="0" borderId="0" xfId="1" applyFont="1" applyFill="1" applyAlignment="1">
      <alignment horizontal="left"/>
    </xf>
    <xf numFmtId="0" fontId="14" fillId="0" borderId="0" xfId="0" applyFont="1" applyFill="1" applyAlignment="1">
      <alignment horizontal="left"/>
    </xf>
    <xf numFmtId="49" fontId="14" fillId="0" borderId="0" xfId="0" applyNumberFormat="1" applyFont="1" applyFill="1" applyAlignment="1">
      <alignment horizontal="left"/>
    </xf>
    <xf numFmtId="0" fontId="8" fillId="0" borderId="1" xfId="0" applyFont="1" applyFill="1" applyBorder="1" applyAlignment="1">
      <alignment horizontal="right" wrapText="1"/>
    </xf>
    <xf numFmtId="2" fontId="8" fillId="0" borderId="1" xfId="0" applyNumberFormat="1" applyFont="1" applyFill="1" applyBorder="1" applyAlignment="1">
      <alignment horizontal="right" wrapText="1"/>
    </xf>
    <xf numFmtId="0" fontId="10" fillId="6" borderId="0" xfId="0" applyFont="1" applyFill="1" applyAlignment="1">
      <alignment horizontal="left"/>
    </xf>
    <xf numFmtId="0" fontId="10" fillId="6" borderId="1" xfId="0" applyFont="1" applyFill="1" applyBorder="1" applyAlignment="1">
      <alignment horizontal="left"/>
    </xf>
    <xf numFmtId="0" fontId="10" fillId="7" borderId="0" xfId="0" applyFont="1" applyFill="1" applyAlignment="1">
      <alignment horizontal="left"/>
    </xf>
    <xf numFmtId="0" fontId="10" fillId="7" borderId="1" xfId="0" applyFont="1" applyFill="1" applyBorder="1" applyAlignment="1">
      <alignment horizontal="left"/>
    </xf>
    <xf numFmtId="0" fontId="10" fillId="7" borderId="0" xfId="0" applyFont="1" applyFill="1" applyBorder="1" applyAlignment="1">
      <alignment horizontal="left"/>
    </xf>
    <xf numFmtId="0" fontId="10" fillId="0" borderId="0" xfId="0" applyFont="1" applyFill="1" applyBorder="1" applyAlignment="1">
      <alignment horizontal="left"/>
    </xf>
    <xf numFmtId="16" fontId="10" fillId="0" borderId="0" xfId="0" applyNumberFormat="1" applyFont="1" applyFill="1" applyBorder="1" applyAlignment="1">
      <alignment horizontal="left"/>
    </xf>
    <xf numFmtId="0" fontId="11" fillId="0" borderId="0" xfId="0" applyFont="1" applyFill="1" applyBorder="1" applyAlignment="1">
      <alignment horizontal="left"/>
    </xf>
    <xf numFmtId="165" fontId="11" fillId="0" borderId="0" xfId="0" applyNumberFormat="1" applyFont="1" applyFill="1" applyBorder="1" applyAlignment="1">
      <alignment horizontal="right"/>
    </xf>
    <xf numFmtId="0" fontId="10" fillId="0" borderId="0" xfId="0" applyFont="1" applyFill="1" applyBorder="1" applyAlignment="1">
      <alignment horizontal="right"/>
    </xf>
    <xf numFmtId="2" fontId="10" fillId="0" borderId="0" xfId="0" applyNumberFormat="1" applyFont="1" applyFill="1" applyBorder="1" applyAlignment="1">
      <alignment horizontal="right"/>
    </xf>
    <xf numFmtId="49" fontId="10" fillId="0" borderId="0" xfId="0" applyNumberFormat="1" applyFont="1" applyFill="1" applyBorder="1" applyAlignment="1">
      <alignment horizontal="left"/>
    </xf>
    <xf numFmtId="0" fontId="10" fillId="8" borderId="0" xfId="0" applyFont="1" applyFill="1" applyAlignment="1">
      <alignment horizontal="left"/>
    </xf>
    <xf numFmtId="0" fontId="0" fillId="3" borderId="0" xfId="0" applyFill="1" applyAlignment="1">
      <alignment horizontal="center"/>
    </xf>
    <xf numFmtId="0" fontId="0" fillId="0" borderId="1" xfId="0" applyBorder="1" applyAlignment="1">
      <alignment horizontal="center"/>
    </xf>
    <xf numFmtId="0" fontId="0" fillId="3" borderId="1" xfId="0" applyFill="1" applyBorder="1" applyAlignment="1">
      <alignment horizontal="center"/>
    </xf>
    <xf numFmtId="0" fontId="0" fillId="0" borderId="1" xfId="0" applyBorder="1" applyAlignment="1">
      <alignment wrapText="1"/>
    </xf>
    <xf numFmtId="11" fontId="0" fillId="0" borderId="0" xfId="0" applyNumberFormat="1"/>
    <xf numFmtId="11" fontId="0" fillId="0" borderId="0" xfId="0" applyNumberFormat="1" applyAlignment="1">
      <alignment wrapText="1"/>
    </xf>
    <xf numFmtId="9" fontId="0" fillId="0" borderId="0" xfId="0" applyNumberFormat="1"/>
    <xf numFmtId="9" fontId="0" fillId="0" borderId="1" xfId="0" applyNumberFormat="1" applyBorder="1"/>
    <xf numFmtId="0" fontId="0" fillId="2" borderId="0" xfId="0" applyFill="1" applyAlignment="1">
      <alignment horizontal="center"/>
    </xf>
    <xf numFmtId="0" fontId="0" fillId="2" borderId="1" xfId="0" applyFill="1" applyBorder="1" applyAlignment="1">
      <alignment horizontal="center"/>
    </xf>
    <xf numFmtId="0" fontId="16" fillId="2" borderId="1" xfId="0" applyFont="1" applyFill="1" applyBorder="1"/>
    <xf numFmtId="0" fontId="16" fillId="2" borderId="1" xfId="0" applyFont="1" applyFill="1" applyBorder="1" applyAlignment="1">
      <alignment wrapText="1"/>
    </xf>
    <xf numFmtId="0" fontId="17" fillId="0" borderId="0" xfId="0" applyFont="1"/>
    <xf numFmtId="0" fontId="17" fillId="0" borderId="0" xfId="0" applyFont="1" applyAlignment="1">
      <alignment wrapText="1"/>
    </xf>
    <xf numFmtId="0" fontId="9" fillId="5" borderId="0" xfId="0" applyFont="1" applyFill="1" applyAlignment="1">
      <alignment horizontal="left" vertical="top" wrapText="1"/>
    </xf>
    <xf numFmtId="0" fontId="9" fillId="0" borderId="0" xfId="0" applyFont="1" applyAlignment="1">
      <alignment wrapText="1"/>
    </xf>
    <xf numFmtId="0" fontId="17" fillId="9" borderId="1" xfId="0" applyFont="1" applyFill="1" applyBorder="1"/>
    <xf numFmtId="0" fontId="9" fillId="9" borderId="1" xfId="0" applyFont="1" applyFill="1" applyBorder="1"/>
    <xf numFmtId="0" fontId="7" fillId="9" borderId="1" xfId="0" applyFont="1" applyFill="1" applyBorder="1"/>
    <xf numFmtId="0" fontId="9" fillId="0" borderId="7" xfId="0" applyFont="1" applyBorder="1" applyAlignment="1">
      <alignment horizontal="left" vertical="top" wrapText="1"/>
    </xf>
    <xf numFmtId="0" fontId="9" fillId="5" borderId="7" xfId="0" applyFont="1" applyFill="1" applyBorder="1" applyAlignment="1">
      <alignment horizontal="left" wrapText="1"/>
    </xf>
    <xf numFmtId="0" fontId="9" fillId="0" borderId="0" xfId="0" applyFont="1" applyAlignment="1">
      <alignment horizontal="left" vertical="top" wrapText="1"/>
    </xf>
    <xf numFmtId="0" fontId="9" fillId="5" borderId="0" xfId="0" applyFont="1" applyFill="1" applyAlignment="1">
      <alignment horizontal="left" wrapText="1"/>
    </xf>
    <xf numFmtId="172" fontId="9" fillId="0" borderId="0" xfId="0" applyNumberFormat="1" applyFont="1"/>
    <xf numFmtId="0" fontId="17" fillId="2" borderId="0" xfId="0" applyFont="1" applyFill="1"/>
    <xf numFmtId="172" fontId="17" fillId="2" borderId="0" xfId="0" applyNumberFormat="1" applyFont="1" applyFill="1"/>
    <xf numFmtId="0" fontId="9" fillId="0" borderId="0" xfId="0" applyFont="1" applyAlignment="1">
      <alignment horizontal="left" vertical="top" wrapText="1"/>
    </xf>
    <xf numFmtId="172" fontId="7" fillId="9" borderId="1" xfId="0" applyNumberFormat="1" applyFont="1" applyFill="1" applyBorder="1"/>
    <xf numFmtId="11" fontId="9" fillId="0" borderId="0" xfId="0" applyNumberFormat="1" applyFont="1"/>
    <xf numFmtId="11" fontId="17" fillId="2" borderId="0" xfId="0" applyNumberFormat="1" applyFont="1" applyFill="1"/>
    <xf numFmtId="2" fontId="9" fillId="9" borderId="1" xfId="0" applyNumberFormat="1" applyFont="1" applyFill="1" applyBorder="1"/>
    <xf numFmtId="172" fontId="7" fillId="0" borderId="0" xfId="0" applyNumberFormat="1" applyFont="1"/>
    <xf numFmtId="0" fontId="17" fillId="3" borderId="0" xfId="0" applyFont="1" applyFill="1"/>
    <xf numFmtId="172" fontId="17" fillId="9" borderId="1" xfId="0" applyNumberFormat="1" applyFont="1" applyFill="1" applyBorder="1"/>
    <xf numFmtId="0" fontId="17" fillId="9" borderId="1" xfId="0" applyFont="1" applyFill="1" applyBorder="1" applyAlignment="1">
      <alignment wrapText="1"/>
    </xf>
    <xf numFmtId="173" fontId="9" fillId="0" borderId="0" xfId="0" applyNumberFormat="1" applyFont="1"/>
    <xf numFmtId="1" fontId="9" fillId="0" borderId="0" xfId="0" applyNumberFormat="1" applyFont="1"/>
    <xf numFmtId="0" fontId="9" fillId="0" borderId="0" xfId="0" applyFont="1" applyFill="1"/>
    <xf numFmtId="0" fontId="18" fillId="0" borderId="0" xfId="0" applyFont="1" applyAlignment="1">
      <alignment horizontal="left"/>
    </xf>
    <xf numFmtId="0" fontId="19" fillId="0" borderId="0" xfId="0" applyFont="1" applyAlignment="1">
      <alignment horizontal="left"/>
    </xf>
    <xf numFmtId="2" fontId="19" fillId="0" borderId="0" xfId="0" applyNumberFormat="1" applyFont="1" applyAlignment="1">
      <alignment horizontal="left"/>
    </xf>
    <xf numFmtId="2" fontId="19" fillId="4" borderId="0" xfId="0" applyNumberFormat="1" applyFont="1" applyFill="1" applyAlignment="1">
      <alignment horizontal="left"/>
    </xf>
    <xf numFmtId="2" fontId="18" fillId="4" borderId="8" xfId="0" applyNumberFormat="1" applyFont="1" applyFill="1" applyBorder="1" applyAlignment="1">
      <alignment horizontal="left"/>
    </xf>
    <xf numFmtId="2" fontId="18" fillId="4" borderId="9" xfId="0" applyNumberFormat="1" applyFont="1" applyFill="1" applyBorder="1" applyAlignment="1">
      <alignment horizontal="left"/>
    </xf>
    <xf numFmtId="2" fontId="18" fillId="4" borderId="0" xfId="0" applyNumberFormat="1" applyFont="1" applyFill="1" applyAlignment="1">
      <alignment horizontal="left"/>
    </xf>
    <xf numFmtId="2" fontId="18" fillId="4" borderId="8" xfId="0" applyNumberFormat="1" applyFont="1" applyFill="1" applyBorder="1" applyAlignment="1">
      <alignment horizontal="left"/>
    </xf>
    <xf numFmtId="0" fontId="20" fillId="0" borderId="0" xfId="0" applyFont="1" applyAlignment="1">
      <alignment horizontal="left"/>
    </xf>
    <xf numFmtId="0" fontId="19" fillId="4" borderId="0" xfId="0" applyFont="1" applyFill="1" applyAlignment="1">
      <alignment horizontal="left"/>
    </xf>
    <xf numFmtId="0" fontId="18" fillId="4" borderId="0" xfId="0" applyFont="1" applyFill="1" applyAlignment="1">
      <alignment horizontal="left"/>
    </xf>
    <xf numFmtId="2" fontId="19" fillId="0" borderId="10" xfId="0" applyNumberFormat="1" applyFont="1" applyBorder="1" applyAlignment="1">
      <alignment horizontal="left"/>
    </xf>
    <xf numFmtId="2" fontId="19" fillId="0" borderId="11" xfId="0" applyNumberFormat="1" applyFont="1" applyBorder="1" applyAlignment="1">
      <alignment horizontal="left"/>
    </xf>
    <xf numFmtId="2" fontId="19" fillId="0" borderId="13" xfId="0" applyNumberFormat="1" applyFont="1" applyBorder="1" applyAlignment="1">
      <alignment horizontal="left"/>
    </xf>
    <xf numFmtId="2" fontId="19" fillId="0" borderId="14" xfId="0" applyNumberFormat="1" applyFont="1" applyBorder="1" applyAlignment="1">
      <alignment horizontal="left"/>
    </xf>
    <xf numFmtId="0" fontId="19" fillId="0" borderId="10" xfId="0" applyFont="1" applyBorder="1" applyAlignment="1" applyProtection="1">
      <alignment horizontal="left"/>
      <protection locked="0"/>
    </xf>
    <xf numFmtId="0" fontId="19" fillId="0" borderId="11" xfId="0" applyFont="1" applyBorder="1" applyAlignment="1" applyProtection="1">
      <alignment horizontal="left"/>
      <protection locked="0"/>
    </xf>
    <xf numFmtId="2" fontId="19" fillId="3" borderId="11" xfId="0" applyNumberFormat="1" applyFont="1" applyFill="1" applyBorder="1" applyAlignment="1">
      <alignment horizontal="left"/>
    </xf>
    <xf numFmtId="2" fontId="19" fillId="3" borderId="10" xfId="0" applyNumberFormat="1" applyFont="1" applyFill="1" applyBorder="1" applyAlignment="1">
      <alignment horizontal="left"/>
    </xf>
    <xf numFmtId="1" fontId="20" fillId="0" borderId="0" xfId="0" applyNumberFormat="1" applyFont="1" applyAlignment="1">
      <alignment horizontal="left"/>
    </xf>
    <xf numFmtId="1" fontId="19" fillId="0" borderId="0" xfId="0" applyNumberFormat="1" applyFont="1" applyAlignment="1">
      <alignment horizontal="left"/>
    </xf>
    <xf numFmtId="1" fontId="19" fillId="4" borderId="0" xfId="0" applyNumberFormat="1" applyFont="1" applyFill="1" applyAlignment="1">
      <alignment horizontal="left"/>
    </xf>
    <xf numFmtId="1" fontId="19" fillId="3" borderId="10" xfId="0" applyNumberFormat="1" applyFont="1" applyFill="1" applyBorder="1" applyAlignment="1">
      <alignment horizontal="left"/>
    </xf>
    <xf numFmtId="1" fontId="19" fillId="3" borderId="11" xfId="0" applyNumberFormat="1" applyFont="1" applyFill="1" applyBorder="1" applyAlignment="1">
      <alignment horizontal="left"/>
    </xf>
    <xf numFmtId="1" fontId="19" fillId="0" borderId="10" xfId="0" applyNumberFormat="1" applyFont="1" applyBorder="1" applyAlignment="1">
      <alignment horizontal="left"/>
    </xf>
    <xf numFmtId="1" fontId="19" fillId="0" borderId="11" xfId="0" applyNumberFormat="1" applyFont="1" applyBorder="1" applyAlignment="1">
      <alignment horizontal="left"/>
    </xf>
    <xf numFmtId="1" fontId="19" fillId="0" borderId="13" xfId="0" applyNumberFormat="1" applyFont="1" applyBorder="1" applyAlignment="1">
      <alignment horizontal="left"/>
    </xf>
    <xf numFmtId="1" fontId="19" fillId="0" borderId="14" xfId="0" applyNumberFormat="1" applyFont="1" applyBorder="1" applyAlignment="1">
      <alignment horizontal="left"/>
    </xf>
    <xf numFmtId="1" fontId="21" fillId="0" borderId="0" xfId="0" applyNumberFormat="1" applyFont="1" applyAlignment="1">
      <alignment horizontal="left"/>
    </xf>
    <xf numFmtId="166" fontId="19" fillId="3" borderId="15" xfId="0" applyNumberFormat="1" applyFont="1" applyFill="1" applyBorder="1" applyAlignment="1">
      <alignment horizontal="left"/>
    </xf>
    <xf numFmtId="1" fontId="19" fillId="0" borderId="15" xfId="0" applyNumberFormat="1" applyFont="1" applyBorder="1" applyAlignment="1">
      <alignment horizontal="left"/>
    </xf>
    <xf numFmtId="1" fontId="19" fillId="0" borderId="16" xfId="0" applyNumberFormat="1" applyFont="1" applyBorder="1" applyAlignment="1">
      <alignment horizontal="left"/>
    </xf>
    <xf numFmtId="1" fontId="23" fillId="0" borderId="0" xfId="0" applyNumberFormat="1" applyFont="1" applyAlignment="1">
      <alignment horizontal="left"/>
    </xf>
    <xf numFmtId="0" fontId="21" fillId="0" borderId="0" xfId="0" applyFont="1" applyAlignment="1">
      <alignment horizontal="left"/>
    </xf>
    <xf numFmtId="166" fontId="24" fillId="3" borderId="0" xfId="0" applyNumberFormat="1" applyFont="1" applyFill="1" applyAlignment="1">
      <alignment horizontal="left"/>
    </xf>
    <xf numFmtId="166" fontId="19" fillId="3" borderId="0" xfId="0" applyNumberFormat="1" applyFont="1" applyFill="1" applyAlignment="1">
      <alignment horizontal="left"/>
    </xf>
    <xf numFmtId="1" fontId="24" fillId="3" borderId="0" xfId="0" applyNumberFormat="1" applyFont="1" applyFill="1" applyAlignment="1">
      <alignment horizontal="left"/>
    </xf>
    <xf numFmtId="166" fontId="19" fillId="0" borderId="0" xfId="0" applyNumberFormat="1" applyFont="1" applyAlignment="1">
      <alignment horizontal="left"/>
    </xf>
    <xf numFmtId="1" fontId="24" fillId="0" borderId="0" xfId="0" applyNumberFormat="1" applyFont="1" applyAlignment="1">
      <alignment horizontal="left"/>
    </xf>
    <xf numFmtId="166" fontId="24" fillId="0" borderId="0" xfId="0" applyNumberFormat="1" applyFont="1" applyAlignment="1">
      <alignment horizontal="left"/>
    </xf>
    <xf numFmtId="166" fontId="19" fillId="4" borderId="0" xfId="0" applyNumberFormat="1" applyFont="1" applyFill="1" applyAlignment="1">
      <alignment horizontal="left"/>
    </xf>
    <xf numFmtId="0" fontId="18" fillId="0" borderId="10" xfId="0" applyFont="1" applyFill="1" applyBorder="1" applyAlignment="1">
      <alignment horizontal="left"/>
    </xf>
    <xf numFmtId="0" fontId="18" fillId="0" borderId="11" xfId="0" applyFont="1" applyFill="1" applyBorder="1" applyAlignment="1">
      <alignment horizontal="left"/>
    </xf>
    <xf numFmtId="0" fontId="18" fillId="0" borderId="13" xfId="0" applyFont="1" applyFill="1" applyBorder="1" applyAlignment="1">
      <alignment horizontal="left"/>
    </xf>
    <xf numFmtId="0" fontId="18" fillId="0" borderId="14" xfId="0" applyFont="1" applyFill="1" applyBorder="1" applyAlignment="1">
      <alignment horizontal="left"/>
    </xf>
    <xf numFmtId="2" fontId="19" fillId="0" borderId="10" xfId="0" applyNumberFormat="1" applyFont="1" applyFill="1" applyBorder="1" applyAlignment="1">
      <alignment horizontal="left"/>
    </xf>
    <xf numFmtId="2" fontId="19" fillId="0" borderId="11" xfId="0" applyNumberFormat="1" applyFont="1" applyFill="1" applyBorder="1" applyAlignment="1">
      <alignment horizontal="left"/>
    </xf>
    <xf numFmtId="0" fontId="18" fillId="0" borderId="12" xfId="0" applyFont="1" applyFill="1" applyBorder="1" applyAlignment="1">
      <alignment horizontal="left"/>
    </xf>
    <xf numFmtId="0" fontId="18" fillId="0" borderId="0" xfId="0" applyFont="1" applyFill="1" applyAlignment="1">
      <alignment horizontal="left"/>
    </xf>
    <xf numFmtId="14" fontId="18" fillId="0" borderId="10" xfId="0" applyNumberFormat="1" applyFont="1" applyFill="1" applyBorder="1" applyAlignment="1">
      <alignment horizontal="left"/>
    </xf>
    <xf numFmtId="0" fontId="19" fillId="0" borderId="10" xfId="0" applyFont="1" applyFill="1" applyBorder="1" applyAlignment="1" applyProtection="1">
      <alignment horizontal="left"/>
      <protection locked="0"/>
    </xf>
    <xf numFmtId="0" fontId="19" fillId="0" borderId="10" xfId="0" applyFont="1" applyFill="1" applyBorder="1" applyAlignment="1">
      <alignment horizontal="left"/>
    </xf>
    <xf numFmtId="0" fontId="19" fillId="0" borderId="11" xfId="0" applyFont="1" applyFill="1" applyBorder="1" applyAlignment="1">
      <alignment horizontal="left"/>
    </xf>
    <xf numFmtId="2" fontId="18" fillId="4" borderId="1" xfId="0" applyNumberFormat="1" applyFont="1" applyFill="1" applyBorder="1" applyAlignment="1">
      <alignment horizontal="left"/>
    </xf>
    <xf numFmtId="0" fontId="19" fillId="0" borderId="0" xfId="0" applyFont="1" applyFill="1" applyAlignment="1">
      <alignment horizontal="left"/>
    </xf>
    <xf numFmtId="2" fontId="19" fillId="0" borderId="0" xfId="0" applyNumberFormat="1" applyFont="1" applyFill="1" applyAlignment="1">
      <alignment horizontal="left"/>
    </xf>
    <xf numFmtId="166" fontId="19" fillId="0" borderId="0" xfId="0" applyNumberFormat="1" applyFont="1" applyFill="1" applyAlignment="1">
      <alignment horizontal="left"/>
    </xf>
    <xf numFmtId="1" fontId="19" fillId="0" borderId="0" xfId="0" applyNumberFormat="1" applyFont="1" applyFill="1" applyAlignment="1">
      <alignment horizontal="left"/>
    </xf>
    <xf numFmtId="0" fontId="25" fillId="2" borderId="17" xfId="0" applyFont="1" applyFill="1" applyBorder="1" applyAlignment="1">
      <alignment horizontal="left"/>
    </xf>
    <xf numFmtId="166" fontId="24" fillId="2" borderId="18" xfId="0" applyNumberFormat="1" applyFont="1" applyFill="1" applyBorder="1" applyAlignment="1">
      <alignment horizontal="left"/>
    </xf>
    <xf numFmtId="2" fontId="18" fillId="4" borderId="19" xfId="0" applyNumberFormat="1" applyFont="1" applyFill="1" applyBorder="1" applyAlignment="1">
      <alignment horizontal="left"/>
    </xf>
    <xf numFmtId="0" fontId="19" fillId="0" borderId="11" xfId="0" applyFont="1" applyBorder="1" applyAlignment="1">
      <alignment horizontal="left"/>
    </xf>
    <xf numFmtId="0" fontId="19" fillId="0" borderId="14" xfId="0" applyFont="1" applyBorder="1" applyAlignment="1">
      <alignment horizontal="left"/>
    </xf>
    <xf numFmtId="1" fontId="19" fillId="0" borderId="22" xfId="0" applyNumberFormat="1" applyFont="1" applyBorder="1" applyAlignment="1">
      <alignment horizontal="left"/>
    </xf>
    <xf numFmtId="0" fontId="18" fillId="0" borderId="12" xfId="0" applyFont="1" applyFill="1" applyBorder="1" applyAlignment="1">
      <alignment horizontal="left"/>
    </xf>
    <xf numFmtId="0" fontId="18" fillId="0" borderId="20" xfId="0" applyFont="1" applyFill="1" applyBorder="1" applyAlignment="1">
      <alignment horizontal="left"/>
    </xf>
    <xf numFmtId="0" fontId="18" fillId="0" borderId="21" xfId="0" applyFont="1" applyFill="1" applyBorder="1" applyAlignment="1">
      <alignment horizontal="left"/>
    </xf>
    <xf numFmtId="0" fontId="19" fillId="0" borderId="14" xfId="0" applyFont="1" applyFill="1" applyBorder="1" applyAlignment="1">
      <alignment horizontal="left"/>
    </xf>
    <xf numFmtId="2" fontId="27" fillId="0" borderId="11" xfId="0" applyNumberFormat="1" applyFont="1" applyFill="1" applyBorder="1" applyAlignment="1">
      <alignment horizontal="left"/>
    </xf>
    <xf numFmtId="2" fontId="15" fillId="0" borderId="11" xfId="2" applyNumberFormat="1" applyFill="1" applyBorder="1"/>
  </cellXfs>
  <cellStyles count="3">
    <cellStyle name="Hyperlink" xfId="1" builtinId="8"/>
    <cellStyle name="Normal" xfId="0" builtinId="0"/>
    <cellStyle name="Normal 3" xfId="2" xr:uid="{D2544ECD-FB70-8F49-A2FA-27EDF6A28D85}"/>
  </cellStyles>
  <dxfs count="0"/>
  <tableStyles count="0" defaultTableStyle="TableStyleMedium2" defaultPivotStyle="PivotStyleLight16"/>
  <colors>
    <mruColors>
      <color rgb="FFFDDE61"/>
      <color rgb="FFFFC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81</xdr:row>
      <xdr:rowOff>21166</xdr:rowOff>
    </xdr:from>
    <xdr:to>
      <xdr:col>5</xdr:col>
      <xdr:colOff>774700</xdr:colOff>
      <xdr:row>107</xdr:row>
      <xdr:rowOff>173566</xdr:rowOff>
    </xdr:to>
    <xdr:pic>
      <xdr:nvPicPr>
        <xdr:cNvPr id="2" name="Picture 1">
          <a:extLst>
            <a:ext uri="{FF2B5EF4-FFF2-40B4-BE49-F238E27FC236}">
              <a16:creationId xmlns:a16="http://schemas.microsoft.com/office/drawing/2014/main" id="{99DD8CF9-FE62-9A40-9D88-BE8636C20F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53666"/>
          <a:ext cx="7556500" cy="543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912283</xdr:colOff>
      <xdr:row>81</xdr:row>
      <xdr:rowOff>0</xdr:rowOff>
    </xdr:from>
    <xdr:to>
      <xdr:col>11</xdr:col>
      <xdr:colOff>772583</xdr:colOff>
      <xdr:row>107</xdr:row>
      <xdr:rowOff>152400</xdr:rowOff>
    </xdr:to>
    <xdr:pic>
      <xdr:nvPicPr>
        <xdr:cNvPr id="3" name="Picture 2">
          <a:extLst>
            <a:ext uri="{FF2B5EF4-FFF2-40B4-BE49-F238E27FC236}">
              <a16:creationId xmlns:a16="http://schemas.microsoft.com/office/drawing/2014/main" id="{D33D6D3F-EA7C-C745-9F50-C4860750CD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48183" y="56832500"/>
          <a:ext cx="7556500" cy="543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103</xdr:row>
      <xdr:rowOff>133350</xdr:rowOff>
    </xdr:from>
    <xdr:to>
      <xdr:col>6</xdr:col>
      <xdr:colOff>50800</xdr:colOff>
      <xdr:row>128</xdr:row>
      <xdr:rowOff>118304</xdr:rowOff>
    </xdr:to>
    <xdr:pic>
      <xdr:nvPicPr>
        <xdr:cNvPr id="4" name="Picture 3">
          <a:extLst>
            <a:ext uri="{FF2B5EF4-FFF2-40B4-BE49-F238E27FC236}">
              <a16:creationId xmlns:a16="http://schemas.microsoft.com/office/drawing/2014/main" id="{B5036917-43F9-9847-A9D1-B0AB7954A02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61664850"/>
          <a:ext cx="7683500" cy="5064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1028700</xdr:colOff>
      <xdr:row>103</xdr:row>
      <xdr:rowOff>112183</xdr:rowOff>
    </xdr:from>
    <xdr:to>
      <xdr:col>11</xdr:col>
      <xdr:colOff>1079561</xdr:colOff>
      <xdr:row>128</xdr:row>
      <xdr:rowOff>154515</xdr:rowOff>
    </xdr:to>
    <xdr:pic>
      <xdr:nvPicPr>
        <xdr:cNvPr id="5" name="Picture 4">
          <a:extLst>
            <a:ext uri="{FF2B5EF4-FFF2-40B4-BE49-F238E27FC236}">
              <a16:creationId xmlns:a16="http://schemas.microsoft.com/office/drawing/2014/main" id="{28E5D44C-7EA4-2A4A-B28E-194F3B1EA16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64600" y="61643683"/>
          <a:ext cx="7747061" cy="5122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mziegler/Nextcloud/LASTJOURNEY/PhD_Research/2_Megafauna_Manuscript/SIBER/Corrected_Chron_Data_Recovered.xlsx" TargetMode="External"/><Relationship Id="rId1" Type="http://schemas.openxmlformats.org/officeDocument/2006/relationships/externalLinkPath" Target="/Users/mziegler/Nextcloud/LASTJOURNEY/PhD_Research/2_Megafauna_Manuscript/SIBER/Corrected_Chron_Data_Recover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BER_Data"/>
      <sheetName val="All_Data"/>
      <sheetName val="All_Data_Cleaned"/>
      <sheetName val="SIBER_Stats"/>
      <sheetName val="SIBER_DataAll"/>
      <sheetName val="SIBER_Data_Cleaned"/>
      <sheetName val="SIBER_Stats_Cleaned"/>
    </sheetNames>
    <sheetDataSet>
      <sheetData sheetId="0" refreshError="1"/>
      <sheetData sheetId="1" refreshError="1"/>
      <sheetData sheetId="2" refreshError="1"/>
      <sheetData sheetId="3" refreshError="1"/>
      <sheetData sheetId="4" refreshError="1"/>
      <sheetData sheetId="5" refreshError="1"/>
      <sheetData sheetId="6">
        <row r="3">
          <cell r="B3" t="str">
            <v>NA-LP</v>
          </cell>
          <cell r="C3">
            <v>5</v>
          </cell>
          <cell r="F3" t="str">
            <v>NA-LP</v>
          </cell>
          <cell r="G3">
            <v>13</v>
          </cell>
        </row>
        <row r="4">
          <cell r="B4" t="str">
            <v>NA-TP-EH</v>
          </cell>
          <cell r="C4">
            <v>9</v>
          </cell>
          <cell r="F4" t="str">
            <v>NA-TP-EH</v>
          </cell>
          <cell r="G4">
            <v>11</v>
          </cell>
        </row>
        <row r="5">
          <cell r="B5" t="str">
            <v>PB-LP</v>
          </cell>
          <cell r="C5">
            <v>19</v>
          </cell>
          <cell r="F5" t="str">
            <v>PB-LP</v>
          </cell>
          <cell r="G5">
            <v>39</v>
          </cell>
        </row>
        <row r="6">
          <cell r="B6" t="str">
            <v>PB-TPEH</v>
          </cell>
          <cell r="C6">
            <v>8</v>
          </cell>
          <cell r="F6" t="str">
            <v>PB-TP-EH</v>
          </cell>
          <cell r="G6">
            <v>7</v>
          </cell>
        </row>
        <row r="7">
          <cell r="B7" t="str">
            <v>SA-LP</v>
          </cell>
          <cell r="C7">
            <v>17</v>
          </cell>
          <cell r="F7" t="str">
            <v>SA-LP</v>
          </cell>
          <cell r="G7">
            <v>31</v>
          </cell>
        </row>
        <row r="8">
          <cell r="B8" t="str">
            <v>SA-TP-EH</v>
          </cell>
          <cell r="C8">
            <v>6</v>
          </cell>
          <cell r="F8" t="str">
            <v>SA-TP-EH</v>
          </cell>
          <cell r="G8">
            <v>47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soc.unicen.edu.ar/newsletter/nro5/nuestros_docentes/gutierrez.ht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97BBE-6E47-6A40-A189-A57EB13C24A4}">
  <dimension ref="A1:V106"/>
  <sheetViews>
    <sheetView tabSelected="1" zoomScaleNormal="100" workbookViewId="0">
      <selection activeCell="H87" sqref="H87"/>
    </sheetView>
  </sheetViews>
  <sheetFormatPr baseColWidth="10" defaultRowHeight="16" x14ac:dyDescent="0.2"/>
  <cols>
    <col min="1" max="1" width="10.1640625" style="10" customWidth="1"/>
    <col min="2" max="2" width="10" style="10" customWidth="1"/>
    <col min="3" max="4" width="13" style="10" customWidth="1"/>
    <col min="5" max="5" width="13.1640625" style="10" customWidth="1"/>
    <col min="6" max="6" width="13.5" style="10" customWidth="1"/>
    <col min="7" max="7" width="10.83203125" style="10"/>
    <col min="8" max="8" width="37.33203125" style="10" customWidth="1"/>
    <col min="9" max="9" width="10.83203125" style="10"/>
    <col min="10" max="10" width="11.33203125" style="10" customWidth="1"/>
    <col min="11" max="11" width="9.1640625" style="10" customWidth="1"/>
    <col min="12" max="12" width="14.33203125" style="10" customWidth="1"/>
    <col min="13" max="13" width="9.5" style="10" customWidth="1"/>
    <col min="14" max="14" width="15.1640625" style="10" customWidth="1"/>
    <col min="15" max="18" width="10.83203125" style="10"/>
    <col min="19" max="20" width="10.83203125" style="45"/>
    <col min="21" max="16384" width="10.83203125" style="10"/>
  </cols>
  <sheetData>
    <row r="1" spans="1:22" s="13" customFormat="1" ht="44" customHeight="1" x14ac:dyDescent="0.2">
      <c r="A1" s="11" t="s">
        <v>0</v>
      </c>
      <c r="B1" s="11" t="s">
        <v>1</v>
      </c>
      <c r="C1" s="11" t="s">
        <v>2</v>
      </c>
      <c r="D1" s="11" t="s">
        <v>3</v>
      </c>
      <c r="E1" s="11" t="s">
        <v>4</v>
      </c>
      <c r="F1" s="11" t="s">
        <v>5</v>
      </c>
      <c r="G1" s="1" t="s">
        <v>6</v>
      </c>
      <c r="H1" s="1" t="s">
        <v>7</v>
      </c>
      <c r="I1" s="1" t="s">
        <v>8</v>
      </c>
      <c r="J1" s="1" t="s">
        <v>9</v>
      </c>
      <c r="K1" s="1" t="s">
        <v>10</v>
      </c>
      <c r="L1" s="1" t="s">
        <v>11</v>
      </c>
      <c r="M1" s="1" t="s">
        <v>12</v>
      </c>
      <c r="N1" s="1" t="s">
        <v>13</v>
      </c>
      <c r="O1" s="1" t="s">
        <v>14</v>
      </c>
      <c r="P1" s="1" t="s">
        <v>15</v>
      </c>
      <c r="Q1" s="1" t="s">
        <v>16</v>
      </c>
      <c r="R1" s="1" t="s">
        <v>15</v>
      </c>
      <c r="S1" s="12" t="s">
        <v>17</v>
      </c>
      <c r="T1" s="12" t="s">
        <v>18</v>
      </c>
      <c r="U1" s="11" t="s">
        <v>19</v>
      </c>
      <c r="V1" s="1" t="s">
        <v>20</v>
      </c>
    </row>
    <row r="2" spans="1:22" x14ac:dyDescent="0.2">
      <c r="A2" s="10" t="s">
        <v>77</v>
      </c>
      <c r="B2" s="10">
        <v>1626</v>
      </c>
      <c r="C2" s="14" t="s">
        <v>78</v>
      </c>
      <c r="D2" s="14" t="s">
        <v>79</v>
      </c>
      <c r="E2" s="10" t="s">
        <v>77</v>
      </c>
      <c r="F2" s="10" t="s">
        <v>24</v>
      </c>
      <c r="G2" s="15" t="s">
        <v>80</v>
      </c>
      <c r="H2" s="15" t="s">
        <v>26</v>
      </c>
      <c r="I2" s="20" t="s">
        <v>81</v>
      </c>
      <c r="J2" s="19" t="s">
        <v>82</v>
      </c>
      <c r="K2" s="19" t="s">
        <v>83</v>
      </c>
      <c r="L2" s="19" t="s">
        <v>84</v>
      </c>
      <c r="M2" s="15">
        <v>6.61</v>
      </c>
      <c r="N2" s="17" t="s">
        <v>85</v>
      </c>
      <c r="O2" s="3">
        <v>-1.98</v>
      </c>
      <c r="P2" s="3">
        <v>0.15</v>
      </c>
      <c r="Q2" s="3">
        <v>-7.98</v>
      </c>
      <c r="R2" s="3">
        <v>0.13</v>
      </c>
      <c r="S2" s="7"/>
      <c r="T2" s="7">
        <f>((1000*(1000 + O2))/(14.9+1000))-1000</f>
        <v>-16.632180510395074</v>
      </c>
      <c r="U2" s="18">
        <f t="shared" ref="U2:U53" si="0">(T2+1.5)</f>
        <v>-15.132180510395074</v>
      </c>
      <c r="V2" s="3" t="s">
        <v>32</v>
      </c>
    </row>
    <row r="3" spans="1:22" x14ac:dyDescent="0.2">
      <c r="G3" s="15"/>
      <c r="H3" s="15" t="s">
        <v>26</v>
      </c>
      <c r="I3" s="16" t="s">
        <v>86</v>
      </c>
      <c r="J3" s="19" t="s">
        <v>87</v>
      </c>
      <c r="K3" s="19"/>
      <c r="L3" s="19"/>
      <c r="M3" s="15">
        <v>13.29</v>
      </c>
      <c r="N3" s="17" t="s">
        <v>88</v>
      </c>
      <c r="O3" s="2">
        <v>-2.5</v>
      </c>
      <c r="P3" s="2">
        <v>0.14000000000000001</v>
      </c>
      <c r="Q3" s="2">
        <v>-5.63</v>
      </c>
      <c r="R3" s="2">
        <v>0.1</v>
      </c>
      <c r="S3" s="7"/>
      <c r="T3" s="7">
        <f t="shared" ref="T3:T53" si="1">((1000*(1000 + O3))/(14.9+1000))-1000</f>
        <v>-17.144546260715288</v>
      </c>
      <c r="U3" s="18">
        <f t="shared" si="0"/>
        <v>-15.644546260715288</v>
      </c>
      <c r="V3" s="2" t="s">
        <v>89</v>
      </c>
    </row>
    <row r="4" spans="1:22" x14ac:dyDescent="0.2">
      <c r="G4" s="15"/>
      <c r="H4" s="15" t="s">
        <v>26</v>
      </c>
      <c r="I4" s="16" t="s">
        <v>90</v>
      </c>
      <c r="J4" s="19" t="s">
        <v>91</v>
      </c>
      <c r="K4" s="19"/>
      <c r="L4" s="19"/>
      <c r="M4" s="15">
        <v>21.74</v>
      </c>
      <c r="N4" s="15"/>
      <c r="O4" s="2">
        <v>-2.1</v>
      </c>
      <c r="P4" s="2">
        <v>0.11</v>
      </c>
      <c r="Q4" s="2">
        <v>-5.42</v>
      </c>
      <c r="R4" s="2">
        <v>0.09</v>
      </c>
      <c r="S4" s="7"/>
      <c r="T4" s="7">
        <f t="shared" si="1"/>
        <v>-16.75041876046896</v>
      </c>
      <c r="U4" s="18">
        <f t="shared" si="0"/>
        <v>-15.25041876046896</v>
      </c>
      <c r="V4" s="2"/>
    </row>
    <row r="5" spans="1:22" x14ac:dyDescent="0.2">
      <c r="G5" s="15"/>
      <c r="H5" s="15" t="s">
        <v>26</v>
      </c>
      <c r="I5" s="16" t="s">
        <v>92</v>
      </c>
      <c r="J5" s="19" t="s">
        <v>93</v>
      </c>
      <c r="K5" s="19"/>
      <c r="L5" s="19"/>
      <c r="M5" s="15">
        <v>28.31</v>
      </c>
      <c r="N5" s="15"/>
      <c r="O5" s="2">
        <v>-1.95</v>
      </c>
      <c r="P5" s="2">
        <v>0.11</v>
      </c>
      <c r="Q5" s="2">
        <v>-5.34</v>
      </c>
      <c r="R5" s="2">
        <v>0.11</v>
      </c>
      <c r="S5" s="7"/>
      <c r="T5" s="7">
        <f t="shared" si="1"/>
        <v>-16.60262094787663</v>
      </c>
      <c r="U5" s="18">
        <f t="shared" si="0"/>
        <v>-15.10262094787663</v>
      </c>
      <c r="V5" s="2"/>
    </row>
    <row r="6" spans="1:22" x14ac:dyDescent="0.2">
      <c r="G6" s="15"/>
      <c r="H6" s="15" t="s">
        <v>26</v>
      </c>
      <c r="I6" s="16" t="s">
        <v>94</v>
      </c>
      <c r="J6" s="19" t="s">
        <v>95</v>
      </c>
      <c r="K6" s="19"/>
      <c r="L6" s="19"/>
      <c r="M6" s="15">
        <v>34.32</v>
      </c>
      <c r="N6" s="15"/>
      <c r="O6" s="2">
        <v>-2</v>
      </c>
      <c r="P6" s="2">
        <v>0.13</v>
      </c>
      <c r="Q6" s="2">
        <v>-6.81</v>
      </c>
      <c r="R6" s="2">
        <v>0.11</v>
      </c>
      <c r="S6" s="7"/>
      <c r="T6" s="7">
        <f t="shared" si="1"/>
        <v>-16.651886885407407</v>
      </c>
      <c r="U6" s="18">
        <f t="shared" si="0"/>
        <v>-15.151886885407407</v>
      </c>
      <c r="V6" s="2"/>
    </row>
    <row r="7" spans="1:22" x14ac:dyDescent="0.2">
      <c r="G7" s="15"/>
      <c r="H7" s="15" t="s">
        <v>26</v>
      </c>
      <c r="I7" s="16" t="s">
        <v>96</v>
      </c>
      <c r="J7" s="19" t="s">
        <v>97</v>
      </c>
      <c r="K7" s="19"/>
      <c r="L7" s="19"/>
      <c r="M7" s="15">
        <v>41.14</v>
      </c>
      <c r="N7" s="15"/>
      <c r="O7" s="2">
        <v>-2.25</v>
      </c>
      <c r="P7" s="2">
        <v>0.15</v>
      </c>
      <c r="Q7" s="2">
        <v>-7.68</v>
      </c>
      <c r="R7" s="2">
        <v>0.08</v>
      </c>
      <c r="S7" s="7"/>
      <c r="T7" s="7">
        <f t="shared" si="1"/>
        <v>-16.898216573061404</v>
      </c>
      <c r="U7" s="18">
        <f t="shared" si="0"/>
        <v>-15.398216573061404</v>
      </c>
      <c r="V7" s="2"/>
    </row>
    <row r="8" spans="1:22" x14ac:dyDescent="0.2">
      <c r="G8" s="15"/>
      <c r="H8" s="15" t="s">
        <v>26</v>
      </c>
      <c r="I8" s="16" t="s">
        <v>98</v>
      </c>
      <c r="J8" s="19" t="s">
        <v>99</v>
      </c>
      <c r="K8" s="19"/>
      <c r="L8" s="19"/>
      <c r="M8" s="15">
        <v>48.72</v>
      </c>
      <c r="N8" s="15"/>
      <c r="O8" s="2">
        <v>-1.19</v>
      </c>
      <c r="P8" s="2">
        <v>0.15</v>
      </c>
      <c r="Q8" s="2">
        <v>-7.64</v>
      </c>
      <c r="R8" s="2">
        <v>0.1</v>
      </c>
      <c r="S8" s="7"/>
      <c r="T8" s="7">
        <f t="shared" si="1"/>
        <v>-15.853778697408643</v>
      </c>
      <c r="U8" s="18">
        <f t="shared" si="0"/>
        <v>-14.353778697408643</v>
      </c>
      <c r="V8" s="2"/>
    </row>
    <row r="9" spans="1:22" x14ac:dyDescent="0.2">
      <c r="G9" s="15"/>
      <c r="H9" s="15" t="s">
        <v>26</v>
      </c>
      <c r="I9" s="16" t="s">
        <v>100</v>
      </c>
      <c r="J9" s="19" t="s">
        <v>101</v>
      </c>
      <c r="K9" s="19"/>
      <c r="L9" s="19"/>
      <c r="M9" s="15">
        <v>55.86</v>
      </c>
      <c r="N9" s="15"/>
      <c r="O9" s="2">
        <v>-2.56</v>
      </c>
      <c r="P9" s="2">
        <v>0.15</v>
      </c>
      <c r="Q9" s="2">
        <v>-6.85</v>
      </c>
      <c r="R9" s="2">
        <v>0.12</v>
      </c>
      <c r="S9" s="7"/>
      <c r="T9" s="7">
        <f t="shared" si="1"/>
        <v>-17.203665385752288</v>
      </c>
      <c r="U9" s="18">
        <f>(T9+1.5)</f>
        <v>-15.703665385752288</v>
      </c>
      <c r="V9" s="2"/>
    </row>
    <row r="10" spans="1:22" x14ac:dyDescent="0.2">
      <c r="G10" s="15"/>
      <c r="H10" s="15" t="s">
        <v>26</v>
      </c>
      <c r="I10" s="16" t="s">
        <v>102</v>
      </c>
      <c r="J10" s="19" t="s">
        <v>103</v>
      </c>
      <c r="K10" s="19"/>
      <c r="L10" s="19"/>
      <c r="M10" s="15">
        <v>61.4</v>
      </c>
      <c r="N10" s="15"/>
      <c r="O10" s="2">
        <v>-2.21</v>
      </c>
      <c r="P10" s="2">
        <v>0.15</v>
      </c>
      <c r="Q10" s="2">
        <v>-7.81</v>
      </c>
      <c r="R10" s="2">
        <v>0.15</v>
      </c>
      <c r="S10" s="7"/>
      <c r="T10" s="7">
        <f t="shared" si="1"/>
        <v>-16.858803823036737</v>
      </c>
      <c r="U10" s="18">
        <f t="shared" si="0"/>
        <v>-15.358803823036737</v>
      </c>
      <c r="V10" s="2"/>
    </row>
    <row r="11" spans="1:22" x14ac:dyDescent="0.2">
      <c r="G11" s="15"/>
      <c r="H11" s="15" t="s">
        <v>26</v>
      </c>
      <c r="I11" s="16" t="s">
        <v>104</v>
      </c>
      <c r="J11" s="19" t="s">
        <v>105</v>
      </c>
      <c r="K11" s="19"/>
      <c r="L11" s="19"/>
      <c r="M11" s="15">
        <v>67.290000000000006</v>
      </c>
      <c r="N11" s="15"/>
      <c r="O11" s="2">
        <v>-1.9</v>
      </c>
      <c r="P11" s="2">
        <v>0.19</v>
      </c>
      <c r="Q11" s="2">
        <v>-6.84</v>
      </c>
      <c r="R11" s="2">
        <v>0.1</v>
      </c>
      <c r="S11" s="7"/>
      <c r="T11" s="7">
        <f t="shared" si="1"/>
        <v>-16.553355010345854</v>
      </c>
      <c r="U11" s="18">
        <f t="shared" si="0"/>
        <v>-15.053355010345854</v>
      </c>
      <c r="V11" s="2"/>
    </row>
    <row r="12" spans="1:22" x14ac:dyDescent="0.2">
      <c r="G12" s="15"/>
      <c r="H12" s="15" t="s">
        <v>26</v>
      </c>
      <c r="I12" s="20" t="s">
        <v>106</v>
      </c>
      <c r="J12" s="19" t="s">
        <v>107</v>
      </c>
      <c r="K12" s="19"/>
      <c r="L12" s="19"/>
      <c r="M12" s="15">
        <v>74.28</v>
      </c>
      <c r="N12" s="15"/>
      <c r="O12" s="3">
        <v>-3.02</v>
      </c>
      <c r="P12" s="3">
        <v>0.15</v>
      </c>
      <c r="Q12" s="3">
        <v>-6.98</v>
      </c>
      <c r="R12" s="3">
        <v>0.08</v>
      </c>
      <c r="S12" s="7"/>
      <c r="T12" s="7">
        <f t="shared" si="1"/>
        <v>-17.656912011035502</v>
      </c>
      <c r="U12" s="18">
        <f t="shared" si="0"/>
        <v>-16.156912011035502</v>
      </c>
      <c r="V12" s="3"/>
    </row>
    <row r="13" spans="1:22" x14ac:dyDescent="0.2">
      <c r="G13" s="15"/>
      <c r="H13" s="15" t="s">
        <v>26</v>
      </c>
      <c r="I13" s="16" t="s">
        <v>108</v>
      </c>
      <c r="J13" s="19" t="s">
        <v>109</v>
      </c>
      <c r="K13" s="19"/>
      <c r="L13" s="19"/>
      <c r="M13" s="15">
        <v>80.459999999999994</v>
      </c>
      <c r="N13" s="15"/>
      <c r="O13" s="2">
        <v>-1.39</v>
      </c>
      <c r="P13" s="2">
        <v>0.15</v>
      </c>
      <c r="Q13" s="2">
        <v>-7.76</v>
      </c>
      <c r="R13" s="2">
        <v>0.1</v>
      </c>
      <c r="S13" s="7"/>
      <c r="T13" s="7">
        <f t="shared" si="1"/>
        <v>-16.05084244753175</v>
      </c>
      <c r="U13" s="18">
        <f t="shared" si="0"/>
        <v>-14.55084244753175</v>
      </c>
      <c r="V13" s="2"/>
    </row>
    <row r="14" spans="1:22" x14ac:dyDescent="0.2">
      <c r="A14" s="21"/>
      <c r="B14" s="21"/>
      <c r="C14" s="21"/>
      <c r="D14" s="21"/>
      <c r="E14" s="21"/>
      <c r="F14" s="21"/>
      <c r="G14" s="24"/>
      <c r="H14" s="24" t="s">
        <v>26</v>
      </c>
      <c r="I14" s="26" t="s">
        <v>110</v>
      </c>
      <c r="J14" s="22" t="s">
        <v>111</v>
      </c>
      <c r="K14" s="22"/>
      <c r="L14" s="22"/>
      <c r="M14" s="24">
        <v>86.54</v>
      </c>
      <c r="N14" s="24"/>
      <c r="O14" s="5">
        <v>-2.44</v>
      </c>
      <c r="P14" s="5">
        <v>0.34</v>
      </c>
      <c r="Q14" s="5">
        <v>-5.64</v>
      </c>
      <c r="R14" s="5">
        <v>0.26</v>
      </c>
      <c r="S14" s="8"/>
      <c r="T14" s="8">
        <f t="shared" si="1"/>
        <v>-17.085427135678401</v>
      </c>
      <c r="U14" s="25">
        <f t="shared" si="0"/>
        <v>-15.585427135678401</v>
      </c>
      <c r="V14" s="5"/>
    </row>
    <row r="15" spans="1:22" x14ac:dyDescent="0.2">
      <c r="A15" s="10" t="s">
        <v>49</v>
      </c>
      <c r="B15" s="14" t="s">
        <v>259</v>
      </c>
      <c r="C15" s="10" t="s">
        <v>50</v>
      </c>
      <c r="D15" s="10" t="s">
        <v>51</v>
      </c>
      <c r="E15" s="10" t="s">
        <v>49</v>
      </c>
      <c r="F15" s="10" t="s">
        <v>24</v>
      </c>
      <c r="G15" s="15" t="s">
        <v>52</v>
      </c>
      <c r="H15" s="15" t="s">
        <v>26</v>
      </c>
      <c r="I15" s="16" t="s">
        <v>53</v>
      </c>
      <c r="J15" s="15" t="s">
        <v>54</v>
      </c>
      <c r="K15" s="15" t="s">
        <v>55</v>
      </c>
      <c r="L15" s="15" t="s">
        <v>56</v>
      </c>
      <c r="M15" s="15">
        <v>2.57</v>
      </c>
      <c r="N15" s="17" t="s">
        <v>57</v>
      </c>
      <c r="O15" s="2">
        <v>-10.220000000000001</v>
      </c>
      <c r="P15" s="2">
        <v>0.17</v>
      </c>
      <c r="Q15" s="2">
        <v>-7.66</v>
      </c>
      <c r="R15" s="2">
        <v>0.11</v>
      </c>
      <c r="S15" s="7"/>
      <c r="T15" s="7">
        <f>((1000*(1000 + O15))/(14.9+1000))-1000</f>
        <v>-24.751207015469504</v>
      </c>
      <c r="U15" s="18">
        <f>(T15+1.5)</f>
        <v>-23.251207015469504</v>
      </c>
      <c r="V15" s="2" t="s">
        <v>36</v>
      </c>
    </row>
    <row r="16" spans="1:22" x14ac:dyDescent="0.2">
      <c r="G16" s="15"/>
      <c r="H16" s="15" t="s">
        <v>26</v>
      </c>
      <c r="I16" s="16" t="s">
        <v>58</v>
      </c>
      <c r="J16" s="15" t="s">
        <v>59</v>
      </c>
      <c r="K16" s="19"/>
      <c r="L16" s="19"/>
      <c r="M16" s="15">
        <v>7.71</v>
      </c>
      <c r="N16" s="17" t="s">
        <v>60</v>
      </c>
      <c r="O16" s="2">
        <v>-10.11</v>
      </c>
      <c r="P16" s="2">
        <v>0.15</v>
      </c>
      <c r="Q16" s="2">
        <v>-8.35</v>
      </c>
      <c r="R16" s="2">
        <v>0.12</v>
      </c>
      <c r="S16" s="7"/>
      <c r="T16" s="7">
        <f>((1000*(1000 + O16))/(14.9+1000))-1000</f>
        <v>-24.642821952901727</v>
      </c>
      <c r="U16" s="18">
        <f>(T16+1.5)</f>
        <v>-23.142821952901727</v>
      </c>
      <c r="V16" s="2"/>
    </row>
    <row r="17" spans="1:22" x14ac:dyDescent="0.2">
      <c r="G17" s="15"/>
      <c r="H17" s="15" t="s">
        <v>26</v>
      </c>
      <c r="I17" s="16" t="s">
        <v>61</v>
      </c>
      <c r="J17" s="15" t="s">
        <v>62</v>
      </c>
      <c r="K17" s="15"/>
      <c r="L17" s="15"/>
      <c r="M17" s="15">
        <v>15.51</v>
      </c>
      <c r="N17" s="15"/>
      <c r="O17" s="2">
        <v>-10.48</v>
      </c>
      <c r="P17" s="2">
        <v>0.12</v>
      </c>
      <c r="Q17" s="2">
        <v>-8.2899999999999991</v>
      </c>
      <c r="R17" s="2">
        <v>0.11</v>
      </c>
      <c r="S17" s="7"/>
      <c r="T17" s="7">
        <f>((1000*(1000 + O17))/(14.9+1000))-1000</f>
        <v>-25.007389890629611</v>
      </c>
      <c r="U17" s="18">
        <f>(T17+1.5)</f>
        <v>-23.507389890629611</v>
      </c>
      <c r="V17" s="2"/>
    </row>
    <row r="18" spans="1:22" x14ac:dyDescent="0.2">
      <c r="G18" s="15"/>
      <c r="H18" s="15" t="s">
        <v>26</v>
      </c>
      <c r="I18" s="16" t="s">
        <v>63</v>
      </c>
      <c r="J18" s="15" t="s">
        <v>64</v>
      </c>
      <c r="K18" s="15"/>
      <c r="L18" s="15"/>
      <c r="M18" s="15">
        <v>21.71</v>
      </c>
      <c r="N18" s="15"/>
      <c r="O18" s="2">
        <v>-10.25</v>
      </c>
      <c r="P18" s="2">
        <v>0.16</v>
      </c>
      <c r="Q18" s="2">
        <v>-8.34</v>
      </c>
      <c r="R18" s="2">
        <v>0.11</v>
      </c>
      <c r="S18" s="7"/>
      <c r="T18" s="7">
        <f>((1000*(1000 + O18))/(14.9+1000))-1000</f>
        <v>-24.780766577987947</v>
      </c>
      <c r="U18" s="18">
        <f>(T18+1.5)</f>
        <v>-23.280766577987947</v>
      </c>
      <c r="V18" s="2"/>
    </row>
    <row r="19" spans="1:22" x14ac:dyDescent="0.2">
      <c r="G19" s="15"/>
      <c r="H19" s="15" t="s">
        <v>26</v>
      </c>
      <c r="I19" s="16" t="s">
        <v>65</v>
      </c>
      <c r="J19" s="15" t="s">
        <v>66</v>
      </c>
      <c r="K19" s="15"/>
      <c r="L19" s="15"/>
      <c r="M19" s="15">
        <v>28.58</v>
      </c>
      <c r="N19" s="15"/>
      <c r="O19" s="2">
        <v>-10.36</v>
      </c>
      <c r="P19" s="2">
        <v>0.15</v>
      </c>
      <c r="Q19" s="2">
        <v>-8.77</v>
      </c>
      <c r="R19" s="2">
        <v>0.08</v>
      </c>
      <c r="S19" s="7"/>
      <c r="T19" s="7">
        <f>((1000*(1000 + O19))/(14.9+1000))-1000</f>
        <v>-24.889151640555724</v>
      </c>
      <c r="U19" s="18">
        <f>(T19+1.5)</f>
        <v>-23.389151640555724</v>
      </c>
      <c r="V19" s="2"/>
    </row>
    <row r="20" spans="1:22" x14ac:dyDescent="0.2">
      <c r="G20" s="15"/>
      <c r="H20" s="15" t="s">
        <v>26</v>
      </c>
      <c r="I20" s="16" t="s">
        <v>67</v>
      </c>
      <c r="J20" s="15" t="s">
        <v>68</v>
      </c>
      <c r="K20" s="19"/>
      <c r="L20" s="19"/>
      <c r="M20" s="15">
        <v>34.67</v>
      </c>
      <c r="N20" s="15"/>
      <c r="O20" s="2">
        <v>-10.28</v>
      </c>
      <c r="P20" s="2">
        <v>0.14000000000000001</v>
      </c>
      <c r="Q20" s="2">
        <v>-7.89</v>
      </c>
      <c r="R20" s="2">
        <v>0.1</v>
      </c>
      <c r="S20" s="7"/>
      <c r="T20" s="7">
        <f>((1000*(1000 + O20))/(14.9+1000))-1000</f>
        <v>-24.81032614050639</v>
      </c>
      <c r="U20" s="18">
        <f>(T20+1.5)</f>
        <v>-23.31032614050639</v>
      </c>
      <c r="V20" s="2"/>
    </row>
    <row r="21" spans="1:22" x14ac:dyDescent="0.2">
      <c r="G21" s="15"/>
      <c r="H21" s="15" t="s">
        <v>26</v>
      </c>
      <c r="I21" s="16" t="s">
        <v>69</v>
      </c>
      <c r="J21" s="15" t="s">
        <v>70</v>
      </c>
      <c r="K21" s="15"/>
      <c r="L21" s="15"/>
      <c r="M21" s="15">
        <v>41.98</v>
      </c>
      <c r="N21" s="15"/>
      <c r="O21" s="2">
        <v>-9.89</v>
      </c>
      <c r="P21" s="2">
        <v>0.14000000000000001</v>
      </c>
      <c r="Q21" s="2">
        <v>-8.9600000000000009</v>
      </c>
      <c r="R21" s="2">
        <v>0.11</v>
      </c>
      <c r="S21" s="7"/>
      <c r="T21" s="7">
        <f>((1000*(1000 + O21))/(14.9+1000))-1000</f>
        <v>-24.426051827766287</v>
      </c>
      <c r="U21" s="18">
        <f>(T21+1.5)</f>
        <v>-22.926051827766287</v>
      </c>
      <c r="V21" s="2"/>
    </row>
    <row r="22" spans="1:22" x14ac:dyDescent="0.2">
      <c r="G22" s="15"/>
      <c r="H22" s="15" t="s">
        <v>26</v>
      </c>
      <c r="I22" s="16" t="s">
        <v>71</v>
      </c>
      <c r="J22" s="15" t="s">
        <v>72</v>
      </c>
      <c r="K22" s="15"/>
      <c r="L22" s="15"/>
      <c r="M22" s="15">
        <v>48.47</v>
      </c>
      <c r="N22" s="15"/>
      <c r="O22" s="2">
        <v>-9.73</v>
      </c>
      <c r="P22" s="2">
        <v>0.17</v>
      </c>
      <c r="Q22" s="2">
        <v>-8.2200000000000006</v>
      </c>
      <c r="R22" s="2">
        <v>0.2</v>
      </c>
      <c r="S22" s="7"/>
      <c r="T22" s="7">
        <f>((1000*(1000 + O22))/(14.9+1000))-1000</f>
        <v>-24.268400827667733</v>
      </c>
      <c r="U22" s="18">
        <f>(T22+1.5)</f>
        <v>-22.768400827667733</v>
      </c>
      <c r="V22" s="2"/>
    </row>
    <row r="23" spans="1:22" x14ac:dyDescent="0.2">
      <c r="G23" s="15"/>
      <c r="H23" s="15" t="s">
        <v>26</v>
      </c>
      <c r="I23" s="16" t="s">
        <v>73</v>
      </c>
      <c r="J23" s="15" t="s">
        <v>74</v>
      </c>
      <c r="K23" s="15"/>
      <c r="L23" s="15"/>
      <c r="M23" s="15">
        <v>54.68</v>
      </c>
      <c r="N23" s="15"/>
      <c r="O23" s="2">
        <v>-9.15</v>
      </c>
      <c r="P23" s="2">
        <v>0.16</v>
      </c>
      <c r="Q23" s="2">
        <v>-9.1999999999999993</v>
      </c>
      <c r="R23" s="2">
        <v>0.23</v>
      </c>
      <c r="S23" s="7"/>
      <c r="T23" s="7">
        <f>((1000*(1000 + O23))/(14.9+1000))-1000</f>
        <v>-23.696915952310519</v>
      </c>
      <c r="U23" s="18">
        <f>(T23+1.5)</f>
        <v>-22.196915952310519</v>
      </c>
      <c r="V23" s="2"/>
    </row>
    <row r="24" spans="1:22" x14ac:dyDescent="0.2">
      <c r="A24" s="21"/>
      <c r="B24" s="21"/>
      <c r="C24" s="21"/>
      <c r="D24" s="21"/>
      <c r="E24" s="21"/>
      <c r="F24" s="21"/>
      <c r="G24" s="24"/>
      <c r="H24" s="24" t="s">
        <v>26</v>
      </c>
      <c r="I24" s="26" t="s">
        <v>75</v>
      </c>
      <c r="J24" s="24" t="s">
        <v>76</v>
      </c>
      <c r="K24" s="24"/>
      <c r="L24" s="24"/>
      <c r="M24" s="24">
        <v>60.59</v>
      </c>
      <c r="N24" s="24"/>
      <c r="O24" s="5">
        <v>-8.51</v>
      </c>
      <c r="P24" s="5">
        <v>0.2</v>
      </c>
      <c r="Q24" s="5">
        <v>-10.54</v>
      </c>
      <c r="R24" s="5">
        <v>0.25</v>
      </c>
      <c r="S24" s="8"/>
      <c r="T24" s="8">
        <f>((1000*(1000 + O24))/(14.9+1000))-1000</f>
        <v>-23.066311951916418</v>
      </c>
      <c r="U24" s="25">
        <f>(T24+1.5)</f>
        <v>-21.566311951916418</v>
      </c>
      <c r="V24" s="5"/>
    </row>
    <row r="25" spans="1:22" x14ac:dyDescent="0.2">
      <c r="A25" s="10" t="s">
        <v>112</v>
      </c>
      <c r="B25" s="10">
        <v>319</v>
      </c>
      <c r="C25" s="14" t="s">
        <v>113</v>
      </c>
      <c r="D25" s="14" t="s">
        <v>114</v>
      </c>
      <c r="E25" s="27" t="s">
        <v>115</v>
      </c>
      <c r="F25" s="27" t="s">
        <v>24</v>
      </c>
      <c r="G25" s="15" t="s">
        <v>116</v>
      </c>
      <c r="H25" s="15" t="s">
        <v>26</v>
      </c>
      <c r="I25" s="16" t="s">
        <v>117</v>
      </c>
      <c r="J25" s="15" t="s">
        <v>118</v>
      </c>
      <c r="K25" s="15" t="s">
        <v>29</v>
      </c>
      <c r="L25" s="15" t="s">
        <v>119</v>
      </c>
      <c r="M25" s="15">
        <v>8.9700000000000006</v>
      </c>
      <c r="N25" s="17" t="s">
        <v>120</v>
      </c>
      <c r="O25" s="2">
        <v>-1.95</v>
      </c>
      <c r="P25" s="2">
        <v>0.12</v>
      </c>
      <c r="Q25" s="2">
        <v>-5.85</v>
      </c>
      <c r="R25" s="2">
        <v>0.09</v>
      </c>
      <c r="S25" s="7"/>
      <c r="T25" s="7">
        <f t="shared" si="1"/>
        <v>-16.60262094787663</v>
      </c>
      <c r="U25" s="18">
        <f t="shared" si="0"/>
        <v>-15.10262094787663</v>
      </c>
      <c r="V25" s="3" t="s">
        <v>32</v>
      </c>
    </row>
    <row r="26" spans="1:22" x14ac:dyDescent="0.2">
      <c r="G26" s="15"/>
      <c r="H26" s="15" t="s">
        <v>26</v>
      </c>
      <c r="I26" s="16" t="s">
        <v>121</v>
      </c>
      <c r="J26" s="15" t="s">
        <v>122</v>
      </c>
      <c r="K26" s="15"/>
      <c r="L26" s="15"/>
      <c r="M26" s="15">
        <v>14.52</v>
      </c>
      <c r="N26" s="17" t="s">
        <v>123</v>
      </c>
      <c r="O26" s="2">
        <v>-2.36</v>
      </c>
      <c r="P26" s="2">
        <v>0.15</v>
      </c>
      <c r="Q26" s="2">
        <v>-5.96</v>
      </c>
      <c r="R26" s="2">
        <v>0.14000000000000001</v>
      </c>
      <c r="S26" s="7"/>
      <c r="T26" s="7">
        <f t="shared" si="1"/>
        <v>-17.006601635629067</v>
      </c>
      <c r="U26" s="18">
        <f t="shared" si="0"/>
        <v>-15.506601635629067</v>
      </c>
      <c r="V26" s="2" t="s">
        <v>89</v>
      </c>
    </row>
    <row r="27" spans="1:22" x14ac:dyDescent="0.2">
      <c r="G27" s="15"/>
      <c r="H27" s="15" t="s">
        <v>26</v>
      </c>
      <c r="I27" s="16" t="s">
        <v>124</v>
      </c>
      <c r="J27" s="15" t="s">
        <v>125</v>
      </c>
      <c r="K27" s="28"/>
      <c r="L27" s="29"/>
      <c r="M27" s="15">
        <v>20.95</v>
      </c>
      <c r="N27" s="15"/>
      <c r="O27" s="2">
        <v>-2.85</v>
      </c>
      <c r="P27" s="2">
        <v>0.12</v>
      </c>
      <c r="Q27" s="2">
        <v>-5.67</v>
      </c>
      <c r="R27" s="2">
        <v>0.13</v>
      </c>
      <c r="S27" s="7"/>
      <c r="T27" s="7">
        <f t="shared" si="1"/>
        <v>-17.489407823430838</v>
      </c>
      <c r="U27" s="18">
        <f t="shared" si="0"/>
        <v>-15.989407823430838</v>
      </c>
      <c r="V27" s="2"/>
    </row>
    <row r="28" spans="1:22" x14ac:dyDescent="0.2">
      <c r="G28" s="15"/>
      <c r="H28" s="15" t="s">
        <v>26</v>
      </c>
      <c r="I28" s="16" t="s">
        <v>126</v>
      </c>
      <c r="J28" s="15" t="s">
        <v>127</v>
      </c>
      <c r="K28" s="28"/>
      <c r="L28" s="29"/>
      <c r="M28" s="15">
        <v>26.32</v>
      </c>
      <c r="N28" s="15"/>
      <c r="O28" s="2">
        <v>-2.95</v>
      </c>
      <c r="P28" s="2">
        <v>0.14000000000000001</v>
      </c>
      <c r="Q28" s="2">
        <v>-5.69</v>
      </c>
      <c r="R28" s="2">
        <v>0.09</v>
      </c>
      <c r="S28" s="7"/>
      <c r="T28" s="7">
        <f t="shared" si="1"/>
        <v>-17.587939698492391</v>
      </c>
      <c r="U28" s="18">
        <f t="shared" si="0"/>
        <v>-16.087939698492391</v>
      </c>
      <c r="V28" s="2"/>
    </row>
    <row r="29" spans="1:22" x14ac:dyDescent="0.2">
      <c r="G29" s="15"/>
      <c r="H29" s="15" t="s">
        <v>26</v>
      </c>
      <c r="I29" s="16" t="s">
        <v>128</v>
      </c>
      <c r="J29" s="15" t="s">
        <v>129</v>
      </c>
      <c r="K29" s="28"/>
      <c r="L29" s="29"/>
      <c r="M29" s="15">
        <v>32.72</v>
      </c>
      <c r="N29" s="15"/>
      <c r="O29" s="2">
        <v>-2.84</v>
      </c>
      <c r="P29" s="2">
        <v>0.16</v>
      </c>
      <c r="Q29" s="2">
        <v>-5.81</v>
      </c>
      <c r="R29" s="2">
        <v>0.11</v>
      </c>
      <c r="S29" s="7"/>
      <c r="T29" s="7">
        <f t="shared" si="1"/>
        <v>-17.479554635924728</v>
      </c>
      <c r="U29" s="18">
        <f t="shared" si="0"/>
        <v>-15.979554635924728</v>
      </c>
      <c r="V29" s="2"/>
    </row>
    <row r="30" spans="1:22" x14ac:dyDescent="0.2">
      <c r="G30" s="15"/>
      <c r="H30" s="15" t="s">
        <v>26</v>
      </c>
      <c r="I30" s="20" t="s">
        <v>130</v>
      </c>
      <c r="J30" s="15" t="s">
        <v>131</v>
      </c>
      <c r="K30" s="28"/>
      <c r="L30" s="29"/>
      <c r="M30" s="15">
        <v>39.31</v>
      </c>
      <c r="N30" s="15"/>
      <c r="O30" s="3">
        <v>-3.17</v>
      </c>
      <c r="P30" s="3">
        <v>0.15</v>
      </c>
      <c r="Q30" s="3">
        <v>-6.14</v>
      </c>
      <c r="R30" s="3">
        <v>0.14000000000000001</v>
      </c>
      <c r="S30" s="7"/>
      <c r="T30" s="7">
        <f t="shared" si="1"/>
        <v>-17.804709823627945</v>
      </c>
      <c r="U30" s="18">
        <f t="shared" si="0"/>
        <v>-16.304709823627945</v>
      </c>
      <c r="V30" s="3"/>
    </row>
    <row r="31" spans="1:22" x14ac:dyDescent="0.2">
      <c r="G31" s="15"/>
      <c r="H31" s="15" t="s">
        <v>26</v>
      </c>
      <c r="I31" s="16" t="s">
        <v>132</v>
      </c>
      <c r="J31" s="15" t="s">
        <v>133</v>
      </c>
      <c r="K31" s="28"/>
      <c r="L31" s="29"/>
      <c r="M31" s="15">
        <v>45.34</v>
      </c>
      <c r="N31" s="15"/>
      <c r="O31" s="2">
        <v>-1.4</v>
      </c>
      <c r="P31" s="2">
        <v>0.18</v>
      </c>
      <c r="Q31" s="2">
        <v>-6.45</v>
      </c>
      <c r="R31" s="2">
        <v>0.15</v>
      </c>
      <c r="S31" s="7"/>
      <c r="T31" s="7">
        <f t="shared" si="1"/>
        <v>-16.06069563503786</v>
      </c>
      <c r="U31" s="18">
        <f t="shared" si="0"/>
        <v>-14.56069563503786</v>
      </c>
      <c r="V31" s="2"/>
    </row>
    <row r="32" spans="1:22" x14ac:dyDescent="0.2">
      <c r="A32" s="21"/>
      <c r="B32" s="21"/>
      <c r="C32" s="21"/>
      <c r="D32" s="21"/>
      <c r="E32" s="21"/>
      <c r="F32" s="21"/>
      <c r="G32" s="24"/>
      <c r="H32" s="24" t="s">
        <v>26</v>
      </c>
      <c r="I32" s="26" t="s">
        <v>134</v>
      </c>
      <c r="J32" s="24" t="s">
        <v>135</v>
      </c>
      <c r="K32" s="30"/>
      <c r="L32" s="31"/>
      <c r="M32" s="24">
        <v>52.32</v>
      </c>
      <c r="N32" s="24"/>
      <c r="O32" s="5">
        <v>-1.41</v>
      </c>
      <c r="P32" s="5">
        <v>0.28999999999999998</v>
      </c>
      <c r="Q32" s="5">
        <v>-7.13</v>
      </c>
      <c r="R32" s="5">
        <v>0.2</v>
      </c>
      <c r="S32" s="8"/>
      <c r="T32" s="8">
        <f t="shared" si="1"/>
        <v>-16.070548822544083</v>
      </c>
      <c r="U32" s="25">
        <f t="shared" si="0"/>
        <v>-14.570548822544083</v>
      </c>
      <c r="V32" s="5"/>
    </row>
    <row r="33" spans="1:22" x14ac:dyDescent="0.2">
      <c r="A33" s="10" t="s">
        <v>149</v>
      </c>
      <c r="B33" s="10">
        <v>2565</v>
      </c>
      <c r="C33" s="14" t="s">
        <v>150</v>
      </c>
      <c r="D33" s="14" t="s">
        <v>151</v>
      </c>
      <c r="E33" s="27" t="s">
        <v>152</v>
      </c>
      <c r="F33" s="27" t="s">
        <v>24</v>
      </c>
      <c r="G33" s="15" t="s">
        <v>153</v>
      </c>
      <c r="H33" s="34" t="s">
        <v>26</v>
      </c>
      <c r="I33" s="15" t="s">
        <v>154</v>
      </c>
      <c r="J33" s="15" t="s">
        <v>155</v>
      </c>
      <c r="K33" s="15" t="s">
        <v>156</v>
      </c>
      <c r="L33" s="15" t="s">
        <v>157</v>
      </c>
      <c r="M33" s="15">
        <v>5.33</v>
      </c>
      <c r="N33" s="17" t="s">
        <v>158</v>
      </c>
      <c r="O33" s="2">
        <v>-15.24</v>
      </c>
      <c r="P33" s="2">
        <v>0.1</v>
      </c>
      <c r="Q33" s="2">
        <v>-10.63</v>
      </c>
      <c r="R33" s="2">
        <v>0.08</v>
      </c>
      <c r="S33" s="7"/>
      <c r="T33" s="7">
        <f t="shared" si="1"/>
        <v>-29.69750714356087</v>
      </c>
      <c r="U33" s="18">
        <f t="shared" si="0"/>
        <v>-28.19750714356087</v>
      </c>
      <c r="V33" s="2" t="s">
        <v>159</v>
      </c>
    </row>
    <row r="34" spans="1:22" x14ac:dyDescent="0.2">
      <c r="G34" s="15"/>
      <c r="H34" s="34" t="s">
        <v>26</v>
      </c>
      <c r="I34" s="19" t="s">
        <v>160</v>
      </c>
      <c r="J34" s="15" t="s">
        <v>161</v>
      </c>
      <c r="K34" s="15"/>
      <c r="L34" s="15"/>
      <c r="M34" s="15">
        <v>10.49</v>
      </c>
      <c r="N34" s="17" t="s">
        <v>162</v>
      </c>
      <c r="O34" s="2">
        <v>-11.42</v>
      </c>
      <c r="P34" s="2">
        <v>0.16</v>
      </c>
      <c r="Q34" s="2">
        <v>-5.38</v>
      </c>
      <c r="R34" s="2">
        <v>0.12</v>
      </c>
      <c r="S34" s="7"/>
      <c r="T34" s="7">
        <f t="shared" si="1"/>
        <v>-25.933589516208485</v>
      </c>
      <c r="U34" s="18">
        <f t="shared" si="0"/>
        <v>-24.433589516208485</v>
      </c>
      <c r="V34" s="2"/>
    </row>
    <row r="35" spans="1:22" x14ac:dyDescent="0.2">
      <c r="G35" s="15"/>
      <c r="H35" s="34" t="s">
        <v>26</v>
      </c>
      <c r="I35" s="19" t="s">
        <v>163</v>
      </c>
      <c r="J35" s="15" t="s">
        <v>164</v>
      </c>
      <c r="K35" s="15"/>
      <c r="L35" s="15"/>
      <c r="M35" s="15">
        <v>16.07</v>
      </c>
      <c r="N35" s="15"/>
      <c r="O35" s="3">
        <v>-10.86</v>
      </c>
      <c r="P35" s="3">
        <v>0.16</v>
      </c>
      <c r="Q35" s="3">
        <v>-4.9400000000000004</v>
      </c>
      <c r="R35" s="3">
        <v>0.11</v>
      </c>
      <c r="S35" s="7"/>
      <c r="T35" s="7">
        <f t="shared" si="1"/>
        <v>-25.381811015863605</v>
      </c>
      <c r="U35" s="18">
        <f t="shared" si="0"/>
        <v>-23.881811015863605</v>
      </c>
      <c r="V35" s="3"/>
    </row>
    <row r="36" spans="1:22" x14ac:dyDescent="0.2">
      <c r="G36" s="15"/>
      <c r="H36" s="34" t="s">
        <v>26</v>
      </c>
      <c r="I36" s="19" t="s">
        <v>165</v>
      </c>
      <c r="J36" s="15" t="s">
        <v>166</v>
      </c>
      <c r="K36" s="15"/>
      <c r="L36" s="15"/>
      <c r="M36" s="15">
        <v>21.42</v>
      </c>
      <c r="N36" s="15"/>
      <c r="O36" s="2">
        <v>-10.66</v>
      </c>
      <c r="P36" s="2">
        <v>0.2</v>
      </c>
      <c r="Q36" s="2">
        <v>-5.53</v>
      </c>
      <c r="R36" s="2">
        <v>0.2</v>
      </c>
      <c r="S36" s="7"/>
      <c r="T36" s="7">
        <f t="shared" si="1"/>
        <v>-25.184747265740498</v>
      </c>
      <c r="U36" s="18">
        <f t="shared" si="0"/>
        <v>-23.684747265740498</v>
      </c>
      <c r="V36" s="2"/>
    </row>
    <row r="37" spans="1:22" x14ac:dyDescent="0.2">
      <c r="G37" s="15"/>
      <c r="H37" s="34" t="s">
        <v>26</v>
      </c>
      <c r="I37" s="19" t="s">
        <v>167</v>
      </c>
      <c r="J37" s="15" t="s">
        <v>168</v>
      </c>
      <c r="K37" s="15"/>
      <c r="L37" s="15"/>
      <c r="M37" s="15">
        <v>26.91</v>
      </c>
      <c r="N37" s="15"/>
      <c r="O37" s="7">
        <v>-11.3</v>
      </c>
      <c r="P37" s="7">
        <v>0.2</v>
      </c>
      <c r="Q37" s="7">
        <v>-5.3</v>
      </c>
      <c r="R37" s="7">
        <v>0.1</v>
      </c>
      <c r="S37" s="7"/>
      <c r="T37" s="7">
        <f t="shared" si="1"/>
        <v>-25.815351266134599</v>
      </c>
      <c r="U37" s="18">
        <f t="shared" si="0"/>
        <v>-24.315351266134599</v>
      </c>
      <c r="V37" s="7"/>
    </row>
    <row r="38" spans="1:22" x14ac:dyDescent="0.2">
      <c r="G38" s="15"/>
      <c r="H38" s="34" t="s">
        <v>26</v>
      </c>
      <c r="I38" s="19" t="s">
        <v>169</v>
      </c>
      <c r="J38" s="15" t="s">
        <v>170</v>
      </c>
      <c r="K38" s="15"/>
      <c r="L38" s="15"/>
      <c r="M38" s="15">
        <v>33.14</v>
      </c>
      <c r="N38" s="15"/>
      <c r="O38" s="2">
        <v>-13.31</v>
      </c>
      <c r="P38" s="2">
        <v>0.15</v>
      </c>
      <c r="Q38" s="2">
        <v>-8.2200000000000006</v>
      </c>
      <c r="R38" s="2">
        <v>0.11</v>
      </c>
      <c r="S38" s="7"/>
      <c r="T38" s="7">
        <f t="shared" si="1"/>
        <v>-27.795841954872344</v>
      </c>
      <c r="U38" s="18">
        <f t="shared" si="0"/>
        <v>-26.295841954872344</v>
      </c>
      <c r="V38" s="2"/>
    </row>
    <row r="39" spans="1:22" x14ac:dyDescent="0.2">
      <c r="G39" s="15"/>
      <c r="H39" s="34" t="s">
        <v>26</v>
      </c>
      <c r="I39" s="19" t="s">
        <v>170</v>
      </c>
      <c r="J39" s="15" t="s">
        <v>169</v>
      </c>
      <c r="K39" s="15"/>
      <c r="L39" s="15"/>
      <c r="M39" s="15">
        <v>38.79</v>
      </c>
      <c r="N39" s="15"/>
      <c r="O39" s="3">
        <v>-14.4</v>
      </c>
      <c r="P39" s="3">
        <v>0.17</v>
      </c>
      <c r="Q39" s="3">
        <v>-5.89</v>
      </c>
      <c r="R39" s="3">
        <v>0.18</v>
      </c>
      <c r="S39" s="7"/>
      <c r="T39" s="7">
        <f t="shared" si="1"/>
        <v>-28.869839393043662</v>
      </c>
      <c r="U39" s="18">
        <f>(T39+1.5)</f>
        <v>-27.369839393043662</v>
      </c>
      <c r="V39" s="3"/>
    </row>
    <row r="40" spans="1:22" x14ac:dyDescent="0.2">
      <c r="G40" s="15"/>
      <c r="H40" s="34" t="s">
        <v>26</v>
      </c>
      <c r="I40" s="7" t="s">
        <v>168</v>
      </c>
      <c r="J40" s="15" t="s">
        <v>167</v>
      </c>
      <c r="K40" s="15"/>
      <c r="L40" s="15"/>
      <c r="M40" s="15">
        <v>44.03</v>
      </c>
      <c r="N40" s="15"/>
      <c r="O40" s="7">
        <v>-11</v>
      </c>
      <c r="P40" s="7">
        <v>0.2</v>
      </c>
      <c r="Q40" s="7">
        <v>-4.5</v>
      </c>
      <c r="R40" s="7">
        <v>0.1</v>
      </c>
      <c r="S40" s="7"/>
      <c r="T40" s="7">
        <f t="shared" si="1"/>
        <v>-25.519755640949825</v>
      </c>
      <c r="U40" s="18">
        <f t="shared" si="0"/>
        <v>-24.019755640949825</v>
      </c>
      <c r="V40" s="7"/>
    </row>
    <row r="41" spans="1:22" x14ac:dyDescent="0.2">
      <c r="G41" s="15"/>
      <c r="H41" s="34" t="s">
        <v>26</v>
      </c>
      <c r="I41" s="7" t="s">
        <v>166</v>
      </c>
      <c r="J41" s="15" t="s">
        <v>165</v>
      </c>
      <c r="K41" s="15"/>
      <c r="L41" s="15"/>
      <c r="M41" s="15">
        <v>49.33</v>
      </c>
      <c r="N41" s="15"/>
      <c r="O41" s="7">
        <v>-10.8</v>
      </c>
      <c r="P41" s="7">
        <v>0.2</v>
      </c>
      <c r="Q41" s="7">
        <v>-5.2</v>
      </c>
      <c r="R41" s="7">
        <v>0.1</v>
      </c>
      <c r="S41" s="7"/>
      <c r="T41" s="7">
        <f t="shared" si="1"/>
        <v>-25.322691890826604</v>
      </c>
      <c r="U41" s="18">
        <f t="shared" si="0"/>
        <v>-23.822691890826604</v>
      </c>
      <c r="V41" s="7"/>
    </row>
    <row r="42" spans="1:22" x14ac:dyDescent="0.2">
      <c r="G42" s="24"/>
      <c r="H42" s="23" t="s">
        <v>26</v>
      </c>
      <c r="I42" s="8" t="s">
        <v>164</v>
      </c>
      <c r="J42" s="24" t="s">
        <v>163</v>
      </c>
      <c r="K42" s="24"/>
      <c r="L42" s="24"/>
      <c r="M42" s="24">
        <v>54.22</v>
      </c>
      <c r="N42" s="24"/>
      <c r="O42" s="8">
        <v>-10.7</v>
      </c>
      <c r="P42" s="8">
        <v>0.2</v>
      </c>
      <c r="Q42" s="8">
        <v>-6.6</v>
      </c>
      <c r="R42" s="8">
        <v>0.1</v>
      </c>
      <c r="S42" s="8"/>
      <c r="T42" s="8">
        <f t="shared" si="1"/>
        <v>-25.224160015765051</v>
      </c>
      <c r="U42" s="25">
        <f t="shared" si="0"/>
        <v>-23.724160015765051</v>
      </c>
      <c r="V42" s="8"/>
    </row>
    <row r="43" spans="1:22" x14ac:dyDescent="0.2">
      <c r="G43" s="15" t="s">
        <v>171</v>
      </c>
      <c r="H43" s="34" t="s">
        <v>26</v>
      </c>
      <c r="I43" s="7" t="s">
        <v>172</v>
      </c>
      <c r="J43" s="7" t="s">
        <v>173</v>
      </c>
      <c r="K43" s="7" t="s">
        <v>174</v>
      </c>
      <c r="L43" s="7" t="s">
        <v>175</v>
      </c>
      <c r="M43" s="15">
        <v>7.62</v>
      </c>
      <c r="N43" s="17" t="s">
        <v>176</v>
      </c>
      <c r="O43" s="2">
        <v>-10.52</v>
      </c>
      <c r="P43" s="2">
        <v>0.32</v>
      </c>
      <c r="Q43" s="2">
        <v>-4.17</v>
      </c>
      <c r="R43" s="2">
        <v>0.22</v>
      </c>
      <c r="S43" s="7"/>
      <c r="T43" s="7">
        <f t="shared" si="1"/>
        <v>-25.046802640654278</v>
      </c>
      <c r="U43" s="18">
        <f t="shared" si="0"/>
        <v>-23.546802640654278</v>
      </c>
      <c r="V43" s="2" t="s">
        <v>159</v>
      </c>
    </row>
    <row r="44" spans="1:22" x14ac:dyDescent="0.2">
      <c r="G44" s="15"/>
      <c r="H44" s="34" t="s">
        <v>26</v>
      </c>
      <c r="I44" s="7" t="s">
        <v>177</v>
      </c>
      <c r="J44" s="7" t="s">
        <v>178</v>
      </c>
      <c r="K44" s="7"/>
      <c r="L44" s="7"/>
      <c r="M44" s="15">
        <v>14.29</v>
      </c>
      <c r="N44" s="17" t="s">
        <v>179</v>
      </c>
      <c r="O44" s="2">
        <v>-13.07</v>
      </c>
      <c r="P44" s="2">
        <v>0.23</v>
      </c>
      <c r="Q44" s="2">
        <v>-7.42</v>
      </c>
      <c r="R44" s="2">
        <v>0.18</v>
      </c>
      <c r="S44" s="7"/>
      <c r="T44" s="7">
        <f t="shared" si="1"/>
        <v>-27.559365454724571</v>
      </c>
      <c r="U44" s="18">
        <f t="shared" si="0"/>
        <v>-26.059365454724571</v>
      </c>
      <c r="V44" s="2"/>
    </row>
    <row r="45" spans="1:22" x14ac:dyDescent="0.2">
      <c r="G45" s="15"/>
      <c r="H45" s="34" t="s">
        <v>26</v>
      </c>
      <c r="I45" s="7" t="s">
        <v>180</v>
      </c>
      <c r="J45" s="7" t="s">
        <v>181</v>
      </c>
      <c r="K45" s="7"/>
      <c r="L45" s="7"/>
      <c r="M45" s="15">
        <v>21.12</v>
      </c>
      <c r="N45" s="15"/>
      <c r="O45" s="2">
        <v>-14.06</v>
      </c>
      <c r="P45" s="2">
        <v>0.17</v>
      </c>
      <c r="Q45" s="2">
        <v>-9.75</v>
      </c>
      <c r="R45" s="2">
        <v>0.11</v>
      </c>
      <c r="S45" s="7"/>
      <c r="T45" s="7">
        <f t="shared" si="1"/>
        <v>-28.534831017834222</v>
      </c>
      <c r="U45" s="18">
        <f t="shared" si="0"/>
        <v>-27.034831017834222</v>
      </c>
      <c r="V45" s="2"/>
    </row>
    <row r="46" spans="1:22" x14ac:dyDescent="0.2">
      <c r="G46" s="15"/>
      <c r="H46" s="34" t="s">
        <v>26</v>
      </c>
      <c r="I46" s="7" t="s">
        <v>182</v>
      </c>
      <c r="J46" s="7" t="s">
        <v>183</v>
      </c>
      <c r="K46" s="7"/>
      <c r="L46" s="7"/>
      <c r="M46" s="15">
        <v>27.26</v>
      </c>
      <c r="N46" s="15"/>
      <c r="O46" s="2">
        <v>-11.51</v>
      </c>
      <c r="P46" s="2">
        <v>0.28999999999999998</v>
      </c>
      <c r="Q46" s="2">
        <v>-6.48</v>
      </c>
      <c r="R46" s="2">
        <v>0.23</v>
      </c>
      <c r="S46" s="7"/>
      <c r="T46" s="7">
        <f t="shared" si="1"/>
        <v>-26.022268203763929</v>
      </c>
      <c r="U46" s="18">
        <f t="shared" si="0"/>
        <v>-24.522268203763929</v>
      </c>
      <c r="V46" s="2"/>
    </row>
    <row r="47" spans="1:22" x14ac:dyDescent="0.2">
      <c r="G47" s="15"/>
      <c r="H47" s="34" t="s">
        <v>26</v>
      </c>
      <c r="I47" s="7" t="s">
        <v>184</v>
      </c>
      <c r="J47" s="7" t="s">
        <v>184</v>
      </c>
      <c r="K47" s="7"/>
      <c r="L47" s="7"/>
      <c r="M47" s="15">
        <v>33.93</v>
      </c>
      <c r="N47" s="15"/>
      <c r="O47" s="2">
        <v>-11.95</v>
      </c>
      <c r="P47" s="2">
        <v>0.23</v>
      </c>
      <c r="Q47" s="2">
        <v>-5.72</v>
      </c>
      <c r="R47" s="2">
        <v>0.17</v>
      </c>
      <c r="S47" s="7"/>
      <c r="T47" s="7">
        <f t="shared" si="1"/>
        <v>-26.455808454034809</v>
      </c>
      <c r="U47" s="18">
        <f t="shared" si="0"/>
        <v>-24.955808454034809</v>
      </c>
      <c r="V47" s="2"/>
    </row>
    <row r="48" spans="1:22" x14ac:dyDescent="0.2">
      <c r="G48" s="15"/>
      <c r="H48" s="34" t="s">
        <v>26</v>
      </c>
      <c r="I48" s="7" t="s">
        <v>183</v>
      </c>
      <c r="J48" s="7" t="s">
        <v>182</v>
      </c>
      <c r="K48" s="7"/>
      <c r="L48" s="7"/>
      <c r="M48" s="15">
        <v>40.770000000000003</v>
      </c>
      <c r="N48" s="15"/>
      <c r="O48" s="2">
        <v>-9.8800000000000008</v>
      </c>
      <c r="P48" s="2">
        <v>0.12</v>
      </c>
      <c r="Q48" s="2">
        <v>-7.98</v>
      </c>
      <c r="R48" s="2">
        <v>0.19</v>
      </c>
      <c r="S48" s="7"/>
      <c r="T48" s="7">
        <f t="shared" si="1"/>
        <v>-24.416198640260063</v>
      </c>
      <c r="U48" s="18">
        <f t="shared" si="0"/>
        <v>-22.916198640260063</v>
      </c>
      <c r="V48" s="2"/>
    </row>
    <row r="49" spans="7:22" x14ac:dyDescent="0.2">
      <c r="G49" s="24"/>
      <c r="H49" s="23" t="s">
        <v>26</v>
      </c>
      <c r="I49" s="8" t="s">
        <v>181</v>
      </c>
      <c r="J49" s="8" t="s">
        <v>180</v>
      </c>
      <c r="K49" s="8"/>
      <c r="L49" s="8"/>
      <c r="M49" s="24">
        <v>47.22</v>
      </c>
      <c r="N49" s="24"/>
      <c r="O49" s="8">
        <v>-11.6</v>
      </c>
      <c r="P49" s="8">
        <v>0.2</v>
      </c>
      <c r="Q49" s="8">
        <v>-5</v>
      </c>
      <c r="R49" s="8">
        <v>0.1</v>
      </c>
      <c r="S49" s="8"/>
      <c r="T49" s="8">
        <f t="shared" si="1"/>
        <v>-26.110946891319372</v>
      </c>
      <c r="U49" s="25">
        <f t="shared" si="0"/>
        <v>-24.610946891319372</v>
      </c>
      <c r="V49" s="8"/>
    </row>
    <row r="50" spans="7:22" x14ac:dyDescent="0.2">
      <c r="G50" s="15" t="s">
        <v>185</v>
      </c>
      <c r="H50" s="34" t="s">
        <v>26</v>
      </c>
      <c r="I50" s="15" t="s">
        <v>186</v>
      </c>
      <c r="J50" s="15" t="s">
        <v>187</v>
      </c>
      <c r="K50" s="15" t="s">
        <v>188</v>
      </c>
      <c r="L50" s="15" t="s">
        <v>189</v>
      </c>
      <c r="M50" s="15">
        <v>12.15</v>
      </c>
      <c r="N50" s="17" t="s">
        <v>190</v>
      </c>
      <c r="O50" s="2">
        <v>-6.35</v>
      </c>
      <c r="P50" s="2">
        <v>0.28000000000000003</v>
      </c>
      <c r="Q50" s="2">
        <v>-5.52</v>
      </c>
      <c r="R50" s="2">
        <v>0.19</v>
      </c>
      <c r="S50" s="7"/>
      <c r="T50" s="7">
        <f t="shared" si="1"/>
        <v>-20.938023450586229</v>
      </c>
      <c r="U50" s="18">
        <f t="shared" si="0"/>
        <v>-19.438023450586229</v>
      </c>
      <c r="V50" s="2" t="s">
        <v>32</v>
      </c>
    </row>
    <row r="51" spans="7:22" x14ac:dyDescent="0.2">
      <c r="G51" s="15"/>
      <c r="H51" s="34" t="s">
        <v>26</v>
      </c>
      <c r="I51" s="15" t="s">
        <v>191</v>
      </c>
      <c r="J51" s="15" t="s">
        <v>192</v>
      </c>
      <c r="K51" s="15"/>
      <c r="L51" s="15"/>
      <c r="M51" s="15">
        <v>20.059999999999999</v>
      </c>
      <c r="N51" s="17" t="s">
        <v>193</v>
      </c>
      <c r="O51" s="2">
        <v>-6.55</v>
      </c>
      <c r="P51" s="2">
        <v>0.33</v>
      </c>
      <c r="Q51" s="2">
        <v>-5.19</v>
      </c>
      <c r="R51" s="2">
        <v>0.2</v>
      </c>
      <c r="S51" s="7"/>
      <c r="T51" s="7">
        <f t="shared" si="1"/>
        <v>-21.135087200709449</v>
      </c>
      <c r="U51" s="18">
        <f t="shared" si="0"/>
        <v>-19.635087200709449</v>
      </c>
      <c r="V51" s="2" t="s">
        <v>194</v>
      </c>
    </row>
    <row r="52" spans="7:22" x14ac:dyDescent="0.2">
      <c r="G52" s="15"/>
      <c r="H52" s="34" t="s">
        <v>26</v>
      </c>
      <c r="I52" s="15" t="s">
        <v>195</v>
      </c>
      <c r="J52" s="15" t="s">
        <v>196</v>
      </c>
      <c r="K52" s="15"/>
      <c r="L52" s="15"/>
      <c r="M52" s="15">
        <v>27.05</v>
      </c>
      <c r="N52" s="15"/>
      <c r="O52" s="2">
        <v>-6.83</v>
      </c>
      <c r="P52" s="2">
        <v>0.32</v>
      </c>
      <c r="Q52" s="2">
        <v>-5.39</v>
      </c>
      <c r="R52" s="2">
        <v>0.22</v>
      </c>
      <c r="S52" s="7"/>
      <c r="T52" s="7">
        <f t="shared" si="1"/>
        <v>-21.41097645088189</v>
      </c>
      <c r="U52" s="18">
        <f t="shared" si="0"/>
        <v>-19.91097645088189</v>
      </c>
      <c r="V52" s="2"/>
    </row>
    <row r="53" spans="7:22" x14ac:dyDescent="0.2">
      <c r="G53" s="15"/>
      <c r="H53" s="34" t="s">
        <v>26</v>
      </c>
      <c r="I53" s="15" t="s">
        <v>197</v>
      </c>
      <c r="J53" s="15" t="s">
        <v>198</v>
      </c>
      <c r="K53" s="15"/>
      <c r="L53" s="15"/>
      <c r="M53" s="15">
        <v>35.56</v>
      </c>
      <c r="N53" s="15"/>
      <c r="O53" s="2">
        <v>-6.77</v>
      </c>
      <c r="P53" s="2">
        <v>0.31</v>
      </c>
      <c r="Q53" s="2">
        <v>-5.81</v>
      </c>
      <c r="R53" s="2">
        <v>0.22</v>
      </c>
      <c r="S53" s="7"/>
      <c r="T53" s="7">
        <f t="shared" si="1"/>
        <v>-21.35185732584489</v>
      </c>
      <c r="U53" s="18">
        <f t="shared" si="0"/>
        <v>-19.85185732584489</v>
      </c>
      <c r="V53" s="2"/>
    </row>
    <row r="54" spans="7:22" x14ac:dyDescent="0.2">
      <c r="G54" s="15"/>
      <c r="H54" s="34" t="s">
        <v>26</v>
      </c>
      <c r="I54" s="15" t="s">
        <v>199</v>
      </c>
      <c r="J54" s="15" t="s">
        <v>199</v>
      </c>
      <c r="K54" s="15"/>
      <c r="L54" s="15"/>
      <c r="M54" s="15">
        <v>42.18</v>
      </c>
      <c r="N54" s="15"/>
      <c r="O54" s="2">
        <v>-7.01</v>
      </c>
      <c r="P54" s="2">
        <v>0.28999999999999998</v>
      </c>
      <c r="Q54" s="2">
        <v>-5.48</v>
      </c>
      <c r="R54" s="2">
        <v>0.26</v>
      </c>
      <c r="S54" s="7"/>
      <c r="T54" s="7">
        <f t="shared" ref="T54:T66" si="2">((1000*(1000 + O54))/(14.9+1000))-1000</f>
        <v>-21.588333825992663</v>
      </c>
      <c r="U54" s="18">
        <f t="shared" ref="U54:U56" si="3">(T54+1.5)</f>
        <v>-20.088333825992663</v>
      </c>
      <c r="V54" s="2"/>
    </row>
    <row r="55" spans="7:22" x14ac:dyDescent="0.2">
      <c r="G55" s="15"/>
      <c r="H55" s="34" t="s">
        <v>26</v>
      </c>
      <c r="I55" s="15" t="s">
        <v>198</v>
      </c>
      <c r="J55" s="15" t="s">
        <v>197</v>
      </c>
      <c r="K55" s="15"/>
      <c r="L55" s="15"/>
      <c r="M55" s="15">
        <v>48.82</v>
      </c>
      <c r="N55" s="15"/>
      <c r="O55" s="2">
        <v>-7.15</v>
      </c>
      <c r="P55" s="2">
        <v>0.3</v>
      </c>
      <c r="Q55" s="2">
        <v>-5.14</v>
      </c>
      <c r="R55" s="2">
        <v>0.22</v>
      </c>
      <c r="S55" s="7"/>
      <c r="T55" s="7">
        <f t="shared" si="2"/>
        <v>-21.726278451078883</v>
      </c>
      <c r="U55" s="18">
        <f t="shared" si="3"/>
        <v>-20.226278451078883</v>
      </c>
      <c r="V55" s="2"/>
    </row>
    <row r="56" spans="7:22" x14ac:dyDescent="0.2">
      <c r="G56" s="15"/>
      <c r="H56" s="34" t="s">
        <v>26</v>
      </c>
      <c r="I56" s="15" t="s">
        <v>196</v>
      </c>
      <c r="J56" s="15" t="s">
        <v>195</v>
      </c>
      <c r="K56" s="15"/>
      <c r="L56" s="15"/>
      <c r="M56" s="15">
        <v>55.18</v>
      </c>
      <c r="N56" s="15"/>
      <c r="O56" s="2">
        <v>-7.35</v>
      </c>
      <c r="P56" s="2">
        <v>0.3</v>
      </c>
      <c r="Q56" s="2">
        <v>-5.77</v>
      </c>
      <c r="R56" s="2">
        <v>0.26</v>
      </c>
      <c r="S56" s="7"/>
      <c r="T56" s="7">
        <f t="shared" si="2"/>
        <v>-21.923342201202104</v>
      </c>
      <c r="U56" s="18">
        <f t="shared" si="3"/>
        <v>-20.423342201202104</v>
      </c>
      <c r="V56" s="2"/>
    </row>
    <row r="57" spans="7:22" x14ac:dyDescent="0.2">
      <c r="G57" s="15"/>
      <c r="H57" s="34" t="s">
        <v>26</v>
      </c>
      <c r="I57" s="15" t="s">
        <v>192</v>
      </c>
      <c r="J57" s="15" t="s">
        <v>191</v>
      </c>
      <c r="K57" s="15"/>
      <c r="L57" s="15"/>
      <c r="M57" s="15">
        <v>61.98</v>
      </c>
      <c r="N57" s="15"/>
      <c r="O57" s="2">
        <v>-7.3</v>
      </c>
      <c r="P57" s="2">
        <v>0.32</v>
      </c>
      <c r="Q57" s="2">
        <v>-5.52</v>
      </c>
      <c r="R57" s="2">
        <v>0.25</v>
      </c>
      <c r="S57" s="7"/>
      <c r="T57" s="7">
        <f t="shared" si="2"/>
        <v>-21.874076263671327</v>
      </c>
      <c r="U57" s="18">
        <f>(T57+1.5)</f>
        <v>-20.374076263671327</v>
      </c>
      <c r="V57" s="2"/>
    </row>
    <row r="58" spans="7:22" x14ac:dyDescent="0.2">
      <c r="G58" s="24"/>
      <c r="H58" s="23" t="s">
        <v>26</v>
      </c>
      <c r="I58" s="22" t="s">
        <v>187</v>
      </c>
      <c r="J58" s="24" t="s">
        <v>186</v>
      </c>
      <c r="K58" s="24"/>
      <c r="L58" s="24"/>
      <c r="M58" s="24">
        <v>63.72</v>
      </c>
      <c r="N58" s="24"/>
      <c r="O58" s="4">
        <v>-6.96</v>
      </c>
      <c r="P58" s="4">
        <v>0.34</v>
      </c>
      <c r="Q58" s="4">
        <v>-5.31</v>
      </c>
      <c r="R58" s="4">
        <v>0.22</v>
      </c>
      <c r="S58" s="8"/>
      <c r="T58" s="8">
        <f t="shared" si="2"/>
        <v>-21.539067888461886</v>
      </c>
      <c r="U58" s="25">
        <f t="shared" ref="U58:U72" si="4">(T58+1.5)</f>
        <v>-20.039067888461886</v>
      </c>
      <c r="V58" s="4"/>
    </row>
    <row r="59" spans="7:22" x14ac:dyDescent="0.2">
      <c r="G59" s="15" t="s">
        <v>200</v>
      </c>
      <c r="H59" s="34" t="s">
        <v>26</v>
      </c>
      <c r="I59" s="15" t="s">
        <v>201</v>
      </c>
      <c r="J59" s="15" t="s">
        <v>202</v>
      </c>
      <c r="K59" s="15" t="s">
        <v>83</v>
      </c>
      <c r="L59" s="15" t="s">
        <v>203</v>
      </c>
      <c r="M59" s="15">
        <v>17.690000000000001</v>
      </c>
      <c r="N59" s="17" t="s">
        <v>204</v>
      </c>
      <c r="O59" s="7">
        <v>-7.6</v>
      </c>
      <c r="P59" s="7">
        <v>0.3</v>
      </c>
      <c r="Q59" s="7">
        <v>-7.4</v>
      </c>
      <c r="R59" s="7">
        <v>0.2</v>
      </c>
      <c r="S59" s="7"/>
      <c r="T59" s="7">
        <f t="shared" si="2"/>
        <v>-22.169671888855987</v>
      </c>
      <c r="U59" s="18">
        <f t="shared" si="4"/>
        <v>-20.669671888855987</v>
      </c>
      <c r="V59" s="7" t="s">
        <v>32</v>
      </c>
    </row>
    <row r="60" spans="7:22" x14ac:dyDescent="0.2">
      <c r="G60" s="15"/>
      <c r="H60" s="34" t="s">
        <v>26</v>
      </c>
      <c r="I60" s="15" t="s">
        <v>205</v>
      </c>
      <c r="J60" s="15" t="s">
        <v>206</v>
      </c>
      <c r="K60" s="15"/>
      <c r="L60" s="15"/>
      <c r="M60" s="15">
        <v>26.14</v>
      </c>
      <c r="N60" s="17" t="s">
        <v>207</v>
      </c>
      <c r="O60" s="7">
        <v>-11.2</v>
      </c>
      <c r="P60" s="7">
        <v>0.3</v>
      </c>
      <c r="Q60" s="7">
        <v>-11</v>
      </c>
      <c r="R60" s="7">
        <v>0.1</v>
      </c>
      <c r="S60" s="7"/>
      <c r="T60" s="7">
        <f t="shared" si="2"/>
        <v>-25.716819391073045</v>
      </c>
      <c r="U60" s="18">
        <f t="shared" si="4"/>
        <v>-24.216819391073045</v>
      </c>
      <c r="V60" s="7" t="s">
        <v>36</v>
      </c>
    </row>
    <row r="61" spans="7:22" x14ac:dyDescent="0.2">
      <c r="G61" s="15"/>
      <c r="H61" s="34" t="s">
        <v>26</v>
      </c>
      <c r="I61" s="15" t="s">
        <v>208</v>
      </c>
      <c r="J61" s="15" t="s">
        <v>209</v>
      </c>
      <c r="K61" s="15"/>
      <c r="L61" s="15"/>
      <c r="M61" s="15">
        <v>33.85</v>
      </c>
      <c r="N61" s="15"/>
      <c r="O61" s="2">
        <v>-8.81</v>
      </c>
      <c r="P61" s="2">
        <v>0.26</v>
      </c>
      <c r="Q61" s="2">
        <v>-7.57</v>
      </c>
      <c r="R61" s="2">
        <v>0.18</v>
      </c>
      <c r="S61" s="7"/>
      <c r="T61" s="7">
        <f t="shared" si="2"/>
        <v>-23.361907577101192</v>
      </c>
      <c r="U61" s="18">
        <f t="shared" si="4"/>
        <v>-21.861907577101192</v>
      </c>
      <c r="V61" s="2"/>
    </row>
    <row r="62" spans="7:22" x14ac:dyDescent="0.2">
      <c r="G62" s="15"/>
      <c r="H62" s="34" t="s">
        <v>26</v>
      </c>
      <c r="I62" s="15" t="s">
        <v>210</v>
      </c>
      <c r="J62" s="15" t="s">
        <v>211</v>
      </c>
      <c r="K62" s="15"/>
      <c r="L62" s="15"/>
      <c r="M62" s="15">
        <v>39.76</v>
      </c>
      <c r="N62" s="15"/>
      <c r="O62" s="2">
        <v>-9.7799999999999994</v>
      </c>
      <c r="P62" s="2">
        <v>0.3</v>
      </c>
      <c r="Q62" s="2">
        <v>-8.69</v>
      </c>
      <c r="R62" s="2">
        <v>0.13</v>
      </c>
      <c r="S62" s="7"/>
      <c r="T62" s="7">
        <f t="shared" si="2"/>
        <v>-24.31766676519851</v>
      </c>
      <c r="U62" s="18">
        <f t="shared" si="4"/>
        <v>-22.81766676519851</v>
      </c>
      <c r="V62" s="2"/>
    </row>
    <row r="63" spans="7:22" x14ac:dyDescent="0.2">
      <c r="G63" s="15"/>
      <c r="H63" s="34" t="s">
        <v>26</v>
      </c>
      <c r="I63" s="15" t="s">
        <v>212</v>
      </c>
      <c r="J63" s="15" t="s">
        <v>212</v>
      </c>
      <c r="K63" s="15"/>
      <c r="L63" s="15"/>
      <c r="M63" s="15">
        <v>46.34</v>
      </c>
      <c r="N63" s="15"/>
      <c r="O63" s="2">
        <v>-7.9</v>
      </c>
      <c r="P63" s="2">
        <v>0.31</v>
      </c>
      <c r="Q63" s="2">
        <v>-6.1</v>
      </c>
      <c r="R63" s="2">
        <v>0.25</v>
      </c>
      <c r="S63" s="7"/>
      <c r="T63" s="7">
        <f t="shared" si="2"/>
        <v>-22.465267514040761</v>
      </c>
      <c r="U63" s="18">
        <f t="shared" si="4"/>
        <v>-20.965267514040761</v>
      </c>
      <c r="V63" s="2"/>
    </row>
    <row r="64" spans="7:22" x14ac:dyDescent="0.2">
      <c r="G64" s="15"/>
      <c r="H64" s="34" t="s">
        <v>26</v>
      </c>
      <c r="I64" s="15" t="s">
        <v>211</v>
      </c>
      <c r="J64" s="15" t="s">
        <v>210</v>
      </c>
      <c r="K64" s="15"/>
      <c r="L64" s="15"/>
      <c r="M64" s="15">
        <v>54.4</v>
      </c>
      <c r="N64" s="15"/>
      <c r="O64" s="2">
        <v>-8.59</v>
      </c>
      <c r="P64" s="2">
        <v>0.28000000000000003</v>
      </c>
      <c r="Q64" s="2">
        <v>-5.84</v>
      </c>
      <c r="R64" s="2">
        <v>0.24</v>
      </c>
      <c r="S64" s="7"/>
      <c r="T64" s="7">
        <f t="shared" si="2"/>
        <v>-23.145137451965638</v>
      </c>
      <c r="U64" s="18">
        <f t="shared" si="4"/>
        <v>-21.645137451965638</v>
      </c>
      <c r="V64" s="2"/>
    </row>
    <row r="65" spans="7:22" x14ac:dyDescent="0.2">
      <c r="G65" s="15"/>
      <c r="H65" s="34" t="s">
        <v>26</v>
      </c>
      <c r="I65" s="15" t="s">
        <v>209</v>
      </c>
      <c r="J65" s="15" t="s">
        <v>208</v>
      </c>
      <c r="K65" s="15"/>
      <c r="L65" s="15"/>
      <c r="M65" s="15">
        <v>60.55</v>
      </c>
      <c r="N65" s="15"/>
      <c r="O65" s="2">
        <v>-7.73</v>
      </c>
      <c r="P65" s="2">
        <v>0.31</v>
      </c>
      <c r="Q65" s="2">
        <v>-5.8</v>
      </c>
      <c r="R65" s="2">
        <v>0.2</v>
      </c>
      <c r="S65" s="7"/>
      <c r="T65" s="7">
        <f t="shared" si="2"/>
        <v>-22.297763326436097</v>
      </c>
      <c r="U65" s="18">
        <f t="shared" si="4"/>
        <v>-20.797763326436097</v>
      </c>
      <c r="V65" s="2"/>
    </row>
    <row r="66" spans="7:22" x14ac:dyDescent="0.2">
      <c r="G66" s="24"/>
      <c r="H66" s="23" t="s">
        <v>26</v>
      </c>
      <c r="I66" s="24" t="s">
        <v>206</v>
      </c>
      <c r="J66" s="24" t="s">
        <v>205</v>
      </c>
      <c r="K66" s="24"/>
      <c r="L66" s="24"/>
      <c r="M66" s="24">
        <v>66.98</v>
      </c>
      <c r="N66" s="24"/>
      <c r="O66" s="5">
        <v>-8.67</v>
      </c>
      <c r="P66" s="5">
        <v>0.24</v>
      </c>
      <c r="Q66" s="5">
        <v>-7.05</v>
      </c>
      <c r="R66" s="5">
        <v>0.19</v>
      </c>
      <c r="S66" s="8"/>
      <c r="T66" s="8">
        <f t="shared" si="2"/>
        <v>-23.223962952014972</v>
      </c>
      <c r="U66" s="25">
        <f t="shared" si="4"/>
        <v>-21.723962952014972</v>
      </c>
      <c r="V66" s="5"/>
    </row>
    <row r="67" spans="7:22" x14ac:dyDescent="0.2">
      <c r="G67" s="19" t="s">
        <v>213</v>
      </c>
      <c r="H67" s="35" t="s">
        <v>214</v>
      </c>
      <c r="I67" s="6" t="s">
        <v>215</v>
      </c>
      <c r="J67" s="6" t="s">
        <v>216</v>
      </c>
      <c r="K67" s="6" t="s">
        <v>217</v>
      </c>
      <c r="L67" s="6" t="s">
        <v>218</v>
      </c>
      <c r="M67" s="15">
        <v>3.81</v>
      </c>
      <c r="N67" s="7">
        <f>((27.08-3.81)*10)/30</f>
        <v>7.7566666666666659</v>
      </c>
      <c r="O67" s="6">
        <v>-7.3</v>
      </c>
      <c r="P67" s="6">
        <v>0.2</v>
      </c>
      <c r="Q67" s="6">
        <v>-6.7</v>
      </c>
      <c r="R67" s="6">
        <v>0.1</v>
      </c>
      <c r="S67" s="6">
        <v>14.6</v>
      </c>
      <c r="T67" s="6">
        <f>((1000*(1000 + O67))/(14.6+1000))-1000</f>
        <v>-21.584861028977002</v>
      </c>
      <c r="U67" s="18">
        <f t="shared" si="4"/>
        <v>-20.084861028977002</v>
      </c>
      <c r="V67" s="7" t="s">
        <v>32</v>
      </c>
    </row>
    <row r="68" spans="7:22" x14ac:dyDescent="0.2">
      <c r="G68" s="19"/>
      <c r="H68" s="36" t="s">
        <v>214</v>
      </c>
      <c r="I68" s="6" t="s">
        <v>219</v>
      </c>
      <c r="J68" s="6" t="s">
        <v>220</v>
      </c>
      <c r="K68" s="6"/>
      <c r="L68" s="6"/>
      <c r="M68" s="15">
        <v>8.89</v>
      </c>
      <c r="N68" s="14" t="s">
        <v>260</v>
      </c>
      <c r="O68" s="6">
        <v>-7.9</v>
      </c>
      <c r="P68" s="6">
        <v>0.2</v>
      </c>
      <c r="Q68" s="6">
        <v>-7.3</v>
      </c>
      <c r="R68" s="6">
        <v>0.1</v>
      </c>
      <c r="S68" s="6"/>
      <c r="T68" s="6">
        <f t="shared" ref="T68:T93" si="5">((1000*(1000 + O68))/(14.6+1000))-1000</f>
        <v>-22.176227084565312</v>
      </c>
      <c r="U68" s="18">
        <f t="shared" si="4"/>
        <v>-20.676227084565312</v>
      </c>
      <c r="V68" s="7" t="s">
        <v>36</v>
      </c>
    </row>
    <row r="69" spans="7:22" x14ac:dyDescent="0.2">
      <c r="G69" s="19"/>
      <c r="H69" s="36" t="s">
        <v>214</v>
      </c>
      <c r="I69" s="6" t="s">
        <v>221</v>
      </c>
      <c r="J69" s="6" t="s">
        <v>222</v>
      </c>
      <c r="K69" s="6"/>
      <c r="L69" s="6"/>
      <c r="M69" s="15">
        <v>14.47</v>
      </c>
      <c r="O69" s="6">
        <v>-6.7</v>
      </c>
      <c r="P69" s="6">
        <v>0.2</v>
      </c>
      <c r="Q69" s="6">
        <v>-5.8</v>
      </c>
      <c r="R69" s="6">
        <v>0.2</v>
      </c>
      <c r="S69" s="6"/>
      <c r="T69" s="6">
        <f t="shared" si="5"/>
        <v>-20.993494973388579</v>
      </c>
      <c r="U69" s="18">
        <f t="shared" si="4"/>
        <v>-19.493494973388579</v>
      </c>
      <c r="V69" s="6" t="s">
        <v>223</v>
      </c>
    </row>
    <row r="70" spans="7:22" x14ac:dyDescent="0.2">
      <c r="G70" s="19"/>
      <c r="H70" s="36" t="s">
        <v>214</v>
      </c>
      <c r="I70" s="6" t="s">
        <v>222</v>
      </c>
      <c r="J70" s="6" t="s">
        <v>221</v>
      </c>
      <c r="K70" s="6"/>
      <c r="L70" s="6"/>
      <c r="M70" s="15">
        <v>21.04</v>
      </c>
      <c r="N70" s="15"/>
      <c r="O70" s="6">
        <v>-8</v>
      </c>
      <c r="P70" s="6">
        <v>0.2</v>
      </c>
      <c r="Q70" s="6">
        <v>-7.8</v>
      </c>
      <c r="R70" s="6">
        <v>0.1</v>
      </c>
      <c r="S70" s="6"/>
      <c r="T70" s="6">
        <f t="shared" si="5"/>
        <v>-22.274788093830125</v>
      </c>
      <c r="U70" s="18">
        <f t="shared" si="4"/>
        <v>-20.774788093830125</v>
      </c>
      <c r="V70" s="6"/>
    </row>
    <row r="71" spans="7:22" x14ac:dyDescent="0.2">
      <c r="G71" s="22"/>
      <c r="H71" s="37" t="s">
        <v>214</v>
      </c>
      <c r="I71" s="9" t="s">
        <v>220</v>
      </c>
      <c r="J71" s="9" t="s">
        <v>219</v>
      </c>
      <c r="K71" s="9"/>
      <c r="L71" s="9"/>
      <c r="M71" s="24">
        <v>27.08</v>
      </c>
      <c r="N71" s="24"/>
      <c r="O71" s="9">
        <v>-7.9</v>
      </c>
      <c r="P71" s="9">
        <v>0.2</v>
      </c>
      <c r="Q71" s="9">
        <v>-6.6</v>
      </c>
      <c r="R71" s="9">
        <v>0.1</v>
      </c>
      <c r="S71" s="9"/>
      <c r="T71" s="9">
        <f t="shared" si="5"/>
        <v>-22.176227084565312</v>
      </c>
      <c r="U71" s="25">
        <f t="shared" si="4"/>
        <v>-20.676227084565312</v>
      </c>
      <c r="V71" s="9"/>
    </row>
    <row r="72" spans="7:22" x14ac:dyDescent="0.2">
      <c r="G72" s="19" t="s">
        <v>224</v>
      </c>
      <c r="H72" s="36" t="s">
        <v>214</v>
      </c>
      <c r="I72" s="6" t="s">
        <v>225</v>
      </c>
      <c r="J72" s="6" t="s">
        <v>226</v>
      </c>
      <c r="K72" s="6" t="s">
        <v>217</v>
      </c>
      <c r="L72" s="6" t="s">
        <v>227</v>
      </c>
      <c r="M72" s="10">
        <v>4.49</v>
      </c>
      <c r="N72" s="7">
        <f>((24.23-4.49)*10)/30</f>
        <v>6.580000000000001</v>
      </c>
      <c r="O72" s="6">
        <v>-9.5</v>
      </c>
      <c r="P72" s="6">
        <v>0.2</v>
      </c>
      <c r="Q72" s="6">
        <v>-5.2</v>
      </c>
      <c r="R72" s="6">
        <v>0.1</v>
      </c>
      <c r="S72" s="6"/>
      <c r="T72" s="6">
        <f t="shared" si="5"/>
        <v>-23.75320323280107</v>
      </c>
      <c r="U72" s="18">
        <f t="shared" si="4"/>
        <v>-22.25320323280107</v>
      </c>
      <c r="V72" s="6" t="s">
        <v>159</v>
      </c>
    </row>
    <row r="73" spans="7:22" x14ac:dyDescent="0.2">
      <c r="G73" s="19"/>
      <c r="H73" s="36" t="s">
        <v>214</v>
      </c>
      <c r="I73" s="6" t="s">
        <v>228</v>
      </c>
      <c r="J73" s="6" t="s">
        <v>229</v>
      </c>
      <c r="K73" s="6"/>
      <c r="L73" s="6"/>
      <c r="M73" s="10">
        <v>11.07</v>
      </c>
      <c r="N73" s="14" t="s">
        <v>261</v>
      </c>
      <c r="O73" s="6">
        <v>-10.3</v>
      </c>
      <c r="P73" s="6">
        <v>0.2</v>
      </c>
      <c r="Q73" s="6">
        <v>-5.3</v>
      </c>
      <c r="R73" s="6">
        <v>0.1</v>
      </c>
      <c r="S73" s="6"/>
      <c r="T73" s="6">
        <f t="shared" si="5"/>
        <v>-24.541691306919006</v>
      </c>
      <c r="U73" s="18">
        <f>(T73+1.5)</f>
        <v>-23.041691306919006</v>
      </c>
      <c r="V73" s="6"/>
    </row>
    <row r="74" spans="7:22" x14ac:dyDescent="0.2">
      <c r="G74" s="19"/>
      <c r="H74" s="36" t="s">
        <v>214</v>
      </c>
      <c r="I74" s="6" t="s">
        <v>230</v>
      </c>
      <c r="J74" s="6" t="s">
        <v>230</v>
      </c>
      <c r="K74" s="6"/>
      <c r="L74" s="6"/>
      <c r="M74" s="10">
        <v>17.36</v>
      </c>
      <c r="O74" s="6">
        <v>-11.8</v>
      </c>
      <c r="P74" s="6">
        <v>0.1</v>
      </c>
      <c r="Q74" s="6">
        <v>-7.5</v>
      </c>
      <c r="R74" s="6">
        <v>0.1</v>
      </c>
      <c r="S74" s="6"/>
      <c r="T74" s="6">
        <f t="shared" si="5"/>
        <v>-26.020106445890065</v>
      </c>
      <c r="U74" s="18">
        <f t="shared" ref="U74:U93" si="6">(T74+1.5)</f>
        <v>-24.520106445890065</v>
      </c>
      <c r="V74" s="6"/>
    </row>
    <row r="75" spans="7:22" x14ac:dyDescent="0.2">
      <c r="G75" s="22"/>
      <c r="H75" s="37" t="s">
        <v>214</v>
      </c>
      <c r="I75" s="9" t="s">
        <v>229</v>
      </c>
      <c r="J75" s="9" t="s">
        <v>228</v>
      </c>
      <c r="K75" s="9"/>
      <c r="L75" s="9"/>
      <c r="M75" s="21">
        <v>24.23</v>
      </c>
      <c r="N75" s="21"/>
      <c r="O75" s="9">
        <v>-10</v>
      </c>
      <c r="P75" s="9">
        <v>0.2</v>
      </c>
      <c r="Q75" s="9">
        <v>-5.8</v>
      </c>
      <c r="R75" s="9">
        <v>0.1</v>
      </c>
      <c r="S75" s="9"/>
      <c r="T75" s="9">
        <f t="shared" si="5"/>
        <v>-24.246008279124794</v>
      </c>
      <c r="U75" s="25">
        <f t="shared" si="6"/>
        <v>-22.746008279124794</v>
      </c>
      <c r="V75" s="9"/>
    </row>
    <row r="76" spans="7:22" x14ac:dyDescent="0.2">
      <c r="G76" s="19" t="s">
        <v>231</v>
      </c>
      <c r="H76" s="36" t="s">
        <v>214</v>
      </c>
      <c r="I76" s="7" t="s">
        <v>232</v>
      </c>
      <c r="J76" s="7" t="s">
        <v>233</v>
      </c>
      <c r="K76" s="7" t="s">
        <v>55</v>
      </c>
      <c r="L76" s="7" t="s">
        <v>234</v>
      </c>
      <c r="M76" s="15">
        <v>5.76</v>
      </c>
      <c r="N76" s="7">
        <f>((36.92-5.76)*10)/30</f>
        <v>10.386666666666667</v>
      </c>
      <c r="O76" s="7">
        <v>-7</v>
      </c>
      <c r="P76" s="7">
        <v>0.2</v>
      </c>
      <c r="Q76" s="7">
        <v>-7.1</v>
      </c>
      <c r="R76" s="7">
        <v>0.2</v>
      </c>
      <c r="S76" s="6"/>
      <c r="T76" s="6">
        <f t="shared" si="5"/>
        <v>-21.28917800118279</v>
      </c>
      <c r="U76" s="18">
        <f t="shared" si="6"/>
        <v>-19.78917800118279</v>
      </c>
      <c r="V76" s="7" t="s">
        <v>32</v>
      </c>
    </row>
    <row r="77" spans="7:22" x14ac:dyDescent="0.2">
      <c r="G77" s="19"/>
      <c r="H77" s="36" t="s">
        <v>214</v>
      </c>
      <c r="I77" s="7" t="s">
        <v>235</v>
      </c>
      <c r="J77" s="7" t="s">
        <v>236</v>
      </c>
      <c r="K77" s="7"/>
      <c r="L77" s="7"/>
      <c r="M77" s="15">
        <v>12.07</v>
      </c>
      <c r="N77" s="17" t="s">
        <v>262</v>
      </c>
      <c r="O77" s="7">
        <v>-8</v>
      </c>
      <c r="P77" s="7">
        <v>0.2</v>
      </c>
      <c r="Q77" s="7">
        <v>-7.2</v>
      </c>
      <c r="R77" s="7">
        <v>0.1</v>
      </c>
      <c r="S77" s="6"/>
      <c r="T77" s="6">
        <f t="shared" si="5"/>
        <v>-22.274788093830125</v>
      </c>
      <c r="U77" s="18">
        <f t="shared" si="6"/>
        <v>-20.774788093830125</v>
      </c>
      <c r="V77" s="7" t="s">
        <v>36</v>
      </c>
    </row>
    <row r="78" spans="7:22" x14ac:dyDescent="0.2">
      <c r="G78" s="19"/>
      <c r="H78" s="36" t="s">
        <v>214</v>
      </c>
      <c r="I78" s="7" t="s">
        <v>237</v>
      </c>
      <c r="J78" s="7" t="s">
        <v>238</v>
      </c>
      <c r="L78" s="7"/>
      <c r="M78" s="15">
        <v>18.010000000000002</v>
      </c>
      <c r="N78" s="14"/>
      <c r="O78" s="7">
        <v>-7.6</v>
      </c>
      <c r="P78" s="7">
        <v>0.1</v>
      </c>
      <c r="Q78" s="7">
        <v>-7.1</v>
      </c>
      <c r="R78" s="7">
        <v>0.1</v>
      </c>
      <c r="S78" s="6"/>
      <c r="T78" s="6">
        <f t="shared" si="5"/>
        <v>-21.880544056771214</v>
      </c>
      <c r="U78" s="18">
        <f t="shared" si="6"/>
        <v>-20.380544056771214</v>
      </c>
      <c r="V78" s="6" t="s">
        <v>223</v>
      </c>
    </row>
    <row r="79" spans="7:22" x14ac:dyDescent="0.2">
      <c r="G79" s="19"/>
      <c r="H79" s="36" t="s">
        <v>214</v>
      </c>
      <c r="I79" s="7" t="s">
        <v>239</v>
      </c>
      <c r="J79" s="7" t="s">
        <v>239</v>
      </c>
      <c r="K79" s="7"/>
      <c r="L79" s="7"/>
      <c r="M79" s="15">
        <v>23.77</v>
      </c>
      <c r="N79" s="15"/>
      <c r="O79" s="7">
        <v>-8.4</v>
      </c>
      <c r="P79" s="7">
        <v>0.2</v>
      </c>
      <c r="Q79" s="7">
        <v>-8.1999999999999993</v>
      </c>
      <c r="R79" s="7">
        <v>0.1</v>
      </c>
      <c r="S79" s="6"/>
      <c r="T79" s="6">
        <f t="shared" si="5"/>
        <v>-22.669032130889036</v>
      </c>
      <c r="U79" s="18">
        <f t="shared" si="6"/>
        <v>-21.169032130889036</v>
      </c>
      <c r="V79" s="7"/>
    </row>
    <row r="80" spans="7:22" x14ac:dyDescent="0.2">
      <c r="G80" s="19"/>
      <c r="H80" s="36" t="s">
        <v>214</v>
      </c>
      <c r="I80" s="7" t="s">
        <v>238</v>
      </c>
      <c r="J80" s="7" t="s">
        <v>237</v>
      </c>
      <c r="K80" s="7"/>
      <c r="L80" s="7"/>
      <c r="M80" s="15">
        <v>29.93</v>
      </c>
      <c r="N80" s="15"/>
      <c r="O80" s="7">
        <v>-7.6</v>
      </c>
      <c r="P80" s="7">
        <v>0.2</v>
      </c>
      <c r="Q80" s="7">
        <v>-7.4</v>
      </c>
      <c r="R80" s="7">
        <v>0.1</v>
      </c>
      <c r="S80" s="6"/>
      <c r="T80" s="6">
        <f t="shared" si="5"/>
        <v>-21.880544056771214</v>
      </c>
      <c r="U80" s="18">
        <f t="shared" si="6"/>
        <v>-20.380544056771214</v>
      </c>
      <c r="V80" s="7"/>
    </row>
    <row r="81" spans="1:22" x14ac:dyDescent="0.2">
      <c r="G81" s="22"/>
      <c r="H81" s="37" t="s">
        <v>214</v>
      </c>
      <c r="I81" s="9" t="s">
        <v>236</v>
      </c>
      <c r="J81" s="8" t="s">
        <v>235</v>
      </c>
      <c r="K81" s="9"/>
      <c r="L81" s="9"/>
      <c r="M81" s="22">
        <v>36.92</v>
      </c>
      <c r="N81" s="22"/>
      <c r="O81" s="9">
        <v>-7.9</v>
      </c>
      <c r="P81" s="9">
        <v>0.2</v>
      </c>
      <c r="Q81" s="9">
        <v>-7.1</v>
      </c>
      <c r="R81" s="9">
        <v>0.1</v>
      </c>
      <c r="S81" s="9"/>
      <c r="T81" s="9">
        <f t="shared" si="5"/>
        <v>-22.176227084565312</v>
      </c>
      <c r="U81" s="25">
        <f t="shared" si="6"/>
        <v>-20.676227084565312</v>
      </c>
      <c r="V81" s="9"/>
    </row>
    <row r="82" spans="1:22" x14ac:dyDescent="0.2">
      <c r="G82" s="19" t="s">
        <v>240</v>
      </c>
      <c r="H82" s="38" t="s">
        <v>214</v>
      </c>
      <c r="I82" s="7" t="s">
        <v>241</v>
      </c>
      <c r="J82" s="7" t="s">
        <v>242</v>
      </c>
      <c r="K82" s="7" t="s">
        <v>83</v>
      </c>
      <c r="L82" s="7" t="s">
        <v>243</v>
      </c>
      <c r="M82" s="10">
        <v>9.61</v>
      </c>
      <c r="N82" s="7">
        <f>((30.5-9.61)*10)/30</f>
        <v>6.9633333333333338</v>
      </c>
      <c r="O82" s="7">
        <v>-9</v>
      </c>
      <c r="P82" s="7">
        <v>0.3</v>
      </c>
      <c r="Q82" s="7">
        <v>-4.7</v>
      </c>
      <c r="R82" s="7">
        <v>0.2</v>
      </c>
      <c r="S82" s="6"/>
      <c r="T82" s="6">
        <f t="shared" si="5"/>
        <v>-23.26039818647746</v>
      </c>
      <c r="U82" s="18">
        <f t="shared" si="6"/>
        <v>-21.76039818647746</v>
      </c>
      <c r="V82" s="7" t="s">
        <v>159</v>
      </c>
    </row>
    <row r="83" spans="1:22" x14ac:dyDescent="0.2">
      <c r="G83" s="19"/>
      <c r="H83" s="38" t="s">
        <v>214</v>
      </c>
      <c r="I83" s="6" t="s">
        <v>244</v>
      </c>
      <c r="J83" s="7" t="s">
        <v>245</v>
      </c>
      <c r="K83" s="7"/>
      <c r="L83" s="7"/>
      <c r="M83" s="10">
        <v>16.72</v>
      </c>
      <c r="N83" s="14" t="s">
        <v>263</v>
      </c>
      <c r="O83" s="6">
        <v>-10.6</v>
      </c>
      <c r="P83" s="6">
        <v>0.2</v>
      </c>
      <c r="Q83" s="6">
        <v>-7.6</v>
      </c>
      <c r="R83" s="6">
        <v>0.1</v>
      </c>
      <c r="S83" s="6"/>
      <c r="T83" s="6">
        <f t="shared" si="5"/>
        <v>-24.837374334713218</v>
      </c>
      <c r="U83" s="18">
        <f t="shared" si="6"/>
        <v>-23.337374334713218</v>
      </c>
      <c r="V83" s="6"/>
    </row>
    <row r="84" spans="1:22" x14ac:dyDescent="0.2">
      <c r="G84" s="19"/>
      <c r="H84" s="38" t="s">
        <v>214</v>
      </c>
      <c r="I84" s="6" t="s">
        <v>246</v>
      </c>
      <c r="J84" s="7" t="s">
        <v>246</v>
      </c>
      <c r="K84" s="7"/>
      <c r="L84" s="7"/>
      <c r="M84" s="10">
        <v>23.26</v>
      </c>
      <c r="O84" s="6">
        <v>-9.6</v>
      </c>
      <c r="P84" s="6">
        <v>0.2</v>
      </c>
      <c r="Q84" s="6">
        <v>-6</v>
      </c>
      <c r="R84" s="6">
        <v>0.1</v>
      </c>
      <c r="S84" s="6"/>
      <c r="T84" s="6">
        <f t="shared" si="5"/>
        <v>-23.851764242065883</v>
      </c>
      <c r="U84" s="18">
        <f t="shared" si="6"/>
        <v>-22.351764242065883</v>
      </c>
      <c r="V84" s="6"/>
    </row>
    <row r="85" spans="1:22" x14ac:dyDescent="0.2">
      <c r="G85" s="22"/>
      <c r="H85" s="39" t="s">
        <v>214</v>
      </c>
      <c r="I85" s="9" t="s">
        <v>245</v>
      </c>
      <c r="J85" s="8" t="s">
        <v>244</v>
      </c>
      <c r="K85" s="8"/>
      <c r="L85" s="8"/>
      <c r="M85" s="21">
        <v>30.5</v>
      </c>
      <c r="N85" s="21"/>
      <c r="O85" s="9">
        <v>-9.9</v>
      </c>
      <c r="P85" s="9">
        <v>0.2</v>
      </c>
      <c r="Q85" s="9">
        <v>-5.4</v>
      </c>
      <c r="R85" s="9">
        <v>0.1</v>
      </c>
      <c r="S85" s="9"/>
      <c r="T85" s="9">
        <f t="shared" si="5"/>
        <v>-24.147447269860095</v>
      </c>
      <c r="U85" s="25">
        <f t="shared" si="6"/>
        <v>-22.647447269860095</v>
      </c>
      <c r="V85" s="9"/>
    </row>
    <row r="86" spans="1:22" ht="16" customHeight="1" x14ac:dyDescent="0.2">
      <c r="G86" s="15" t="s">
        <v>247</v>
      </c>
      <c r="H86" s="40" t="s">
        <v>214</v>
      </c>
      <c r="I86" s="7" t="s">
        <v>248</v>
      </c>
      <c r="J86" s="7" t="s">
        <v>249</v>
      </c>
      <c r="K86" s="41" t="s">
        <v>250</v>
      </c>
      <c r="L86" s="42" t="s">
        <v>251</v>
      </c>
      <c r="M86" s="10">
        <v>8.41</v>
      </c>
      <c r="N86" s="7">
        <f>((55.75-8.41)*10)/30</f>
        <v>15.780000000000001</v>
      </c>
      <c r="O86" s="7">
        <v>-10.6</v>
      </c>
      <c r="P86" s="7">
        <v>0.2</v>
      </c>
      <c r="Q86" s="7">
        <v>-7.9</v>
      </c>
      <c r="R86" s="7">
        <v>0.1</v>
      </c>
      <c r="S86" s="6"/>
      <c r="T86" s="6">
        <f>((1000*(1000 + O86))/(14.6+1000))-1000</f>
        <v>-24.837374334713218</v>
      </c>
      <c r="U86" s="18">
        <f t="shared" si="6"/>
        <v>-23.337374334713218</v>
      </c>
      <c r="V86" s="7" t="s">
        <v>159</v>
      </c>
    </row>
    <row r="87" spans="1:22" x14ac:dyDescent="0.2">
      <c r="G87" s="15"/>
      <c r="H87" s="40" t="s">
        <v>214</v>
      </c>
      <c r="I87" s="15" t="s">
        <v>252</v>
      </c>
      <c r="J87" s="7" t="s">
        <v>253</v>
      </c>
      <c r="K87" s="42"/>
      <c r="L87" s="42"/>
      <c r="M87" s="10">
        <v>15.24</v>
      </c>
      <c r="N87" s="14" t="s">
        <v>264</v>
      </c>
      <c r="O87" s="2">
        <v>-13.5</v>
      </c>
      <c r="P87" s="2">
        <v>0.28000000000000003</v>
      </c>
      <c r="Q87" s="2">
        <v>-8.2200000000000006</v>
      </c>
      <c r="R87" s="2">
        <v>0.32</v>
      </c>
      <c r="S87" s="6"/>
      <c r="T87" s="6">
        <f t="shared" si="5"/>
        <v>-27.695643603390522</v>
      </c>
      <c r="U87" s="18">
        <f t="shared" si="6"/>
        <v>-26.195643603390522</v>
      </c>
      <c r="V87" s="2"/>
    </row>
    <row r="88" spans="1:22" x14ac:dyDescent="0.2">
      <c r="G88" s="15"/>
      <c r="H88" s="40" t="s">
        <v>214</v>
      </c>
      <c r="I88" s="7" t="s">
        <v>254</v>
      </c>
      <c r="J88" s="7" t="s">
        <v>255</v>
      </c>
      <c r="K88" s="42"/>
      <c r="L88" s="42"/>
      <c r="M88" s="10">
        <v>21.79</v>
      </c>
      <c r="O88" s="7">
        <v>-10.7</v>
      </c>
      <c r="P88" s="7">
        <v>0.1</v>
      </c>
      <c r="Q88" s="7">
        <v>-7.8</v>
      </c>
      <c r="R88" s="7">
        <v>0.1</v>
      </c>
      <c r="S88" s="6"/>
      <c r="T88" s="6">
        <f t="shared" si="5"/>
        <v>-24.935935343977917</v>
      </c>
      <c r="U88" s="18">
        <f t="shared" si="6"/>
        <v>-23.435935343977917</v>
      </c>
      <c r="V88" s="7"/>
    </row>
    <row r="89" spans="1:22" x14ac:dyDescent="0.2">
      <c r="G89" s="15"/>
      <c r="H89" s="40" t="s">
        <v>214</v>
      </c>
      <c r="I89" s="7" t="s">
        <v>256</v>
      </c>
      <c r="J89" s="7" t="s">
        <v>257</v>
      </c>
      <c r="K89" s="42"/>
      <c r="L89" s="42"/>
      <c r="M89" s="10">
        <v>28.55</v>
      </c>
      <c r="O89" s="7">
        <v>-10.6</v>
      </c>
      <c r="P89" s="7">
        <v>0.2</v>
      </c>
      <c r="Q89" s="7">
        <v>-7.4</v>
      </c>
      <c r="R89" s="7">
        <v>0.1</v>
      </c>
      <c r="S89" s="6"/>
      <c r="T89" s="6">
        <f t="shared" si="5"/>
        <v>-24.837374334713218</v>
      </c>
      <c r="U89" s="18">
        <f t="shared" si="6"/>
        <v>-23.337374334713218</v>
      </c>
      <c r="V89" s="7"/>
    </row>
    <row r="90" spans="1:22" x14ac:dyDescent="0.2">
      <c r="G90" s="15"/>
      <c r="H90" s="40" t="s">
        <v>214</v>
      </c>
      <c r="I90" s="7" t="s">
        <v>258</v>
      </c>
      <c r="J90" s="7" t="s">
        <v>258</v>
      </c>
      <c r="K90" s="42"/>
      <c r="L90" s="42"/>
      <c r="M90" s="10">
        <v>35.25</v>
      </c>
      <c r="O90" s="7">
        <v>-9.8000000000000007</v>
      </c>
      <c r="P90" s="7">
        <v>0.2</v>
      </c>
      <c r="Q90" s="7">
        <v>-5.5</v>
      </c>
      <c r="R90" s="7">
        <v>0.1</v>
      </c>
      <c r="S90" s="6"/>
      <c r="T90" s="6">
        <f t="shared" si="5"/>
        <v>-24.048886260595282</v>
      </c>
      <c r="U90" s="18">
        <f t="shared" si="6"/>
        <v>-22.548886260595282</v>
      </c>
      <c r="V90" s="7"/>
    </row>
    <row r="91" spans="1:22" x14ac:dyDescent="0.2">
      <c r="G91" s="15"/>
      <c r="H91" s="40" t="s">
        <v>214</v>
      </c>
      <c r="I91" s="7" t="s">
        <v>257</v>
      </c>
      <c r="J91" s="7" t="s">
        <v>256</v>
      </c>
      <c r="K91" s="42"/>
      <c r="L91" s="42"/>
      <c r="M91" s="10">
        <v>41.74</v>
      </c>
      <c r="O91" s="7">
        <v>-8.9</v>
      </c>
      <c r="P91" s="7">
        <v>0.2</v>
      </c>
      <c r="Q91" s="7">
        <v>-5</v>
      </c>
      <c r="R91" s="7">
        <v>0.1</v>
      </c>
      <c r="S91" s="6"/>
      <c r="T91" s="6">
        <f t="shared" si="5"/>
        <v>-23.16183717721276</v>
      </c>
      <c r="U91" s="18">
        <f t="shared" si="6"/>
        <v>-21.66183717721276</v>
      </c>
      <c r="V91" s="7"/>
    </row>
    <row r="92" spans="1:22" x14ac:dyDescent="0.2">
      <c r="G92" s="15"/>
      <c r="H92" s="40" t="s">
        <v>214</v>
      </c>
      <c r="I92" s="7" t="s">
        <v>255</v>
      </c>
      <c r="J92" s="7" t="s">
        <v>254</v>
      </c>
      <c r="K92" s="42"/>
      <c r="L92" s="42"/>
      <c r="M92" s="10">
        <v>49.18</v>
      </c>
      <c r="O92" s="7">
        <v>-8.6</v>
      </c>
      <c r="P92" s="7">
        <v>0.2</v>
      </c>
      <c r="Q92" s="7">
        <v>-4.3</v>
      </c>
      <c r="R92" s="7">
        <v>0.1</v>
      </c>
      <c r="S92" s="6"/>
      <c r="T92" s="6">
        <f t="shared" si="5"/>
        <v>-22.866154149418549</v>
      </c>
      <c r="U92" s="18">
        <f t="shared" si="6"/>
        <v>-21.366154149418549</v>
      </c>
      <c r="V92" s="7"/>
    </row>
    <row r="93" spans="1:22" x14ac:dyDescent="0.2">
      <c r="A93" s="21"/>
      <c r="B93" s="21"/>
      <c r="C93" s="21"/>
      <c r="D93" s="21"/>
      <c r="E93" s="21"/>
      <c r="F93" s="21"/>
      <c r="G93" s="24"/>
      <c r="H93" s="43" t="s">
        <v>214</v>
      </c>
      <c r="I93" s="8" t="s">
        <v>253</v>
      </c>
      <c r="J93" s="8" t="s">
        <v>252</v>
      </c>
      <c r="K93" s="44"/>
      <c r="L93" s="44"/>
      <c r="M93" s="21">
        <v>55.75</v>
      </c>
      <c r="N93" s="21"/>
      <c r="O93" s="8">
        <v>-10.8</v>
      </c>
      <c r="P93" s="8">
        <v>0.1</v>
      </c>
      <c r="Q93" s="8">
        <v>-6.7</v>
      </c>
      <c r="R93" s="8">
        <v>0.1</v>
      </c>
      <c r="S93" s="9"/>
      <c r="T93" s="9">
        <f t="shared" si="5"/>
        <v>-25.03449635324273</v>
      </c>
      <c r="U93" s="25">
        <f t="shared" si="6"/>
        <v>-23.53449635324273</v>
      </c>
      <c r="V93" s="8"/>
    </row>
    <row r="94" spans="1:22" x14ac:dyDescent="0.2">
      <c r="A94" s="10" t="s">
        <v>136</v>
      </c>
      <c r="E94" s="10" t="s">
        <v>137</v>
      </c>
      <c r="F94" s="10" t="s">
        <v>138</v>
      </c>
      <c r="G94" s="15" t="s">
        <v>139</v>
      </c>
      <c r="H94" s="32" t="s">
        <v>26</v>
      </c>
      <c r="I94" s="6" t="s">
        <v>140</v>
      </c>
      <c r="J94" s="6" t="s">
        <v>141</v>
      </c>
      <c r="K94" s="6" t="s">
        <v>142</v>
      </c>
      <c r="L94" s="6" t="s">
        <v>143</v>
      </c>
      <c r="M94" s="2">
        <v>2.82</v>
      </c>
      <c r="N94" s="33" t="s">
        <v>144</v>
      </c>
      <c r="O94" s="6">
        <v>-2.2000000000000002</v>
      </c>
      <c r="P94" s="6">
        <v>0.2</v>
      </c>
      <c r="Q94" s="6">
        <v>-5.9</v>
      </c>
      <c r="R94" s="6">
        <v>0.1</v>
      </c>
      <c r="S94" s="7"/>
      <c r="T94" s="7">
        <f>((1000*(1000 + O94))/(14.9+1000))-1000</f>
        <v>-16.848950635530628</v>
      </c>
      <c r="U94" s="18">
        <f>(T94+1.5)</f>
        <v>-15.348950635530628</v>
      </c>
      <c r="V94" s="3" t="s">
        <v>32</v>
      </c>
    </row>
    <row r="95" spans="1:22" x14ac:dyDescent="0.2">
      <c r="G95" s="15"/>
      <c r="H95" s="34" t="s">
        <v>26</v>
      </c>
      <c r="I95" s="7" t="s">
        <v>145</v>
      </c>
      <c r="J95" s="6" t="s">
        <v>146</v>
      </c>
      <c r="K95" s="6"/>
      <c r="L95" s="6"/>
      <c r="M95" s="2">
        <v>4.68</v>
      </c>
      <c r="N95" s="33" t="s">
        <v>260</v>
      </c>
      <c r="O95" s="7">
        <v>-3.4</v>
      </c>
      <c r="P95" s="7">
        <v>0.2</v>
      </c>
      <c r="Q95" s="7">
        <v>-5.8</v>
      </c>
      <c r="R95" s="7">
        <v>0.1</v>
      </c>
      <c r="S95" s="7"/>
      <c r="T95" s="7">
        <f>((1000*(1000 + O95))/(14.9+1000))-1000</f>
        <v>-18.031333136269609</v>
      </c>
      <c r="U95" s="18">
        <f>(T95+1.5)</f>
        <v>-16.531333136269609</v>
      </c>
      <c r="V95" s="2" t="s">
        <v>89</v>
      </c>
    </row>
    <row r="96" spans="1:22" x14ac:dyDescent="0.2">
      <c r="G96" s="15"/>
      <c r="H96" s="34" t="s">
        <v>26</v>
      </c>
      <c r="I96" s="6" t="s">
        <v>147</v>
      </c>
      <c r="J96" s="6" t="s">
        <v>148</v>
      </c>
      <c r="K96" s="6"/>
      <c r="L96" s="6"/>
      <c r="M96" s="2">
        <v>7.68</v>
      </c>
      <c r="N96" s="2"/>
      <c r="O96" s="6">
        <v>-2.2999999999999998</v>
      </c>
      <c r="P96" s="6">
        <v>0.2</v>
      </c>
      <c r="Q96" s="6">
        <v>-6</v>
      </c>
      <c r="R96" s="6">
        <v>0.1</v>
      </c>
      <c r="S96" s="7"/>
      <c r="T96" s="7">
        <f>((1000*(1000 + O96))/(14.9+1000))-1000</f>
        <v>-16.947482510592181</v>
      </c>
      <c r="U96" s="18">
        <f>(T96+1.5)</f>
        <v>-15.447482510592181</v>
      </c>
      <c r="V96" s="6"/>
    </row>
    <row r="97" spans="1:22" x14ac:dyDescent="0.2">
      <c r="G97" s="15"/>
      <c r="H97" s="34" t="s">
        <v>26</v>
      </c>
      <c r="I97" s="7" t="s">
        <v>148</v>
      </c>
      <c r="J97" s="6" t="s">
        <v>147</v>
      </c>
      <c r="K97" s="6"/>
      <c r="L97" s="6"/>
      <c r="M97" s="2">
        <v>10.45</v>
      </c>
      <c r="N97" s="2"/>
      <c r="O97" s="7">
        <v>-3.6</v>
      </c>
      <c r="P97" s="7">
        <v>0.2</v>
      </c>
      <c r="Q97" s="7">
        <v>-5.5</v>
      </c>
      <c r="R97" s="7">
        <v>0.1</v>
      </c>
      <c r="S97" s="7"/>
      <c r="T97" s="7">
        <f>((1000*(1000 + O97))/(14.9+1000))-1000</f>
        <v>-18.228396886392716</v>
      </c>
      <c r="U97" s="18">
        <f>(T97+1.5)</f>
        <v>-16.728396886392716</v>
      </c>
      <c r="V97" s="7"/>
    </row>
    <row r="98" spans="1:22" x14ac:dyDescent="0.2">
      <c r="A98" s="21"/>
      <c r="B98" s="21"/>
      <c r="C98" s="21"/>
      <c r="D98" s="21"/>
      <c r="E98" s="21"/>
      <c r="F98" s="21"/>
      <c r="G98" s="24"/>
      <c r="H98" s="23" t="s">
        <v>26</v>
      </c>
      <c r="I98" s="8" t="s">
        <v>146</v>
      </c>
      <c r="J98" s="9" t="s">
        <v>145</v>
      </c>
      <c r="K98" s="9"/>
      <c r="L98" s="9"/>
      <c r="M98" s="5">
        <v>13.35</v>
      </c>
      <c r="N98" s="5"/>
      <c r="O98" s="8">
        <v>-3.5</v>
      </c>
      <c r="P98" s="8">
        <v>0.2</v>
      </c>
      <c r="Q98" s="8">
        <v>-5.7</v>
      </c>
      <c r="R98" s="8">
        <v>0.1</v>
      </c>
      <c r="S98" s="8"/>
      <c r="T98" s="8">
        <f>((1000*(1000 + O98))/(14.9+1000))-1000</f>
        <v>-18.129865011331162</v>
      </c>
      <c r="U98" s="25">
        <f>(T98+1.5)</f>
        <v>-16.629865011331162</v>
      </c>
      <c r="V98" s="8"/>
    </row>
    <row r="99" spans="1:22" x14ac:dyDescent="0.2">
      <c r="A99" s="10" t="s">
        <v>22</v>
      </c>
      <c r="B99" s="14"/>
      <c r="E99" s="10" t="s">
        <v>23</v>
      </c>
      <c r="F99" s="10" t="s">
        <v>24</v>
      </c>
      <c r="G99" s="15" t="s">
        <v>25</v>
      </c>
      <c r="H99" s="15" t="s">
        <v>26</v>
      </c>
      <c r="I99" s="16" t="s">
        <v>27</v>
      </c>
      <c r="J99" s="15" t="s">
        <v>28</v>
      </c>
      <c r="K99" s="15" t="s">
        <v>29</v>
      </c>
      <c r="L99" s="15" t="s">
        <v>30</v>
      </c>
      <c r="M99" s="15">
        <v>8.8699999999999992</v>
      </c>
      <c r="N99" s="17" t="s">
        <v>31</v>
      </c>
      <c r="O99" s="2">
        <v>-10.61</v>
      </c>
      <c r="P99" s="2">
        <v>0.13</v>
      </c>
      <c r="Q99" s="2">
        <v>-7.45</v>
      </c>
      <c r="R99" s="2">
        <v>0.13</v>
      </c>
      <c r="S99" s="7">
        <v>14.9</v>
      </c>
      <c r="T99" s="7">
        <f>((1000*(1000 + O99))/(14.9+1000))-1000</f>
        <v>-25.135481328209607</v>
      </c>
      <c r="U99" s="18">
        <f>(T99+1.5)</f>
        <v>-23.635481328209607</v>
      </c>
      <c r="V99" s="2" t="s">
        <v>32</v>
      </c>
    </row>
    <row r="100" spans="1:22" x14ac:dyDescent="0.2">
      <c r="G100" s="19"/>
      <c r="H100" s="15" t="s">
        <v>26</v>
      </c>
      <c r="I100" s="20" t="s">
        <v>33</v>
      </c>
      <c r="J100" s="15" t="s">
        <v>34</v>
      </c>
      <c r="K100" s="15"/>
      <c r="L100" s="15"/>
      <c r="M100" s="15">
        <v>15.51</v>
      </c>
      <c r="N100" s="17" t="s">
        <v>35</v>
      </c>
      <c r="O100" s="3">
        <v>-9.43</v>
      </c>
      <c r="P100" s="3">
        <v>0.39</v>
      </c>
      <c r="Q100" s="3">
        <v>-7.91</v>
      </c>
      <c r="R100" s="3">
        <v>0.14000000000000001</v>
      </c>
      <c r="S100" s="7"/>
      <c r="T100" s="7">
        <f>((1000*(1000 + O100))/(14.9+1000))-1000</f>
        <v>-23.972805202482959</v>
      </c>
      <c r="U100" s="18">
        <f>(T100+1.5)</f>
        <v>-22.472805202482959</v>
      </c>
      <c r="V100" s="3" t="s">
        <v>36</v>
      </c>
    </row>
    <row r="101" spans="1:22" x14ac:dyDescent="0.2">
      <c r="G101" s="15"/>
      <c r="H101" s="15" t="s">
        <v>26</v>
      </c>
      <c r="I101" s="16" t="s">
        <v>37</v>
      </c>
      <c r="J101" s="15" t="s">
        <v>38</v>
      </c>
      <c r="K101" s="15"/>
      <c r="L101" s="15"/>
      <c r="M101" s="15">
        <v>21.75</v>
      </c>
      <c r="N101" s="15"/>
      <c r="O101" s="2">
        <v>-8.76</v>
      </c>
      <c r="P101" s="2">
        <v>0.23</v>
      </c>
      <c r="Q101" s="2">
        <v>-8.16</v>
      </c>
      <c r="R101" s="2">
        <v>0.09</v>
      </c>
      <c r="S101" s="7"/>
      <c r="T101" s="7">
        <f>((1000*(1000 + O101))/(14.9+1000))-1000</f>
        <v>-23.312641639570415</v>
      </c>
      <c r="U101" s="18">
        <f>(T101+1.5)</f>
        <v>-21.812641639570415</v>
      </c>
      <c r="V101" s="2"/>
    </row>
    <row r="102" spans="1:22" x14ac:dyDescent="0.2">
      <c r="G102" s="15"/>
      <c r="H102" s="15" t="s">
        <v>26</v>
      </c>
      <c r="I102" s="16" t="s">
        <v>39</v>
      </c>
      <c r="J102" s="15" t="s">
        <v>40</v>
      </c>
      <c r="K102" s="15"/>
      <c r="L102" s="15"/>
      <c r="M102" s="15">
        <v>27.58</v>
      </c>
      <c r="N102" s="15"/>
      <c r="O102" s="2">
        <v>-8.1999999999999993</v>
      </c>
      <c r="P102" s="2">
        <v>0.25</v>
      </c>
      <c r="Q102" s="2">
        <v>-7.69</v>
      </c>
      <c r="R102" s="2">
        <v>0.24</v>
      </c>
      <c r="S102" s="7"/>
      <c r="T102" s="7">
        <f>((1000*(1000 + O102))/(14.9+1000))-1000</f>
        <v>-22.760863139225535</v>
      </c>
      <c r="U102" s="18">
        <f>(T102+1.5)</f>
        <v>-21.260863139225535</v>
      </c>
      <c r="V102" s="2"/>
    </row>
    <row r="103" spans="1:22" x14ac:dyDescent="0.2">
      <c r="G103" s="19"/>
      <c r="H103" s="15" t="s">
        <v>26</v>
      </c>
      <c r="I103" s="20" t="s">
        <v>41</v>
      </c>
      <c r="J103" s="15" t="s">
        <v>42</v>
      </c>
      <c r="K103" s="15"/>
      <c r="L103" s="15"/>
      <c r="M103" s="15">
        <v>34.97</v>
      </c>
      <c r="N103" s="15"/>
      <c r="O103" s="3">
        <v>-8.4700000000000006</v>
      </c>
      <c r="P103" s="3">
        <v>0.15</v>
      </c>
      <c r="Q103" s="3">
        <v>-8.52</v>
      </c>
      <c r="R103" s="3">
        <v>0.39</v>
      </c>
      <c r="S103" s="7"/>
      <c r="T103" s="7">
        <f>((1000*(1000 + O103))/(14.9+1000))-1000</f>
        <v>-23.026899201891752</v>
      </c>
      <c r="U103" s="18">
        <f>(T103+1.5)</f>
        <v>-21.526899201891752</v>
      </c>
      <c r="V103" s="3"/>
    </row>
    <row r="104" spans="1:22" x14ac:dyDescent="0.2">
      <c r="G104" s="15"/>
      <c r="H104" s="15" t="s">
        <v>26</v>
      </c>
      <c r="I104" s="16" t="s">
        <v>43</v>
      </c>
      <c r="J104" s="15" t="s">
        <v>44</v>
      </c>
      <c r="K104" s="15"/>
      <c r="L104" s="15"/>
      <c r="M104" s="15">
        <v>41.94</v>
      </c>
      <c r="N104" s="15"/>
      <c r="O104" s="2">
        <v>-8.92</v>
      </c>
      <c r="P104" s="2">
        <v>0.14000000000000001</v>
      </c>
      <c r="Q104" s="2">
        <v>-8.27</v>
      </c>
      <c r="R104" s="2">
        <v>0.21</v>
      </c>
      <c r="S104" s="7"/>
      <c r="T104" s="7">
        <f>((1000*(1000 + O104))/(14.9+1000))-1000</f>
        <v>-23.470292639668855</v>
      </c>
      <c r="U104" s="18">
        <f>(T104+1.5)</f>
        <v>-21.970292639668855</v>
      </c>
      <c r="V104" s="2"/>
    </row>
    <row r="105" spans="1:22" x14ac:dyDescent="0.2">
      <c r="G105" s="15"/>
      <c r="H105" s="15" t="s">
        <v>26</v>
      </c>
      <c r="I105" s="16" t="s">
        <v>45</v>
      </c>
      <c r="J105" s="15" t="s">
        <v>46</v>
      </c>
      <c r="K105" s="15"/>
      <c r="L105" s="15"/>
      <c r="M105" s="15">
        <v>48.78</v>
      </c>
      <c r="N105" s="15"/>
      <c r="O105" s="2">
        <v>-9.09</v>
      </c>
      <c r="P105" s="2">
        <v>0.11</v>
      </c>
      <c r="Q105" s="2">
        <v>-9.18</v>
      </c>
      <c r="R105" s="2">
        <v>0.28000000000000003</v>
      </c>
      <c r="S105" s="7"/>
      <c r="T105" s="7">
        <f>((1000*(1000 + O105))/(14.9+1000))-1000</f>
        <v>-23.637796827273633</v>
      </c>
      <c r="U105" s="18">
        <f>(T105+1.5)</f>
        <v>-22.137796827273633</v>
      </c>
      <c r="V105" s="2"/>
    </row>
    <row r="106" spans="1:22" x14ac:dyDescent="0.2">
      <c r="A106" s="21"/>
      <c r="B106" s="21"/>
      <c r="C106" s="21"/>
      <c r="D106" s="21"/>
      <c r="E106" s="21"/>
      <c r="F106" s="21"/>
      <c r="G106" s="22"/>
      <c r="H106" s="23" t="s">
        <v>26</v>
      </c>
      <c r="I106" s="22" t="s">
        <v>47</v>
      </c>
      <c r="J106" s="24" t="s">
        <v>48</v>
      </c>
      <c r="K106" s="24"/>
      <c r="L106" s="24"/>
      <c r="M106" s="24">
        <v>56.61</v>
      </c>
      <c r="N106" s="24"/>
      <c r="O106" s="4">
        <v>-8.81</v>
      </c>
      <c r="P106" s="4">
        <v>0.17</v>
      </c>
      <c r="Q106" s="4">
        <v>-10.33</v>
      </c>
      <c r="R106" s="4">
        <v>0.39</v>
      </c>
      <c r="S106" s="8"/>
      <c r="T106" s="8">
        <f>((1000*(1000 + O106))/(14.9+1000))-1000</f>
        <v>-23.361907577101192</v>
      </c>
      <c r="U106" s="25">
        <f>(T106+1.5)</f>
        <v>-21.861907577101192</v>
      </c>
      <c r="V106"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A9648-CF47-504A-A695-B3070F3FE447}">
  <dimension ref="A1:W211"/>
  <sheetViews>
    <sheetView zoomScaleNormal="100" workbookViewId="0">
      <selection activeCell="E103" sqref="E103"/>
    </sheetView>
  </sheetViews>
  <sheetFormatPr baseColWidth="10" defaultRowHeight="16" x14ac:dyDescent="0.2"/>
  <cols>
    <col min="1" max="1" width="17.1640625" style="55" customWidth="1"/>
    <col min="2" max="2" width="10.83203125" style="55"/>
    <col min="3" max="3" width="17.6640625" style="55" customWidth="1"/>
    <col min="4" max="7" width="10.83203125" style="55"/>
    <col min="8" max="8" width="21.33203125" style="55" customWidth="1"/>
    <col min="9" max="9" width="19.83203125" style="55" customWidth="1"/>
    <col min="10" max="10" width="10.83203125" style="55"/>
    <col min="11" max="11" width="20" style="55" customWidth="1"/>
    <col min="12" max="16" width="10.83203125" style="58"/>
    <col min="17" max="17" width="20.1640625" style="55" customWidth="1"/>
    <col min="18" max="18" width="12.33203125" style="55" customWidth="1"/>
    <col min="19" max="19" width="10.83203125" style="55" customWidth="1"/>
    <col min="20" max="20" width="14.83203125" style="55" customWidth="1"/>
    <col min="21" max="21" width="17.83203125" style="82" customWidth="1"/>
    <col min="22" max="22" width="22" style="55" customWidth="1"/>
    <col min="23" max="16384" width="10.83203125" style="55"/>
  </cols>
  <sheetData>
    <row r="1" spans="1:23" s="67" customFormat="1" ht="17" x14ac:dyDescent="0.2">
      <c r="A1" s="53" t="s">
        <v>265</v>
      </c>
      <c r="B1" s="53" t="s">
        <v>266</v>
      </c>
      <c r="C1" s="53" t="s">
        <v>267</v>
      </c>
      <c r="D1" s="53" t="s">
        <v>268</v>
      </c>
      <c r="E1" s="53" t="s">
        <v>792</v>
      </c>
      <c r="F1" s="53" t="s">
        <v>7</v>
      </c>
      <c r="G1" s="53" t="s">
        <v>269</v>
      </c>
      <c r="H1" s="53" t="s">
        <v>270</v>
      </c>
      <c r="I1" s="53" t="s">
        <v>8</v>
      </c>
      <c r="J1" s="53" t="s">
        <v>271</v>
      </c>
      <c r="K1" s="53" t="s">
        <v>272</v>
      </c>
      <c r="L1" s="54" t="s">
        <v>273</v>
      </c>
      <c r="M1" s="54" t="s">
        <v>274</v>
      </c>
      <c r="N1" s="54" t="s">
        <v>275</v>
      </c>
      <c r="O1" s="90" t="s">
        <v>276</v>
      </c>
      <c r="P1" s="91" t="s">
        <v>277</v>
      </c>
      <c r="Q1" s="53" t="s">
        <v>278</v>
      </c>
      <c r="R1" s="53" t="s">
        <v>279</v>
      </c>
      <c r="S1" s="53" t="s">
        <v>281</v>
      </c>
      <c r="T1" s="53" t="s">
        <v>282</v>
      </c>
      <c r="U1" s="81" t="s">
        <v>283</v>
      </c>
      <c r="V1" s="53" t="s">
        <v>280</v>
      </c>
      <c r="W1" s="53"/>
    </row>
    <row r="2" spans="1:23" x14ac:dyDescent="0.2">
      <c r="A2" s="92" t="s">
        <v>284</v>
      </c>
      <c r="B2" s="55" t="s">
        <v>285</v>
      </c>
      <c r="C2" s="55" t="s">
        <v>286</v>
      </c>
      <c r="D2" s="55" t="s">
        <v>286</v>
      </c>
      <c r="E2" s="55" t="s">
        <v>287</v>
      </c>
      <c r="F2" s="55" t="s">
        <v>288</v>
      </c>
      <c r="G2" s="55" t="s">
        <v>289</v>
      </c>
      <c r="H2" s="55" t="s">
        <v>290</v>
      </c>
      <c r="I2" s="55" t="s">
        <v>80</v>
      </c>
      <c r="J2" s="55" t="s">
        <v>291</v>
      </c>
      <c r="K2" s="56" t="s">
        <v>292</v>
      </c>
      <c r="L2" s="57">
        <v>4.7655000000000003</v>
      </c>
      <c r="M2" s="57">
        <v>-74.464699999999993</v>
      </c>
      <c r="N2" s="58">
        <v>1626</v>
      </c>
      <c r="O2" s="59">
        <v>-2.25</v>
      </c>
      <c r="P2" s="59">
        <v>-6.08</v>
      </c>
      <c r="Q2" s="55" t="s">
        <v>293</v>
      </c>
      <c r="R2" s="55" t="s">
        <v>286</v>
      </c>
      <c r="S2" s="55" t="s">
        <v>294</v>
      </c>
    </row>
    <row r="3" spans="1:23" x14ac:dyDescent="0.2">
      <c r="A3" s="92" t="s">
        <v>284</v>
      </c>
      <c r="B3" s="55" t="s">
        <v>285</v>
      </c>
      <c r="C3" s="55" t="s">
        <v>295</v>
      </c>
      <c r="D3" s="55" t="s">
        <v>296</v>
      </c>
      <c r="E3" s="83" t="s">
        <v>297</v>
      </c>
      <c r="F3" s="83" t="s">
        <v>298</v>
      </c>
      <c r="G3" s="65" t="s">
        <v>299</v>
      </c>
      <c r="H3" s="55" t="s">
        <v>300</v>
      </c>
      <c r="I3" s="55" t="s">
        <v>301</v>
      </c>
      <c r="J3" s="55" t="s">
        <v>291</v>
      </c>
      <c r="K3" s="56" t="s">
        <v>302</v>
      </c>
      <c r="L3" s="57">
        <v>3.2343999999999999</v>
      </c>
      <c r="M3" s="57">
        <v>-75.204099999999997</v>
      </c>
      <c r="N3" s="58">
        <v>440</v>
      </c>
      <c r="O3" s="59">
        <v>-2.2000000000000002</v>
      </c>
      <c r="P3" s="59">
        <v>1.44</v>
      </c>
      <c r="Q3" s="83"/>
      <c r="R3" s="55" t="s">
        <v>304</v>
      </c>
      <c r="T3" s="55" t="s">
        <v>305</v>
      </c>
    </row>
    <row r="4" spans="1:23" x14ac:dyDescent="0.2">
      <c r="A4" s="92" t="s">
        <v>284</v>
      </c>
      <c r="B4" s="55" t="s">
        <v>285</v>
      </c>
      <c r="C4" s="55" t="s">
        <v>295</v>
      </c>
      <c r="D4" s="55" t="s">
        <v>296</v>
      </c>
      <c r="E4" s="83" t="s">
        <v>297</v>
      </c>
      <c r="F4" s="83" t="s">
        <v>298</v>
      </c>
      <c r="G4" s="65" t="s">
        <v>299</v>
      </c>
      <c r="H4" s="55" t="s">
        <v>300</v>
      </c>
      <c r="I4" s="55" t="s">
        <v>306</v>
      </c>
      <c r="J4" s="55" t="s">
        <v>291</v>
      </c>
      <c r="K4" s="56" t="s">
        <v>302</v>
      </c>
      <c r="L4" s="57">
        <v>3.2343999999999999</v>
      </c>
      <c r="M4" s="57">
        <v>-75.204099999999997</v>
      </c>
      <c r="N4" s="58">
        <v>440</v>
      </c>
      <c r="O4" s="59">
        <v>-0.7</v>
      </c>
      <c r="P4" s="59">
        <v>-0.99</v>
      </c>
      <c r="Q4" s="83"/>
      <c r="R4" s="55" t="s">
        <v>304</v>
      </c>
      <c r="T4" s="55" t="s">
        <v>305</v>
      </c>
    </row>
    <row r="5" spans="1:23" x14ac:dyDescent="0.2">
      <c r="A5" s="92" t="s">
        <v>284</v>
      </c>
      <c r="B5" s="55" t="s">
        <v>285</v>
      </c>
      <c r="C5" s="55" t="s">
        <v>286</v>
      </c>
      <c r="D5" s="55" t="s">
        <v>286</v>
      </c>
      <c r="E5" s="55" t="s">
        <v>297</v>
      </c>
      <c r="F5" s="55" t="s">
        <v>288</v>
      </c>
      <c r="G5" s="55" t="s">
        <v>289</v>
      </c>
      <c r="H5" s="55" t="s">
        <v>307</v>
      </c>
      <c r="I5" s="55" t="s">
        <v>139</v>
      </c>
      <c r="J5" s="55" t="s">
        <v>291</v>
      </c>
      <c r="K5" s="55" t="s">
        <v>308</v>
      </c>
      <c r="L5" s="62"/>
      <c r="M5" s="62"/>
      <c r="N5" s="58">
        <v>50</v>
      </c>
      <c r="O5" s="59">
        <v>-2.77</v>
      </c>
      <c r="P5" s="59">
        <v>-5.43</v>
      </c>
      <c r="R5" s="55" t="s">
        <v>286</v>
      </c>
      <c r="S5" s="55" t="s">
        <v>309</v>
      </c>
    </row>
    <row r="6" spans="1:23" x14ac:dyDescent="0.2">
      <c r="A6" s="92" t="s">
        <v>284</v>
      </c>
      <c r="B6" s="55" t="s">
        <v>285</v>
      </c>
      <c r="C6" s="55" t="s">
        <v>286</v>
      </c>
      <c r="D6" s="55" t="s">
        <v>286</v>
      </c>
      <c r="E6" s="55" t="s">
        <v>297</v>
      </c>
      <c r="F6" s="55" t="s">
        <v>288</v>
      </c>
      <c r="G6" s="55" t="s">
        <v>289</v>
      </c>
      <c r="H6" s="55" t="s">
        <v>310</v>
      </c>
      <c r="I6" s="55" t="s">
        <v>52</v>
      </c>
      <c r="J6" s="55" t="s">
        <v>291</v>
      </c>
      <c r="K6" s="55" t="s">
        <v>308</v>
      </c>
      <c r="L6" s="62"/>
      <c r="M6" s="62"/>
      <c r="N6" s="58">
        <v>409</v>
      </c>
      <c r="O6" s="59">
        <v>-9.69</v>
      </c>
      <c r="P6" s="59">
        <v>-8.24</v>
      </c>
      <c r="R6" s="55" t="s">
        <v>286</v>
      </c>
      <c r="V6" s="55" t="s">
        <v>311</v>
      </c>
    </row>
    <row r="7" spans="1:23" x14ac:dyDescent="0.2">
      <c r="A7" s="92" t="s">
        <v>284</v>
      </c>
      <c r="B7" s="55" t="s">
        <v>285</v>
      </c>
      <c r="C7" s="55" t="s">
        <v>286</v>
      </c>
      <c r="D7" s="55" t="s">
        <v>286</v>
      </c>
      <c r="E7" s="55" t="s">
        <v>297</v>
      </c>
      <c r="F7" s="55" t="s">
        <v>288</v>
      </c>
      <c r="G7" s="55" t="s">
        <v>289</v>
      </c>
      <c r="H7" s="55" t="s">
        <v>312</v>
      </c>
      <c r="I7" s="55" t="s">
        <v>116</v>
      </c>
      <c r="J7" s="55" t="s">
        <v>291</v>
      </c>
      <c r="K7" s="55" t="s">
        <v>313</v>
      </c>
      <c r="L7" s="62">
        <v>4.4058000000000002</v>
      </c>
      <c r="M7" s="62">
        <v>-74.703299999999999</v>
      </c>
      <c r="N7" s="58">
        <v>319</v>
      </c>
      <c r="O7" s="59">
        <v>-3.27</v>
      </c>
      <c r="P7" s="59">
        <v>-5.95</v>
      </c>
      <c r="Q7" s="55" t="s">
        <v>314</v>
      </c>
      <c r="R7" s="55" t="s">
        <v>286</v>
      </c>
      <c r="S7" s="55" t="s">
        <v>793</v>
      </c>
    </row>
    <row r="8" spans="1:23" x14ac:dyDescent="0.2">
      <c r="A8" s="92" t="s">
        <v>284</v>
      </c>
      <c r="B8" s="55" t="s">
        <v>285</v>
      </c>
      <c r="C8" s="55" t="s">
        <v>286</v>
      </c>
      <c r="D8" s="55" t="s">
        <v>286</v>
      </c>
      <c r="E8" s="55" t="s">
        <v>287</v>
      </c>
      <c r="F8" s="55" t="s">
        <v>298</v>
      </c>
      <c r="G8" s="55" t="s">
        <v>214</v>
      </c>
      <c r="H8" s="55" t="s">
        <v>315</v>
      </c>
      <c r="I8" s="55" t="s">
        <v>240</v>
      </c>
      <c r="J8" s="55" t="s">
        <v>291</v>
      </c>
      <c r="K8" s="55" t="s">
        <v>316</v>
      </c>
      <c r="L8" s="62">
        <v>4.9866000000000001</v>
      </c>
      <c r="M8" s="63">
        <v>-73.981200000000001</v>
      </c>
      <c r="N8" s="58">
        <v>2565</v>
      </c>
      <c r="O8" s="59">
        <v>-13.3</v>
      </c>
      <c r="P8" s="59">
        <v>-11.4</v>
      </c>
      <c r="Q8" s="55" t="s">
        <v>317</v>
      </c>
      <c r="R8" s="55" t="s">
        <v>286</v>
      </c>
      <c r="S8" s="55" t="s">
        <v>318</v>
      </c>
    </row>
    <row r="9" spans="1:23" x14ac:dyDescent="0.2">
      <c r="A9" s="92" t="s">
        <v>284</v>
      </c>
      <c r="B9" s="55" t="s">
        <v>285</v>
      </c>
      <c r="C9" s="55" t="s">
        <v>286</v>
      </c>
      <c r="D9" s="55" t="s">
        <v>286</v>
      </c>
      <c r="E9" s="55" t="s">
        <v>287</v>
      </c>
      <c r="F9" s="55" t="s">
        <v>298</v>
      </c>
      <c r="G9" s="55" t="s">
        <v>214</v>
      </c>
      <c r="H9" s="55" t="s">
        <v>315</v>
      </c>
      <c r="I9" s="55" t="s">
        <v>319</v>
      </c>
      <c r="J9" s="55" t="s">
        <v>291</v>
      </c>
      <c r="K9" s="64" t="s">
        <v>316</v>
      </c>
      <c r="L9" s="62">
        <v>4.9866000000000001</v>
      </c>
      <c r="M9" s="63">
        <v>-73.981200000000001</v>
      </c>
      <c r="N9" s="58">
        <v>2565</v>
      </c>
      <c r="O9" s="59">
        <v>-11.5</v>
      </c>
      <c r="P9" s="59">
        <v>-7.9</v>
      </c>
      <c r="Q9" s="55" t="s">
        <v>317</v>
      </c>
      <c r="R9" s="55" t="s">
        <v>286</v>
      </c>
      <c r="S9" s="55" t="s">
        <v>318</v>
      </c>
    </row>
    <row r="10" spans="1:23" x14ac:dyDescent="0.2">
      <c r="A10" s="92" t="s">
        <v>284</v>
      </c>
      <c r="B10" s="55" t="s">
        <v>285</v>
      </c>
      <c r="C10" s="55" t="s">
        <v>286</v>
      </c>
      <c r="D10" s="55" t="s">
        <v>286</v>
      </c>
      <c r="E10" s="55" t="s">
        <v>287</v>
      </c>
      <c r="F10" s="55" t="s">
        <v>298</v>
      </c>
      <c r="G10" s="55" t="s">
        <v>214</v>
      </c>
      <c r="H10" s="55" t="s">
        <v>315</v>
      </c>
      <c r="I10" s="55" t="s">
        <v>231</v>
      </c>
      <c r="J10" s="55" t="s">
        <v>291</v>
      </c>
      <c r="K10" s="55" t="s">
        <v>316</v>
      </c>
      <c r="L10" s="62">
        <v>4.9866000000000001</v>
      </c>
      <c r="M10" s="63">
        <v>-73.981200000000001</v>
      </c>
      <c r="N10" s="58">
        <v>2565</v>
      </c>
      <c r="O10" s="59">
        <v>-10.82</v>
      </c>
      <c r="P10" s="59">
        <v>-4.88</v>
      </c>
      <c r="Q10" s="55" t="s">
        <v>317</v>
      </c>
      <c r="R10" s="55" t="s">
        <v>286</v>
      </c>
      <c r="S10" s="55" t="s">
        <v>318</v>
      </c>
    </row>
    <row r="11" spans="1:23" x14ac:dyDescent="0.2">
      <c r="A11" s="92" t="s">
        <v>284</v>
      </c>
      <c r="B11" s="55" t="s">
        <v>285</v>
      </c>
      <c r="C11" s="55" t="s">
        <v>286</v>
      </c>
      <c r="D11" s="55" t="s">
        <v>286</v>
      </c>
      <c r="E11" s="55" t="s">
        <v>287</v>
      </c>
      <c r="F11" s="55" t="s">
        <v>298</v>
      </c>
      <c r="G11" s="55" t="s">
        <v>214</v>
      </c>
      <c r="H11" s="55" t="s">
        <v>315</v>
      </c>
      <c r="I11" s="55" t="s">
        <v>213</v>
      </c>
      <c r="J11" s="55" t="s">
        <v>291</v>
      </c>
      <c r="K11" s="55" t="s">
        <v>316</v>
      </c>
      <c r="L11" s="62">
        <v>4.9866000000000001</v>
      </c>
      <c r="M11" s="63">
        <v>-73.981200000000001</v>
      </c>
      <c r="N11" s="58">
        <v>2565</v>
      </c>
      <c r="O11" s="59">
        <v>-10.3</v>
      </c>
      <c r="P11" s="59">
        <v>-9.6</v>
      </c>
      <c r="Q11" s="55" t="s">
        <v>317</v>
      </c>
      <c r="R11" s="55" t="s">
        <v>286</v>
      </c>
      <c r="S11" s="55" t="s">
        <v>318</v>
      </c>
    </row>
    <row r="12" spans="1:23" x14ac:dyDescent="0.2">
      <c r="A12" s="92" t="s">
        <v>284</v>
      </c>
      <c r="B12" s="55" t="s">
        <v>285</v>
      </c>
      <c r="C12" s="55" t="s">
        <v>286</v>
      </c>
      <c r="D12" s="55" t="s">
        <v>286</v>
      </c>
      <c r="E12" s="55" t="s">
        <v>287</v>
      </c>
      <c r="F12" s="55" t="s">
        <v>298</v>
      </c>
      <c r="G12" s="55" t="s">
        <v>214</v>
      </c>
      <c r="H12" s="55" t="s">
        <v>315</v>
      </c>
      <c r="I12" s="55" t="s">
        <v>224</v>
      </c>
      <c r="J12" s="55" t="s">
        <v>291</v>
      </c>
      <c r="K12" s="55" t="s">
        <v>316</v>
      </c>
      <c r="L12" s="62">
        <v>4.9866000000000001</v>
      </c>
      <c r="M12" s="63">
        <v>-73.981200000000001</v>
      </c>
      <c r="N12" s="58">
        <v>2565</v>
      </c>
      <c r="O12" s="59">
        <v>-10.1</v>
      </c>
      <c r="P12" s="59">
        <v>-5.0999999999999996</v>
      </c>
      <c r="Q12" s="55" t="s">
        <v>317</v>
      </c>
      <c r="R12" s="55" t="s">
        <v>286</v>
      </c>
      <c r="S12" s="55" t="s">
        <v>318</v>
      </c>
    </row>
    <row r="13" spans="1:23" x14ac:dyDescent="0.2">
      <c r="A13" s="92" t="s">
        <v>284</v>
      </c>
      <c r="B13" s="55" t="s">
        <v>285</v>
      </c>
      <c r="C13" s="55" t="s">
        <v>286</v>
      </c>
      <c r="D13" s="55" t="s">
        <v>286</v>
      </c>
      <c r="E13" s="55" t="s">
        <v>287</v>
      </c>
      <c r="F13" s="55" t="s">
        <v>298</v>
      </c>
      <c r="G13" s="55" t="s">
        <v>214</v>
      </c>
      <c r="H13" s="55" t="s">
        <v>315</v>
      </c>
      <c r="I13" s="55" t="s">
        <v>247</v>
      </c>
      <c r="J13" s="55" t="s">
        <v>291</v>
      </c>
      <c r="K13" s="55" t="s">
        <v>316</v>
      </c>
      <c r="L13" s="62">
        <v>4.9866000000000001</v>
      </c>
      <c r="M13" s="63">
        <v>-73.981200000000001</v>
      </c>
      <c r="N13" s="58">
        <v>2565</v>
      </c>
      <c r="O13" s="59">
        <v>-8.4</v>
      </c>
      <c r="P13" s="59">
        <v>-3.3</v>
      </c>
      <c r="Q13" s="55" t="s">
        <v>317</v>
      </c>
      <c r="R13" s="55" t="s">
        <v>286</v>
      </c>
      <c r="S13" s="55" t="s">
        <v>318</v>
      </c>
    </row>
    <row r="14" spans="1:23" x14ac:dyDescent="0.2">
      <c r="A14" s="92" t="s">
        <v>284</v>
      </c>
      <c r="B14" s="55" t="s">
        <v>285</v>
      </c>
      <c r="C14" s="55" t="s">
        <v>286</v>
      </c>
      <c r="D14" s="55" t="s">
        <v>286</v>
      </c>
      <c r="E14" s="55" t="s">
        <v>287</v>
      </c>
      <c r="F14" s="55" t="s">
        <v>288</v>
      </c>
      <c r="G14" s="55" t="s">
        <v>289</v>
      </c>
      <c r="H14" s="55" t="s">
        <v>315</v>
      </c>
      <c r="I14" s="55" t="s">
        <v>320</v>
      </c>
      <c r="J14" s="55" t="s">
        <v>291</v>
      </c>
      <c r="K14" s="55" t="s">
        <v>316</v>
      </c>
      <c r="L14" s="62">
        <v>4.9866000000000001</v>
      </c>
      <c r="M14" s="63">
        <v>-73.981200000000001</v>
      </c>
      <c r="N14" s="58">
        <v>2565</v>
      </c>
      <c r="O14" s="59">
        <v>-13</v>
      </c>
      <c r="P14" s="59">
        <v>-7.8</v>
      </c>
      <c r="Q14" s="55" t="s">
        <v>317</v>
      </c>
      <c r="R14" s="55" t="s">
        <v>286</v>
      </c>
      <c r="S14" s="55" t="s">
        <v>318</v>
      </c>
    </row>
    <row r="15" spans="1:23" x14ac:dyDescent="0.2">
      <c r="A15" s="92" t="s">
        <v>284</v>
      </c>
      <c r="B15" s="55" t="s">
        <v>285</v>
      </c>
      <c r="C15" s="55" t="s">
        <v>286</v>
      </c>
      <c r="D15" s="55" t="s">
        <v>286</v>
      </c>
      <c r="E15" s="55" t="s">
        <v>287</v>
      </c>
      <c r="F15" s="55" t="s">
        <v>288</v>
      </c>
      <c r="G15" s="55" t="s">
        <v>289</v>
      </c>
      <c r="H15" s="55" t="s">
        <v>315</v>
      </c>
      <c r="I15" s="55" t="s">
        <v>153</v>
      </c>
      <c r="J15" s="55" t="s">
        <v>291</v>
      </c>
      <c r="K15" s="55" t="s">
        <v>316</v>
      </c>
      <c r="L15" s="62">
        <v>4.9866000000000001</v>
      </c>
      <c r="M15" s="63">
        <v>-73.981200000000001</v>
      </c>
      <c r="N15" s="58">
        <v>2565</v>
      </c>
      <c r="O15" s="59">
        <v>-12.04</v>
      </c>
      <c r="P15" s="59">
        <v>-6.4</v>
      </c>
      <c r="Q15" s="55" t="s">
        <v>317</v>
      </c>
      <c r="R15" s="55" t="s">
        <v>286</v>
      </c>
      <c r="S15" s="55" t="s">
        <v>318</v>
      </c>
    </row>
    <row r="16" spans="1:23" x14ac:dyDescent="0.2">
      <c r="A16" s="92" t="s">
        <v>284</v>
      </c>
      <c r="B16" s="55" t="s">
        <v>285</v>
      </c>
      <c r="C16" s="55" t="s">
        <v>286</v>
      </c>
      <c r="D16" s="55" t="s">
        <v>286</v>
      </c>
      <c r="E16" s="55" t="s">
        <v>287</v>
      </c>
      <c r="F16" s="55" t="s">
        <v>288</v>
      </c>
      <c r="G16" s="55" t="s">
        <v>289</v>
      </c>
      <c r="H16" s="55" t="s">
        <v>315</v>
      </c>
      <c r="I16" s="55" t="s">
        <v>202</v>
      </c>
      <c r="J16" s="55" t="s">
        <v>291</v>
      </c>
      <c r="K16" s="55" t="s">
        <v>316</v>
      </c>
      <c r="L16" s="62">
        <v>4.9866000000000001</v>
      </c>
      <c r="M16" s="63">
        <v>-73.981200000000001</v>
      </c>
      <c r="N16" s="58">
        <v>2565</v>
      </c>
      <c r="O16" s="59">
        <v>-11.55</v>
      </c>
      <c r="P16" s="59">
        <v>-9.51</v>
      </c>
      <c r="Q16" s="55" t="s">
        <v>317</v>
      </c>
      <c r="R16" s="55" t="s">
        <v>286</v>
      </c>
      <c r="S16" s="55" t="s">
        <v>318</v>
      </c>
    </row>
    <row r="17" spans="1:22" x14ac:dyDescent="0.2">
      <c r="A17" s="92" t="s">
        <v>284</v>
      </c>
      <c r="B17" s="55" t="s">
        <v>285</v>
      </c>
      <c r="C17" s="55" t="s">
        <v>286</v>
      </c>
      <c r="D17" s="55" t="s">
        <v>286</v>
      </c>
      <c r="E17" s="55" t="s">
        <v>287</v>
      </c>
      <c r="F17" s="55" t="s">
        <v>288</v>
      </c>
      <c r="G17" s="55" t="s">
        <v>289</v>
      </c>
      <c r="H17" s="55" t="s">
        <v>315</v>
      </c>
      <c r="I17" s="55" t="s">
        <v>321</v>
      </c>
      <c r="J17" s="55" t="s">
        <v>291</v>
      </c>
      <c r="K17" s="55" t="s">
        <v>316</v>
      </c>
      <c r="L17" s="62">
        <v>4.9866000000000001</v>
      </c>
      <c r="M17" s="63">
        <v>-73.981200000000001</v>
      </c>
      <c r="N17" s="58">
        <v>2565</v>
      </c>
      <c r="O17" s="59">
        <v>-10.8</v>
      </c>
      <c r="P17" s="59">
        <v>-5.51</v>
      </c>
      <c r="Q17" s="55" t="s">
        <v>317</v>
      </c>
      <c r="R17" s="55" t="s">
        <v>286</v>
      </c>
      <c r="S17" s="55" t="s">
        <v>318</v>
      </c>
    </row>
    <row r="18" spans="1:22" x14ac:dyDescent="0.2">
      <c r="A18" s="92" t="s">
        <v>284</v>
      </c>
      <c r="B18" s="55" t="s">
        <v>285</v>
      </c>
      <c r="C18" s="55" t="s">
        <v>286</v>
      </c>
      <c r="D18" s="55" t="s">
        <v>286</v>
      </c>
      <c r="E18" s="55" t="s">
        <v>287</v>
      </c>
      <c r="F18" s="55" t="s">
        <v>288</v>
      </c>
      <c r="G18" s="55" t="s">
        <v>289</v>
      </c>
      <c r="H18" s="55" t="s">
        <v>315</v>
      </c>
      <c r="I18" s="55" t="s">
        <v>187</v>
      </c>
      <c r="J18" s="55" t="s">
        <v>291</v>
      </c>
      <c r="K18" s="55" t="s">
        <v>316</v>
      </c>
      <c r="L18" s="62">
        <v>4.9866000000000001</v>
      </c>
      <c r="M18" s="63">
        <v>-73.981200000000001</v>
      </c>
      <c r="N18" s="58">
        <v>2565</v>
      </c>
      <c r="O18" s="59">
        <v>-6.96</v>
      </c>
      <c r="P18" s="59">
        <v>-5.31</v>
      </c>
      <c r="Q18" s="55" t="s">
        <v>317</v>
      </c>
      <c r="R18" s="55" t="s">
        <v>286</v>
      </c>
      <c r="S18" s="55" t="s">
        <v>318</v>
      </c>
    </row>
    <row r="19" spans="1:22" x14ac:dyDescent="0.2">
      <c r="A19" s="92" t="s">
        <v>284</v>
      </c>
      <c r="B19" s="55" t="s">
        <v>285</v>
      </c>
      <c r="C19" s="55" t="s">
        <v>286</v>
      </c>
      <c r="D19" s="55" t="s">
        <v>286</v>
      </c>
      <c r="E19" s="55" t="s">
        <v>287</v>
      </c>
      <c r="F19" s="55" t="s">
        <v>288</v>
      </c>
      <c r="G19" s="55" t="s">
        <v>289</v>
      </c>
      <c r="H19" s="55" t="s">
        <v>322</v>
      </c>
      <c r="I19" s="55" t="s">
        <v>323</v>
      </c>
      <c r="J19" s="55" t="s">
        <v>291</v>
      </c>
      <c r="K19" s="56" t="s">
        <v>324</v>
      </c>
      <c r="L19" s="62">
        <v>4.4202000000000004</v>
      </c>
      <c r="M19" s="62">
        <v>-74.729100000000003</v>
      </c>
      <c r="N19" s="58">
        <v>2565</v>
      </c>
      <c r="O19" s="59">
        <v>-11.3</v>
      </c>
      <c r="P19" s="59">
        <v>-6.6</v>
      </c>
      <c r="Q19" s="55" t="s">
        <v>325</v>
      </c>
      <c r="R19" s="55" t="s">
        <v>286</v>
      </c>
      <c r="S19" s="55" t="s">
        <v>326</v>
      </c>
    </row>
    <row r="20" spans="1:22" x14ac:dyDescent="0.2">
      <c r="A20" s="92" t="s">
        <v>284</v>
      </c>
      <c r="B20" s="55" t="s">
        <v>285</v>
      </c>
      <c r="C20" s="55" t="s">
        <v>286</v>
      </c>
      <c r="D20" s="55" t="s">
        <v>286</v>
      </c>
      <c r="E20" s="55" t="s">
        <v>297</v>
      </c>
      <c r="F20" s="55" t="s">
        <v>288</v>
      </c>
      <c r="G20" s="55" t="s">
        <v>289</v>
      </c>
      <c r="H20" s="55" t="s">
        <v>327</v>
      </c>
      <c r="I20" s="55" t="s">
        <v>328</v>
      </c>
      <c r="J20" s="55" t="s">
        <v>291</v>
      </c>
      <c r="K20" s="55" t="s">
        <v>329</v>
      </c>
      <c r="L20" s="62"/>
      <c r="M20" s="62"/>
      <c r="O20" s="59">
        <v>-8.82</v>
      </c>
      <c r="P20" s="59">
        <v>-10.62</v>
      </c>
      <c r="R20" s="55" t="s">
        <v>286</v>
      </c>
    </row>
    <row r="21" spans="1:22" x14ac:dyDescent="0.2">
      <c r="A21" s="92" t="s">
        <v>284</v>
      </c>
      <c r="B21" s="55" t="s">
        <v>330</v>
      </c>
      <c r="C21" s="55" t="s">
        <v>295</v>
      </c>
      <c r="D21" s="55" t="s">
        <v>331</v>
      </c>
      <c r="E21" s="83" t="s">
        <v>297</v>
      </c>
      <c r="F21" s="83" t="s">
        <v>288</v>
      </c>
      <c r="G21" s="65" t="s">
        <v>332</v>
      </c>
      <c r="H21" s="55" t="s">
        <v>333</v>
      </c>
      <c r="I21" s="55" t="s">
        <v>334</v>
      </c>
      <c r="J21" s="55" t="s">
        <v>291</v>
      </c>
      <c r="K21" s="56" t="s">
        <v>335</v>
      </c>
      <c r="L21" s="57">
        <v>-0.30280000000000001</v>
      </c>
      <c r="M21" s="57">
        <v>-78.761899999999997</v>
      </c>
      <c r="N21" s="58">
        <v>2778</v>
      </c>
      <c r="O21" s="59">
        <v>-7.38</v>
      </c>
      <c r="P21" s="59">
        <v>-8.16</v>
      </c>
      <c r="Q21" s="83" t="s">
        <v>336</v>
      </c>
      <c r="R21" s="55" t="s">
        <v>304</v>
      </c>
      <c r="S21" s="55" t="s">
        <v>794</v>
      </c>
    </row>
    <row r="22" spans="1:22" x14ac:dyDescent="0.2">
      <c r="A22" s="92" t="s">
        <v>284</v>
      </c>
      <c r="B22" s="55" t="s">
        <v>330</v>
      </c>
      <c r="C22" s="55" t="s">
        <v>337</v>
      </c>
      <c r="E22" s="55" t="s">
        <v>297</v>
      </c>
      <c r="F22" s="55" t="s">
        <v>288</v>
      </c>
      <c r="G22" s="55" t="s">
        <v>338</v>
      </c>
      <c r="H22" s="55" t="s">
        <v>333</v>
      </c>
      <c r="I22" s="55" t="s">
        <v>339</v>
      </c>
      <c r="J22" s="55" t="s">
        <v>291</v>
      </c>
      <c r="K22" s="56" t="s">
        <v>335</v>
      </c>
      <c r="L22" s="57">
        <v>-0.30280000000000001</v>
      </c>
      <c r="M22" s="57">
        <v>-78.761899999999997</v>
      </c>
      <c r="N22" s="58">
        <v>2778</v>
      </c>
      <c r="O22" s="59">
        <v>-9.59</v>
      </c>
      <c r="P22" s="59">
        <v>-8.09</v>
      </c>
      <c r="Q22" s="55" t="s">
        <v>340</v>
      </c>
      <c r="R22" s="55" t="s">
        <v>341</v>
      </c>
      <c r="S22" s="55" t="s">
        <v>794</v>
      </c>
    </row>
    <row r="23" spans="1:22" x14ac:dyDescent="0.2">
      <c r="A23" s="92" t="s">
        <v>284</v>
      </c>
      <c r="B23" s="55" t="s">
        <v>330</v>
      </c>
      <c r="C23" s="55" t="s">
        <v>337</v>
      </c>
      <c r="E23" s="55" t="s">
        <v>297</v>
      </c>
      <c r="F23" s="55" t="s">
        <v>288</v>
      </c>
      <c r="G23" s="55" t="s">
        <v>338</v>
      </c>
      <c r="H23" s="55" t="s">
        <v>333</v>
      </c>
      <c r="I23" s="55" t="s">
        <v>342</v>
      </c>
      <c r="J23" s="55" t="s">
        <v>291</v>
      </c>
      <c r="K23" s="56" t="s">
        <v>335</v>
      </c>
      <c r="L23" s="57">
        <v>-0.30280000000000001</v>
      </c>
      <c r="M23" s="57">
        <v>-78.761899999999997</v>
      </c>
      <c r="N23" s="58">
        <v>2778</v>
      </c>
      <c r="O23" s="59">
        <v>-8.0399999999999991</v>
      </c>
      <c r="P23" s="59">
        <v>-7.18</v>
      </c>
      <c r="Q23" s="55" t="s">
        <v>340</v>
      </c>
      <c r="R23" s="55" t="s">
        <v>341</v>
      </c>
      <c r="S23" s="55" t="s">
        <v>794</v>
      </c>
    </row>
    <row r="24" spans="1:22" x14ac:dyDescent="0.2">
      <c r="A24" s="92" t="s">
        <v>284</v>
      </c>
      <c r="B24" s="55" t="s">
        <v>330</v>
      </c>
      <c r="C24" s="55" t="s">
        <v>295</v>
      </c>
      <c r="D24" s="55" t="s">
        <v>343</v>
      </c>
      <c r="E24" s="55" t="s">
        <v>287</v>
      </c>
      <c r="F24" s="83" t="s">
        <v>298</v>
      </c>
      <c r="G24" s="65" t="s">
        <v>344</v>
      </c>
      <c r="H24" s="55" t="s">
        <v>345</v>
      </c>
      <c r="I24" s="55" t="s">
        <v>346</v>
      </c>
      <c r="J24" s="55" t="s">
        <v>291</v>
      </c>
      <c r="K24" s="56" t="s">
        <v>347</v>
      </c>
      <c r="L24" s="57">
        <v>-2.2319</v>
      </c>
      <c r="M24" s="57">
        <v>-80.899100000000004</v>
      </c>
      <c r="N24" s="58">
        <v>0</v>
      </c>
      <c r="O24" s="59">
        <v>1.5</v>
      </c>
      <c r="P24" s="59">
        <v>1.63</v>
      </c>
      <c r="Q24" s="83" t="s">
        <v>348</v>
      </c>
      <c r="R24" s="55" t="s">
        <v>304</v>
      </c>
      <c r="S24" s="55" t="s">
        <v>349</v>
      </c>
      <c r="U24" s="82" t="s">
        <v>350</v>
      </c>
      <c r="V24" s="55" t="s">
        <v>351</v>
      </c>
    </row>
    <row r="25" spans="1:22" x14ac:dyDescent="0.2">
      <c r="A25" s="92" t="s">
        <v>284</v>
      </c>
      <c r="B25" s="55" t="s">
        <v>330</v>
      </c>
      <c r="C25" s="55" t="s">
        <v>295</v>
      </c>
      <c r="D25" s="55" t="s">
        <v>296</v>
      </c>
      <c r="E25" s="55" t="s">
        <v>287</v>
      </c>
      <c r="F25" s="83" t="s">
        <v>298</v>
      </c>
      <c r="G25" s="65" t="s">
        <v>344</v>
      </c>
      <c r="H25" s="55" t="s">
        <v>345</v>
      </c>
      <c r="I25" s="55" t="s">
        <v>352</v>
      </c>
      <c r="J25" s="55" t="s">
        <v>291</v>
      </c>
      <c r="K25" s="56" t="s">
        <v>347</v>
      </c>
      <c r="L25" s="57">
        <v>-2.2319</v>
      </c>
      <c r="M25" s="57">
        <v>-80.899100000000004</v>
      </c>
      <c r="N25" s="58">
        <v>0</v>
      </c>
      <c r="O25" s="59">
        <v>1.8</v>
      </c>
      <c r="P25" s="59">
        <v>1.73</v>
      </c>
      <c r="Q25" s="83" t="s">
        <v>348</v>
      </c>
      <c r="R25" s="55" t="s">
        <v>304</v>
      </c>
      <c r="S25" s="55" t="s">
        <v>349</v>
      </c>
      <c r="U25" s="82" t="s">
        <v>350</v>
      </c>
      <c r="V25" s="55" t="s">
        <v>351</v>
      </c>
    </row>
    <row r="26" spans="1:22" x14ac:dyDescent="0.2">
      <c r="A26" s="92" t="s">
        <v>284</v>
      </c>
      <c r="B26" s="55" t="s">
        <v>330</v>
      </c>
      <c r="C26" s="55" t="s">
        <v>295</v>
      </c>
      <c r="D26" s="55" t="s">
        <v>296</v>
      </c>
      <c r="E26" s="55" t="s">
        <v>287</v>
      </c>
      <c r="F26" s="83" t="s">
        <v>298</v>
      </c>
      <c r="G26" s="65" t="s">
        <v>344</v>
      </c>
      <c r="H26" s="55" t="s">
        <v>345</v>
      </c>
      <c r="I26" s="55" t="s">
        <v>353</v>
      </c>
      <c r="J26" s="55" t="s">
        <v>291</v>
      </c>
      <c r="K26" s="56" t="s">
        <v>347</v>
      </c>
      <c r="L26" s="57">
        <v>-2.2319</v>
      </c>
      <c r="M26" s="57">
        <v>-80.899100000000004</v>
      </c>
      <c r="N26" s="58">
        <v>0</v>
      </c>
      <c r="O26" s="59">
        <v>5.4</v>
      </c>
      <c r="P26" s="59">
        <v>2.6</v>
      </c>
      <c r="Q26" s="83" t="s">
        <v>348</v>
      </c>
      <c r="R26" s="55" t="s">
        <v>304</v>
      </c>
      <c r="S26" s="55" t="s">
        <v>349</v>
      </c>
      <c r="U26" s="82" t="s">
        <v>350</v>
      </c>
      <c r="V26" s="55" t="s">
        <v>351</v>
      </c>
    </row>
    <row r="27" spans="1:22" x14ac:dyDescent="0.2">
      <c r="A27" s="92" t="s">
        <v>284</v>
      </c>
      <c r="B27" s="55" t="s">
        <v>330</v>
      </c>
      <c r="C27" s="55" t="s">
        <v>295</v>
      </c>
      <c r="D27" s="55" t="s">
        <v>331</v>
      </c>
      <c r="E27" s="55" t="s">
        <v>287</v>
      </c>
      <c r="F27" s="83" t="s">
        <v>288</v>
      </c>
      <c r="G27" s="65" t="s">
        <v>354</v>
      </c>
      <c r="H27" s="55" t="s">
        <v>345</v>
      </c>
      <c r="I27" s="55" t="s">
        <v>355</v>
      </c>
      <c r="J27" s="55" t="s">
        <v>291</v>
      </c>
      <c r="K27" s="56" t="s">
        <v>347</v>
      </c>
      <c r="L27" s="57">
        <v>-2.2319</v>
      </c>
      <c r="M27" s="57">
        <v>-80.899100000000004</v>
      </c>
      <c r="N27" s="58">
        <v>0</v>
      </c>
      <c r="O27" s="59">
        <v>-5.97</v>
      </c>
      <c r="P27" s="59">
        <v>-0.14000000000000001</v>
      </c>
      <c r="Q27" s="55" t="s">
        <v>356</v>
      </c>
      <c r="R27" s="55" t="s">
        <v>304</v>
      </c>
      <c r="S27" s="55" t="s">
        <v>349</v>
      </c>
      <c r="U27" s="82" t="s">
        <v>350</v>
      </c>
    </row>
    <row r="28" spans="1:22" x14ac:dyDescent="0.2">
      <c r="A28" s="92" t="s">
        <v>284</v>
      </c>
      <c r="B28" s="55" t="s">
        <v>330</v>
      </c>
      <c r="C28" s="55" t="s">
        <v>295</v>
      </c>
      <c r="D28" s="55" t="s">
        <v>331</v>
      </c>
      <c r="E28" s="55" t="s">
        <v>287</v>
      </c>
      <c r="F28" s="83" t="s">
        <v>288</v>
      </c>
      <c r="G28" s="65" t="s">
        <v>354</v>
      </c>
      <c r="H28" s="55" t="s">
        <v>345</v>
      </c>
      <c r="I28" s="55" t="s">
        <v>357</v>
      </c>
      <c r="J28" s="55" t="s">
        <v>291</v>
      </c>
      <c r="K28" s="56" t="s">
        <v>347</v>
      </c>
      <c r="L28" s="57">
        <v>-2.2319</v>
      </c>
      <c r="M28" s="57">
        <v>-80.899100000000004</v>
      </c>
      <c r="N28" s="58">
        <v>0</v>
      </c>
      <c r="O28" s="59">
        <v>-0.78</v>
      </c>
      <c r="P28" s="59">
        <v>-0.02</v>
      </c>
      <c r="Q28" s="55" t="s">
        <v>356</v>
      </c>
      <c r="R28" s="55" t="s">
        <v>304</v>
      </c>
      <c r="S28" s="55" t="s">
        <v>349</v>
      </c>
      <c r="U28" s="82" t="s">
        <v>350</v>
      </c>
    </row>
    <row r="29" spans="1:22" x14ac:dyDescent="0.2">
      <c r="A29" s="92" t="s">
        <v>284</v>
      </c>
      <c r="B29" s="55" t="s">
        <v>330</v>
      </c>
      <c r="C29" s="55" t="s">
        <v>337</v>
      </c>
      <c r="E29" s="55" t="s">
        <v>297</v>
      </c>
      <c r="F29" s="55" t="s">
        <v>288</v>
      </c>
      <c r="G29" s="55" t="s">
        <v>338</v>
      </c>
      <c r="H29" s="55" t="s">
        <v>358</v>
      </c>
      <c r="I29" s="55" t="s">
        <v>359</v>
      </c>
      <c r="J29" s="55" t="s">
        <v>291</v>
      </c>
      <c r="K29" s="55" t="s">
        <v>360</v>
      </c>
      <c r="L29" s="62">
        <v>-1.7654000000000001</v>
      </c>
      <c r="M29" s="62">
        <v>-78.656400000000005</v>
      </c>
      <c r="N29" s="58">
        <v>2778</v>
      </c>
      <c r="O29" s="59">
        <v>-9.7100000000000009</v>
      </c>
      <c r="P29" s="59">
        <v>-7.67</v>
      </c>
      <c r="Q29" s="55" t="s">
        <v>361</v>
      </c>
      <c r="R29" s="55" t="s">
        <v>341</v>
      </c>
      <c r="S29" s="55" t="s">
        <v>362</v>
      </c>
    </row>
    <row r="30" spans="1:22" x14ac:dyDescent="0.2">
      <c r="A30" s="92" t="s">
        <v>284</v>
      </c>
      <c r="B30" s="55" t="s">
        <v>330</v>
      </c>
      <c r="C30" s="55" t="s">
        <v>337</v>
      </c>
      <c r="E30" s="55" t="s">
        <v>297</v>
      </c>
      <c r="F30" s="55" t="s">
        <v>288</v>
      </c>
      <c r="G30" s="55" t="s">
        <v>338</v>
      </c>
      <c r="H30" s="55" t="s">
        <v>358</v>
      </c>
      <c r="I30" s="55" t="s">
        <v>363</v>
      </c>
      <c r="J30" s="55" t="s">
        <v>291</v>
      </c>
      <c r="K30" s="55" t="s">
        <v>360</v>
      </c>
      <c r="L30" s="62">
        <v>-1.7654000000000001</v>
      </c>
      <c r="M30" s="62">
        <v>-78.656400000000005</v>
      </c>
      <c r="N30" s="58">
        <v>2778</v>
      </c>
      <c r="O30" s="59">
        <v>-5.66</v>
      </c>
      <c r="P30" s="59">
        <v>-8.5299999999999994</v>
      </c>
      <c r="Q30" s="55" t="s">
        <v>361</v>
      </c>
      <c r="R30" s="55" t="s">
        <v>341</v>
      </c>
      <c r="S30" s="55" t="s">
        <v>362</v>
      </c>
    </row>
    <row r="31" spans="1:22" x14ac:dyDescent="0.2">
      <c r="A31" s="92" t="s">
        <v>284</v>
      </c>
      <c r="B31" s="55" t="s">
        <v>330</v>
      </c>
      <c r="C31" s="55" t="s">
        <v>295</v>
      </c>
      <c r="D31" s="55" t="s">
        <v>296</v>
      </c>
      <c r="E31" s="83" t="s">
        <v>297</v>
      </c>
      <c r="F31" s="83" t="s">
        <v>298</v>
      </c>
      <c r="G31" s="65" t="s">
        <v>344</v>
      </c>
      <c r="H31" s="55" t="s">
        <v>364</v>
      </c>
      <c r="I31" s="55" t="s">
        <v>365</v>
      </c>
      <c r="J31" s="55" t="s">
        <v>291</v>
      </c>
      <c r="K31" s="65" t="s">
        <v>366</v>
      </c>
      <c r="L31" s="66">
        <v>-2.2164000000000001</v>
      </c>
      <c r="M31" s="66">
        <v>-80.964399999999998</v>
      </c>
      <c r="N31" s="58">
        <v>0</v>
      </c>
      <c r="O31" s="59">
        <v>-0.8</v>
      </c>
      <c r="P31" s="59">
        <v>1.63</v>
      </c>
      <c r="Q31" s="83" t="s">
        <v>367</v>
      </c>
      <c r="R31" s="55" t="s">
        <v>304</v>
      </c>
      <c r="S31" s="55" t="s">
        <v>349</v>
      </c>
    </row>
    <row r="32" spans="1:22" x14ac:dyDescent="0.2">
      <c r="A32" s="92" t="s">
        <v>284</v>
      </c>
      <c r="B32" s="55" t="s">
        <v>330</v>
      </c>
      <c r="C32" s="55" t="s">
        <v>295</v>
      </c>
      <c r="D32" s="55" t="s">
        <v>296</v>
      </c>
      <c r="E32" s="83" t="s">
        <v>297</v>
      </c>
      <c r="F32" s="83" t="s">
        <v>298</v>
      </c>
      <c r="G32" s="65" t="s">
        <v>344</v>
      </c>
      <c r="H32" s="55" t="s">
        <v>364</v>
      </c>
      <c r="I32" s="55" t="s">
        <v>368</v>
      </c>
      <c r="J32" s="55" t="s">
        <v>291</v>
      </c>
      <c r="K32" s="65" t="s">
        <v>366</v>
      </c>
      <c r="L32" s="66">
        <v>-2.2164000000000001</v>
      </c>
      <c r="M32" s="66">
        <v>-80.964399999999998</v>
      </c>
      <c r="N32" s="58">
        <v>0</v>
      </c>
      <c r="O32" s="59">
        <v>3</v>
      </c>
      <c r="P32" s="59">
        <v>1.54</v>
      </c>
      <c r="Q32" s="83" t="s">
        <v>367</v>
      </c>
      <c r="R32" s="55" t="s">
        <v>304</v>
      </c>
      <c r="S32" s="55" t="s">
        <v>349</v>
      </c>
    </row>
    <row r="33" spans="1:23" x14ac:dyDescent="0.2">
      <c r="A33" s="92" t="s">
        <v>284</v>
      </c>
      <c r="B33" s="55" t="s">
        <v>369</v>
      </c>
      <c r="C33" s="55" t="s">
        <v>295</v>
      </c>
      <c r="D33" s="55" t="s">
        <v>295</v>
      </c>
      <c r="E33" s="55" t="s">
        <v>297</v>
      </c>
      <c r="F33" s="55" t="s">
        <v>288</v>
      </c>
      <c r="G33" s="65" t="s">
        <v>370</v>
      </c>
      <c r="H33" s="55" t="s">
        <v>371</v>
      </c>
      <c r="I33" s="55" t="s">
        <v>372</v>
      </c>
      <c r="J33" s="55" t="s">
        <v>291</v>
      </c>
      <c r="K33" s="56" t="s">
        <v>373</v>
      </c>
      <c r="L33" s="57">
        <v>-13.9261</v>
      </c>
      <c r="M33" s="57">
        <v>-72.212999999999994</v>
      </c>
      <c r="N33" s="58">
        <v>3783</v>
      </c>
      <c r="O33" s="59">
        <v>-3.14</v>
      </c>
      <c r="P33" s="59">
        <v>-4.75</v>
      </c>
      <c r="Q33" s="55" t="s">
        <v>374</v>
      </c>
      <c r="R33" s="55" t="s">
        <v>304</v>
      </c>
      <c r="S33" s="55" t="s">
        <v>375</v>
      </c>
    </row>
    <row r="34" spans="1:23" x14ac:dyDescent="0.2">
      <c r="A34" s="92" t="s">
        <v>284</v>
      </c>
      <c r="B34" s="55" t="s">
        <v>369</v>
      </c>
      <c r="C34" s="55" t="s">
        <v>295</v>
      </c>
      <c r="D34" s="55" t="s">
        <v>295</v>
      </c>
      <c r="E34" s="55" t="s">
        <v>297</v>
      </c>
      <c r="F34" s="55" t="s">
        <v>288</v>
      </c>
      <c r="G34" s="65" t="s">
        <v>370</v>
      </c>
      <c r="H34" s="55" t="s">
        <v>371</v>
      </c>
      <c r="I34" s="55" t="s">
        <v>376</v>
      </c>
      <c r="J34" s="55" t="s">
        <v>291</v>
      </c>
      <c r="K34" s="56" t="s">
        <v>373</v>
      </c>
      <c r="L34" s="57">
        <v>-13.9261</v>
      </c>
      <c r="M34" s="57">
        <v>-72.212999999999994</v>
      </c>
      <c r="N34" s="58">
        <v>3783</v>
      </c>
      <c r="O34" s="59">
        <v>-1.84</v>
      </c>
      <c r="P34" s="59">
        <v>-5.58</v>
      </c>
      <c r="Q34" s="55" t="s">
        <v>374</v>
      </c>
      <c r="R34" s="55" t="s">
        <v>304</v>
      </c>
      <c r="S34" s="55" t="s">
        <v>375</v>
      </c>
    </row>
    <row r="35" spans="1:23" x14ac:dyDescent="0.2">
      <c r="A35" s="92" t="s">
        <v>284</v>
      </c>
      <c r="B35" s="55" t="s">
        <v>369</v>
      </c>
      <c r="C35" s="55" t="s">
        <v>295</v>
      </c>
      <c r="D35" s="55" t="s">
        <v>295</v>
      </c>
      <c r="E35" s="55" t="s">
        <v>297</v>
      </c>
      <c r="F35" s="55" t="s">
        <v>288</v>
      </c>
      <c r="G35" s="65" t="s">
        <v>370</v>
      </c>
      <c r="H35" s="55" t="s">
        <v>371</v>
      </c>
      <c r="I35" s="55" t="s">
        <v>377</v>
      </c>
      <c r="J35" s="55" t="s">
        <v>291</v>
      </c>
      <c r="K35" s="56" t="s">
        <v>373</v>
      </c>
      <c r="L35" s="57">
        <v>-13.9261</v>
      </c>
      <c r="M35" s="57">
        <v>-72.212999999999994</v>
      </c>
      <c r="N35" s="58">
        <v>3783</v>
      </c>
      <c r="O35" s="59">
        <v>-1.1100000000000001</v>
      </c>
      <c r="P35" s="59">
        <v>-3.05</v>
      </c>
      <c r="Q35" s="55" t="s">
        <v>374</v>
      </c>
      <c r="R35" s="55" t="s">
        <v>304</v>
      </c>
      <c r="S35" s="55" t="s">
        <v>375</v>
      </c>
    </row>
    <row r="36" spans="1:23" x14ac:dyDescent="0.2">
      <c r="A36" s="92" t="s">
        <v>284</v>
      </c>
      <c r="B36" s="55" t="s">
        <v>369</v>
      </c>
      <c r="C36" s="55" t="s">
        <v>295</v>
      </c>
      <c r="D36" s="55" t="s">
        <v>295</v>
      </c>
      <c r="E36" s="55" t="s">
        <v>297</v>
      </c>
      <c r="F36" s="55" t="s">
        <v>288</v>
      </c>
      <c r="G36" s="65" t="s">
        <v>354</v>
      </c>
      <c r="H36" s="55" t="s">
        <v>378</v>
      </c>
      <c r="I36" s="55" t="s">
        <v>379</v>
      </c>
      <c r="J36" s="55" t="s">
        <v>291</v>
      </c>
      <c r="K36" s="65" t="s">
        <v>380</v>
      </c>
      <c r="L36" s="66">
        <v>-11.467000000000001</v>
      </c>
      <c r="M36" s="66">
        <v>-76.623999999999995</v>
      </c>
      <c r="N36" s="58">
        <v>2930</v>
      </c>
      <c r="O36" s="59">
        <v>-9.2100000000000009</v>
      </c>
      <c r="P36" s="59">
        <v>-4.33</v>
      </c>
      <c r="Q36" s="55" t="s">
        <v>374</v>
      </c>
      <c r="R36" s="55" t="s">
        <v>304</v>
      </c>
      <c r="S36" s="55" t="s">
        <v>381</v>
      </c>
    </row>
    <row r="37" spans="1:23" x14ac:dyDescent="0.2">
      <c r="A37" s="93" t="s">
        <v>284</v>
      </c>
      <c r="B37" s="67" t="s">
        <v>369</v>
      </c>
      <c r="C37" s="67" t="s">
        <v>295</v>
      </c>
      <c r="D37" s="67" t="s">
        <v>296</v>
      </c>
      <c r="E37" s="85" t="s">
        <v>297</v>
      </c>
      <c r="F37" s="85" t="s">
        <v>298</v>
      </c>
      <c r="G37" s="68" t="s">
        <v>344</v>
      </c>
      <c r="H37" s="67" t="s">
        <v>382</v>
      </c>
      <c r="I37" s="67" t="s">
        <v>383</v>
      </c>
      <c r="J37" s="67" t="s">
        <v>291</v>
      </c>
      <c r="K37" s="68" t="s">
        <v>384</v>
      </c>
      <c r="L37" s="69">
        <v>-4.55</v>
      </c>
      <c r="M37" s="69">
        <v>-81.116600000000005</v>
      </c>
      <c r="N37" s="70">
        <v>85</v>
      </c>
      <c r="O37" s="71">
        <v>2.1</v>
      </c>
      <c r="P37" s="71">
        <v>-3.8</v>
      </c>
      <c r="Q37" s="85" t="s">
        <v>367</v>
      </c>
      <c r="R37" s="67" t="s">
        <v>304</v>
      </c>
      <c r="S37" s="67" t="s">
        <v>349</v>
      </c>
      <c r="T37" s="67"/>
      <c r="U37" s="86"/>
      <c r="V37" s="67"/>
      <c r="W37" s="67"/>
    </row>
    <row r="38" spans="1:23" x14ac:dyDescent="0.2">
      <c r="A38" s="94" t="s">
        <v>385</v>
      </c>
      <c r="B38" s="55" t="s">
        <v>386</v>
      </c>
      <c r="C38" s="55" t="s">
        <v>387</v>
      </c>
      <c r="D38" s="61" t="s">
        <v>388</v>
      </c>
      <c r="E38" s="55" t="s">
        <v>287</v>
      </c>
      <c r="F38" s="55" t="s">
        <v>288</v>
      </c>
      <c r="G38" s="55" t="s">
        <v>289</v>
      </c>
      <c r="H38" s="61" t="s">
        <v>389</v>
      </c>
      <c r="I38" s="61" t="s">
        <v>390</v>
      </c>
      <c r="J38" s="61" t="s">
        <v>291</v>
      </c>
      <c r="K38" s="55" t="s">
        <v>391</v>
      </c>
      <c r="L38" s="62">
        <v>-5.9619999999999997</v>
      </c>
      <c r="M38" s="62">
        <v>-35.734099999999998</v>
      </c>
      <c r="N38" s="73">
        <v>90</v>
      </c>
      <c r="O38" s="59">
        <v>1.04</v>
      </c>
      <c r="P38" s="59">
        <v>-0.25</v>
      </c>
      <c r="Q38" s="55" t="s">
        <v>393</v>
      </c>
      <c r="R38" s="55" t="s">
        <v>394</v>
      </c>
      <c r="S38" s="55" t="s">
        <v>394</v>
      </c>
    </row>
    <row r="39" spans="1:23" x14ac:dyDescent="0.2">
      <c r="A39" s="94" t="s">
        <v>385</v>
      </c>
      <c r="B39" s="55" t="s">
        <v>386</v>
      </c>
      <c r="C39" s="55" t="s">
        <v>387</v>
      </c>
      <c r="D39" s="55" t="s">
        <v>388</v>
      </c>
      <c r="E39" s="55" t="s">
        <v>297</v>
      </c>
      <c r="F39" s="55" t="s">
        <v>288</v>
      </c>
      <c r="G39" s="55" t="s">
        <v>289</v>
      </c>
      <c r="H39" s="55" t="s">
        <v>395</v>
      </c>
      <c r="I39" s="61" t="s">
        <v>396</v>
      </c>
      <c r="J39" s="61" t="s">
        <v>291</v>
      </c>
      <c r="K39" s="55" t="s">
        <v>397</v>
      </c>
      <c r="L39" s="62">
        <v>-10.0885</v>
      </c>
      <c r="M39" s="62">
        <v>-37.2607</v>
      </c>
      <c r="N39" s="73">
        <v>175</v>
      </c>
      <c r="O39" s="59">
        <v>-1.54</v>
      </c>
      <c r="P39" s="59">
        <v>-1.67</v>
      </c>
      <c r="Q39" s="55" t="s">
        <v>399</v>
      </c>
      <c r="R39" s="55" t="s">
        <v>795</v>
      </c>
      <c r="S39" s="55" t="s">
        <v>394</v>
      </c>
    </row>
    <row r="40" spans="1:23" x14ac:dyDescent="0.2">
      <c r="A40" s="94" t="s">
        <v>385</v>
      </c>
      <c r="B40" s="55" t="s">
        <v>386</v>
      </c>
      <c r="C40" s="55" t="s">
        <v>387</v>
      </c>
      <c r="D40" s="55" t="s">
        <v>388</v>
      </c>
      <c r="E40" s="55" t="s">
        <v>297</v>
      </c>
      <c r="F40" s="55" t="s">
        <v>288</v>
      </c>
      <c r="G40" s="55" t="s">
        <v>289</v>
      </c>
      <c r="H40" s="55" t="s">
        <v>400</v>
      </c>
      <c r="I40" s="55" t="s">
        <v>401</v>
      </c>
      <c r="J40" s="61" t="s">
        <v>291</v>
      </c>
      <c r="K40" s="55" t="s">
        <v>402</v>
      </c>
      <c r="L40" s="62">
        <v>-10.290800000000001</v>
      </c>
      <c r="M40" s="62">
        <v>-38.2483</v>
      </c>
      <c r="N40" s="73">
        <v>340</v>
      </c>
      <c r="O40" s="59">
        <v>-0.85</v>
      </c>
      <c r="P40" s="59">
        <v>-1.1499999999999999</v>
      </c>
      <c r="Q40" s="55" t="s">
        <v>403</v>
      </c>
      <c r="R40" s="55" t="s">
        <v>795</v>
      </c>
      <c r="S40" s="55" t="s">
        <v>394</v>
      </c>
    </row>
    <row r="41" spans="1:23" x14ac:dyDescent="0.2">
      <c r="A41" s="94" t="s">
        <v>385</v>
      </c>
      <c r="B41" s="55" t="s">
        <v>386</v>
      </c>
      <c r="C41" s="55" t="s">
        <v>387</v>
      </c>
      <c r="D41" s="55" t="s">
        <v>388</v>
      </c>
      <c r="E41" s="55" t="s">
        <v>297</v>
      </c>
      <c r="F41" s="55" t="s">
        <v>288</v>
      </c>
      <c r="G41" s="55" t="s">
        <v>289</v>
      </c>
      <c r="H41" s="55" t="s">
        <v>400</v>
      </c>
      <c r="I41" s="55" t="s">
        <v>404</v>
      </c>
      <c r="J41" s="61" t="s">
        <v>291</v>
      </c>
      <c r="K41" s="55" t="s">
        <v>402</v>
      </c>
      <c r="L41" s="62">
        <v>-10.290800000000001</v>
      </c>
      <c r="M41" s="62">
        <v>-38.2483</v>
      </c>
      <c r="N41" s="73">
        <v>340</v>
      </c>
      <c r="O41" s="59">
        <v>-0.03</v>
      </c>
      <c r="P41" s="59">
        <v>-0.3</v>
      </c>
      <c r="Q41" s="55" t="s">
        <v>405</v>
      </c>
      <c r="R41" s="55" t="s">
        <v>795</v>
      </c>
      <c r="S41" s="55" t="s">
        <v>394</v>
      </c>
    </row>
    <row r="42" spans="1:23" x14ac:dyDescent="0.2">
      <c r="A42" s="94" t="s">
        <v>385</v>
      </c>
      <c r="B42" s="55" t="s">
        <v>386</v>
      </c>
      <c r="C42" s="55" t="s">
        <v>295</v>
      </c>
      <c r="D42" s="55" t="s">
        <v>296</v>
      </c>
      <c r="E42" s="83" t="s">
        <v>297</v>
      </c>
      <c r="F42" s="83" t="s">
        <v>298</v>
      </c>
      <c r="G42" s="65" t="s">
        <v>407</v>
      </c>
      <c r="H42" s="55" t="s">
        <v>408</v>
      </c>
      <c r="I42" s="55" t="s">
        <v>409</v>
      </c>
      <c r="J42" s="55" t="s">
        <v>291</v>
      </c>
      <c r="K42" s="65" t="s">
        <v>410</v>
      </c>
      <c r="L42" s="66">
        <v>-12.0299</v>
      </c>
      <c r="M42" s="66">
        <v>-41.872199999999999</v>
      </c>
      <c r="N42" s="58">
        <v>200</v>
      </c>
      <c r="O42" s="59">
        <v>1.1000000000000001</v>
      </c>
      <c r="P42" s="59">
        <v>-1.37</v>
      </c>
      <c r="Q42" s="83" t="s">
        <v>367</v>
      </c>
      <c r="R42" s="55" t="s">
        <v>304</v>
      </c>
      <c r="S42" s="55" t="s">
        <v>796</v>
      </c>
    </row>
    <row r="43" spans="1:23" x14ac:dyDescent="0.2">
      <c r="A43" s="94" t="s">
        <v>385</v>
      </c>
      <c r="B43" s="55" t="s">
        <v>386</v>
      </c>
      <c r="C43" s="55" t="s">
        <v>295</v>
      </c>
      <c r="D43" s="55" t="s">
        <v>296</v>
      </c>
      <c r="E43" s="83" t="s">
        <v>297</v>
      </c>
      <c r="F43" s="83" t="s">
        <v>298</v>
      </c>
      <c r="G43" s="65" t="s">
        <v>407</v>
      </c>
      <c r="H43" s="55" t="s">
        <v>408</v>
      </c>
      <c r="I43" s="55" t="s">
        <v>409</v>
      </c>
      <c r="J43" s="55" t="s">
        <v>291</v>
      </c>
      <c r="K43" s="65" t="s">
        <v>410</v>
      </c>
      <c r="L43" s="66">
        <v>-12.0299</v>
      </c>
      <c r="M43" s="66">
        <v>-41.872199999999999</v>
      </c>
      <c r="N43" s="58">
        <v>200</v>
      </c>
      <c r="O43" s="59">
        <v>1.7</v>
      </c>
      <c r="P43" s="59">
        <v>-0.31</v>
      </c>
      <c r="Q43" s="83" t="s">
        <v>367</v>
      </c>
      <c r="R43" s="55" t="s">
        <v>304</v>
      </c>
      <c r="S43" s="55" t="s">
        <v>796</v>
      </c>
    </row>
    <row r="44" spans="1:23" x14ac:dyDescent="0.2">
      <c r="A44" s="94" t="s">
        <v>385</v>
      </c>
      <c r="B44" s="55" t="s">
        <v>386</v>
      </c>
      <c r="C44" s="55" t="s">
        <v>411</v>
      </c>
      <c r="D44" s="55" t="s">
        <v>411</v>
      </c>
      <c r="E44" s="55" t="s">
        <v>297</v>
      </c>
      <c r="F44" s="55" t="s">
        <v>288</v>
      </c>
      <c r="G44" s="55" t="s">
        <v>289</v>
      </c>
      <c r="H44" s="55" t="s">
        <v>413</v>
      </c>
      <c r="I44" s="55" t="s">
        <v>414</v>
      </c>
      <c r="J44" s="55" t="s">
        <v>415</v>
      </c>
      <c r="K44" s="55" t="s">
        <v>416</v>
      </c>
      <c r="L44" s="62">
        <v>-6.6734</v>
      </c>
      <c r="M44" s="62">
        <v>-35.376300000000001</v>
      </c>
      <c r="N44" s="73">
        <v>150</v>
      </c>
      <c r="O44" s="59">
        <v>0</v>
      </c>
      <c r="P44" s="59">
        <v>-3.51</v>
      </c>
      <c r="Q44" s="55" t="s">
        <v>412</v>
      </c>
      <c r="R44" s="55" t="s">
        <v>417</v>
      </c>
      <c r="S44" s="55" t="s">
        <v>417</v>
      </c>
    </row>
    <row r="45" spans="1:23" x14ac:dyDescent="0.2">
      <c r="A45" s="94" t="s">
        <v>385</v>
      </c>
      <c r="B45" s="55" t="s">
        <v>386</v>
      </c>
      <c r="C45" s="55" t="s">
        <v>387</v>
      </c>
      <c r="D45" s="55" t="s">
        <v>418</v>
      </c>
      <c r="E45" s="55" t="s">
        <v>287</v>
      </c>
      <c r="F45" s="55" t="s">
        <v>288</v>
      </c>
      <c r="G45" s="55" t="s">
        <v>289</v>
      </c>
      <c r="H45" s="61" t="s">
        <v>419</v>
      </c>
      <c r="I45" s="61" t="s">
        <v>420</v>
      </c>
      <c r="J45" s="61" t="s">
        <v>291</v>
      </c>
      <c r="K45" s="55" t="s">
        <v>421</v>
      </c>
      <c r="L45" s="62">
        <v>-9.9289000000000005</v>
      </c>
      <c r="M45" s="62">
        <v>-37.866900000000001</v>
      </c>
      <c r="N45" s="73">
        <v>305</v>
      </c>
      <c r="O45" s="59">
        <v>-0.4</v>
      </c>
      <c r="P45" s="59">
        <v>3.6</v>
      </c>
      <c r="Q45" s="55" t="s">
        <v>422</v>
      </c>
      <c r="R45" s="55" t="s">
        <v>795</v>
      </c>
      <c r="S45" s="55" t="s">
        <v>394</v>
      </c>
    </row>
    <row r="46" spans="1:23" x14ac:dyDescent="0.2">
      <c r="A46" s="94" t="s">
        <v>385</v>
      </c>
      <c r="B46" s="55" t="s">
        <v>386</v>
      </c>
      <c r="C46" s="55" t="s">
        <v>387</v>
      </c>
      <c r="D46" s="55" t="s">
        <v>418</v>
      </c>
      <c r="E46" s="55" t="s">
        <v>287</v>
      </c>
      <c r="F46" s="55" t="s">
        <v>288</v>
      </c>
      <c r="G46" s="55" t="s">
        <v>289</v>
      </c>
      <c r="H46" s="55" t="s">
        <v>419</v>
      </c>
      <c r="I46" s="61" t="s">
        <v>423</v>
      </c>
      <c r="J46" s="61" t="s">
        <v>291</v>
      </c>
      <c r="K46" s="55" t="s">
        <v>421</v>
      </c>
      <c r="L46" s="62">
        <v>-9.9289000000000005</v>
      </c>
      <c r="M46" s="62">
        <v>-37.866900000000001</v>
      </c>
      <c r="N46" s="73">
        <v>305</v>
      </c>
      <c r="O46" s="59">
        <v>-1.1000000000000001</v>
      </c>
      <c r="P46" s="59">
        <v>2.2000000000000002</v>
      </c>
      <c r="Q46" s="55" t="s">
        <v>424</v>
      </c>
      <c r="R46" s="55" t="s">
        <v>795</v>
      </c>
      <c r="S46" s="55" t="s">
        <v>394</v>
      </c>
    </row>
    <row r="47" spans="1:23" x14ac:dyDescent="0.2">
      <c r="A47" s="94" t="s">
        <v>385</v>
      </c>
      <c r="B47" s="55" t="s">
        <v>386</v>
      </c>
      <c r="C47" s="55" t="s">
        <v>387</v>
      </c>
      <c r="D47" s="55" t="s">
        <v>418</v>
      </c>
      <c r="E47" s="55" t="s">
        <v>297</v>
      </c>
      <c r="F47" s="55" t="s">
        <v>288</v>
      </c>
      <c r="G47" s="55" t="s">
        <v>289</v>
      </c>
      <c r="H47" s="55" t="s">
        <v>425</v>
      </c>
      <c r="I47" s="61" t="s">
        <v>426</v>
      </c>
      <c r="J47" s="61" t="s">
        <v>291</v>
      </c>
      <c r="K47" s="55" t="s">
        <v>421</v>
      </c>
      <c r="L47" s="62">
        <v>-9.9289000000000005</v>
      </c>
      <c r="M47" s="62">
        <v>-37.866900000000001</v>
      </c>
      <c r="N47" s="73">
        <v>305</v>
      </c>
      <c r="O47" s="59">
        <v>-0.2</v>
      </c>
      <c r="P47" s="59">
        <v>2.4</v>
      </c>
      <c r="Q47" s="55" t="s">
        <v>427</v>
      </c>
      <c r="R47" s="55" t="s">
        <v>795</v>
      </c>
      <c r="S47" s="55" t="s">
        <v>394</v>
      </c>
    </row>
    <row r="48" spans="1:23" x14ac:dyDescent="0.2">
      <c r="A48" s="94" t="s">
        <v>385</v>
      </c>
      <c r="B48" s="55" t="s">
        <v>386</v>
      </c>
      <c r="C48" s="55" t="s">
        <v>387</v>
      </c>
      <c r="D48" s="55" t="s">
        <v>388</v>
      </c>
      <c r="E48" s="55" t="s">
        <v>297</v>
      </c>
      <c r="F48" s="55" t="s">
        <v>288</v>
      </c>
      <c r="G48" s="55" t="s">
        <v>289</v>
      </c>
      <c r="H48" s="55" t="s">
        <v>425</v>
      </c>
      <c r="I48" s="61" t="s">
        <v>428</v>
      </c>
      <c r="J48" s="61" t="s">
        <v>291</v>
      </c>
      <c r="K48" s="55" t="s">
        <v>421</v>
      </c>
      <c r="L48" s="62">
        <v>-9.9289000000000005</v>
      </c>
      <c r="M48" s="62">
        <v>-37.866900000000001</v>
      </c>
      <c r="N48" s="73">
        <v>305</v>
      </c>
      <c r="O48" s="59">
        <v>0.89</v>
      </c>
      <c r="P48" s="59">
        <v>0.57999999999999996</v>
      </c>
      <c r="Q48" s="55" t="s">
        <v>429</v>
      </c>
      <c r="R48" s="55" t="s">
        <v>795</v>
      </c>
      <c r="S48" s="55" t="s">
        <v>394</v>
      </c>
    </row>
    <row r="49" spans="1:19" x14ac:dyDescent="0.2">
      <c r="A49" s="94" t="s">
        <v>385</v>
      </c>
      <c r="B49" s="55" t="s">
        <v>386</v>
      </c>
      <c r="C49" s="55" t="s">
        <v>387</v>
      </c>
      <c r="D49" s="55" t="s">
        <v>418</v>
      </c>
      <c r="E49" s="55" t="s">
        <v>297</v>
      </c>
      <c r="F49" s="55" t="s">
        <v>288</v>
      </c>
      <c r="G49" s="55" t="s">
        <v>289</v>
      </c>
      <c r="H49" s="55" t="s">
        <v>425</v>
      </c>
      <c r="I49" s="61" t="s">
        <v>430</v>
      </c>
      <c r="J49" s="61" t="s">
        <v>291</v>
      </c>
      <c r="K49" s="55" t="s">
        <v>421</v>
      </c>
      <c r="L49" s="62">
        <v>-9.9289000000000005</v>
      </c>
      <c r="M49" s="62">
        <v>-37.866900000000001</v>
      </c>
      <c r="N49" s="73">
        <v>305</v>
      </c>
      <c r="O49" s="59">
        <v>1.3</v>
      </c>
      <c r="P49" s="59">
        <v>2.5</v>
      </c>
      <c r="Q49" s="55" t="s">
        <v>431</v>
      </c>
      <c r="R49" s="55" t="s">
        <v>795</v>
      </c>
      <c r="S49" s="55" t="s">
        <v>394</v>
      </c>
    </row>
    <row r="50" spans="1:19" x14ac:dyDescent="0.2">
      <c r="A50" s="94" t="s">
        <v>385</v>
      </c>
      <c r="B50" s="55" t="s">
        <v>386</v>
      </c>
      <c r="C50" s="55" t="s">
        <v>337</v>
      </c>
      <c r="E50" s="55" t="s">
        <v>297</v>
      </c>
      <c r="F50" s="55" t="s">
        <v>288</v>
      </c>
      <c r="G50" s="55" t="s">
        <v>432</v>
      </c>
      <c r="H50" s="55" t="s">
        <v>433</v>
      </c>
      <c r="J50" s="55" t="s">
        <v>291</v>
      </c>
      <c r="K50" s="55" t="s">
        <v>410</v>
      </c>
      <c r="L50" s="66">
        <v>-12.0299</v>
      </c>
      <c r="M50" s="66">
        <v>-41.872199999999999</v>
      </c>
      <c r="N50" s="58">
        <v>200</v>
      </c>
      <c r="O50" s="59">
        <v>-8.1999999999999993</v>
      </c>
      <c r="P50" s="59">
        <v>-0.11</v>
      </c>
      <c r="Q50" s="83" t="s">
        <v>374</v>
      </c>
      <c r="R50" s="55" t="s">
        <v>341</v>
      </c>
      <c r="S50" s="55" t="s">
        <v>796</v>
      </c>
    </row>
    <row r="51" spans="1:19" x14ac:dyDescent="0.2">
      <c r="A51" s="94" t="s">
        <v>385</v>
      </c>
      <c r="B51" s="55" t="s">
        <v>386</v>
      </c>
      <c r="C51" s="55" t="s">
        <v>337</v>
      </c>
      <c r="E51" s="55" t="s">
        <v>297</v>
      </c>
      <c r="F51" s="55" t="s">
        <v>288</v>
      </c>
      <c r="G51" s="55" t="s">
        <v>432</v>
      </c>
      <c r="H51" s="55" t="s">
        <v>433</v>
      </c>
      <c r="J51" s="55" t="s">
        <v>291</v>
      </c>
      <c r="K51" s="55" t="s">
        <v>410</v>
      </c>
      <c r="L51" s="66">
        <v>-12.0299</v>
      </c>
      <c r="M51" s="66">
        <v>-41.872199999999999</v>
      </c>
      <c r="N51" s="58">
        <v>200</v>
      </c>
      <c r="O51" s="59">
        <v>-5</v>
      </c>
      <c r="P51" s="59">
        <v>-1.91</v>
      </c>
      <c r="Q51" s="83" t="s">
        <v>374</v>
      </c>
      <c r="R51" s="55" t="s">
        <v>341</v>
      </c>
      <c r="S51" s="55" t="s">
        <v>796</v>
      </c>
    </row>
    <row r="52" spans="1:19" x14ac:dyDescent="0.2">
      <c r="A52" s="94" t="s">
        <v>385</v>
      </c>
      <c r="B52" s="55" t="s">
        <v>386</v>
      </c>
      <c r="C52" s="55" t="s">
        <v>434</v>
      </c>
      <c r="D52" s="55" t="s">
        <v>434</v>
      </c>
      <c r="E52" s="55" t="s">
        <v>287</v>
      </c>
      <c r="F52" s="55" t="s">
        <v>288</v>
      </c>
      <c r="G52" s="55" t="s">
        <v>289</v>
      </c>
      <c r="H52" s="55" t="s">
        <v>435</v>
      </c>
      <c r="I52" s="55" t="s">
        <v>436</v>
      </c>
      <c r="J52" s="55" t="s">
        <v>291</v>
      </c>
      <c r="K52" s="55" t="s">
        <v>437</v>
      </c>
      <c r="L52" s="58">
        <v>-11.2812</v>
      </c>
      <c r="M52" s="58">
        <v>-41.605200000000004</v>
      </c>
      <c r="N52" s="73">
        <v>750</v>
      </c>
      <c r="O52" s="58">
        <v>-5.67</v>
      </c>
      <c r="P52" s="58">
        <v>-3.47</v>
      </c>
      <c r="R52" s="55" t="s">
        <v>438</v>
      </c>
    </row>
    <row r="53" spans="1:19" x14ac:dyDescent="0.2">
      <c r="A53" s="94" t="s">
        <v>385</v>
      </c>
      <c r="B53" s="55" t="s">
        <v>386</v>
      </c>
      <c r="C53" s="55" t="s">
        <v>434</v>
      </c>
      <c r="D53" s="55" t="s">
        <v>434</v>
      </c>
      <c r="E53" s="55" t="s">
        <v>287</v>
      </c>
      <c r="F53" s="55" t="s">
        <v>288</v>
      </c>
      <c r="G53" s="55" t="s">
        <v>289</v>
      </c>
      <c r="H53" s="55" t="s">
        <v>435</v>
      </c>
      <c r="I53" s="55" t="s">
        <v>439</v>
      </c>
      <c r="J53" s="55" t="s">
        <v>291</v>
      </c>
      <c r="K53" s="55" t="s">
        <v>437</v>
      </c>
      <c r="L53" s="58">
        <v>-11.2812</v>
      </c>
      <c r="M53" s="58">
        <v>-41.605200000000004</v>
      </c>
      <c r="N53" s="73">
        <v>750</v>
      </c>
      <c r="O53" s="58">
        <v>-6.95</v>
      </c>
      <c r="P53" s="58">
        <v>-4.3499999999999996</v>
      </c>
      <c r="R53" s="55" t="s">
        <v>438</v>
      </c>
    </row>
    <row r="54" spans="1:19" x14ac:dyDescent="0.2">
      <c r="A54" s="94" t="s">
        <v>385</v>
      </c>
      <c r="B54" s="55" t="s">
        <v>440</v>
      </c>
      <c r="C54" s="55" t="s">
        <v>295</v>
      </c>
      <c r="D54" s="55" t="s">
        <v>295</v>
      </c>
      <c r="E54" s="83" t="s">
        <v>297</v>
      </c>
      <c r="F54" s="83" t="s">
        <v>298</v>
      </c>
      <c r="G54" s="65" t="s">
        <v>407</v>
      </c>
      <c r="H54" s="55" t="s">
        <v>441</v>
      </c>
      <c r="I54" s="55" t="s">
        <v>442</v>
      </c>
      <c r="J54" s="55" t="s">
        <v>291</v>
      </c>
      <c r="K54" s="65" t="s">
        <v>443</v>
      </c>
      <c r="L54" s="66">
        <v>-33.682000000000002</v>
      </c>
      <c r="M54" s="66">
        <v>-59.665100000000002</v>
      </c>
      <c r="N54" s="58">
        <v>3</v>
      </c>
      <c r="O54" s="59">
        <v>-10.6</v>
      </c>
      <c r="P54" s="59">
        <v>-2.31</v>
      </c>
      <c r="Q54" s="55" t="s">
        <v>444</v>
      </c>
      <c r="R54" s="55" t="s">
        <v>304</v>
      </c>
      <c r="S54" s="55" t="s">
        <v>445</v>
      </c>
    </row>
    <row r="55" spans="1:19" x14ac:dyDescent="0.2">
      <c r="A55" s="94" t="s">
        <v>385</v>
      </c>
      <c r="B55" s="55" t="s">
        <v>440</v>
      </c>
      <c r="C55" s="55" t="s">
        <v>295</v>
      </c>
      <c r="D55" s="55" t="s">
        <v>295</v>
      </c>
      <c r="E55" s="83" t="s">
        <v>297</v>
      </c>
      <c r="F55" s="83" t="s">
        <v>288</v>
      </c>
      <c r="G55" s="65" t="s">
        <v>446</v>
      </c>
      <c r="H55" s="55" t="s">
        <v>441</v>
      </c>
      <c r="I55" s="55" t="s">
        <v>447</v>
      </c>
      <c r="J55" s="55" t="s">
        <v>291</v>
      </c>
      <c r="K55" s="65" t="s">
        <v>443</v>
      </c>
      <c r="L55" s="66">
        <v>-33.682000000000002</v>
      </c>
      <c r="M55" s="66">
        <v>-59.665100000000002</v>
      </c>
      <c r="N55" s="58">
        <v>3</v>
      </c>
      <c r="O55" s="59">
        <v>-9.39</v>
      </c>
      <c r="P55" s="59">
        <v>-3.62</v>
      </c>
      <c r="Q55" s="55" t="s">
        <v>444</v>
      </c>
      <c r="R55" s="55" t="s">
        <v>304</v>
      </c>
      <c r="S55" s="55" t="s">
        <v>445</v>
      </c>
    </row>
    <row r="56" spans="1:19" x14ac:dyDescent="0.2">
      <c r="A56" s="94" t="s">
        <v>385</v>
      </c>
      <c r="B56" s="55" t="s">
        <v>440</v>
      </c>
      <c r="C56" s="55" t="s">
        <v>295</v>
      </c>
      <c r="D56" s="55" t="s">
        <v>295</v>
      </c>
      <c r="E56" s="83" t="s">
        <v>297</v>
      </c>
      <c r="F56" s="83" t="s">
        <v>288</v>
      </c>
      <c r="G56" s="65" t="s">
        <v>446</v>
      </c>
      <c r="H56" s="55" t="s">
        <v>441</v>
      </c>
      <c r="I56" s="55" t="s">
        <v>448</v>
      </c>
      <c r="J56" s="55" t="s">
        <v>291</v>
      </c>
      <c r="K56" s="65" t="s">
        <v>443</v>
      </c>
      <c r="L56" s="66">
        <v>-33.682000000000002</v>
      </c>
      <c r="M56" s="66">
        <v>-59.665100000000002</v>
      </c>
      <c r="N56" s="58">
        <v>3</v>
      </c>
      <c r="O56" s="59">
        <v>-7.03</v>
      </c>
      <c r="P56" s="59">
        <v>1.1100000000000001</v>
      </c>
      <c r="Q56" s="55" t="s">
        <v>444</v>
      </c>
      <c r="R56" s="55" t="s">
        <v>304</v>
      </c>
      <c r="S56" s="55" t="s">
        <v>445</v>
      </c>
    </row>
    <row r="57" spans="1:19" x14ac:dyDescent="0.2">
      <c r="A57" s="94" t="s">
        <v>385</v>
      </c>
      <c r="B57" s="55" t="s">
        <v>440</v>
      </c>
      <c r="C57" s="55" t="s">
        <v>295</v>
      </c>
      <c r="D57" s="55" t="s">
        <v>295</v>
      </c>
      <c r="E57" s="83" t="s">
        <v>287</v>
      </c>
      <c r="F57" s="83" t="s">
        <v>298</v>
      </c>
      <c r="G57" s="65" t="s">
        <v>407</v>
      </c>
      <c r="H57" s="55" t="s">
        <v>449</v>
      </c>
      <c r="I57" s="55" t="s">
        <v>450</v>
      </c>
      <c r="J57" s="55" t="s">
        <v>291</v>
      </c>
      <c r="K57" s="65" t="s">
        <v>451</v>
      </c>
      <c r="L57" s="66">
        <v>-38.338000000000001</v>
      </c>
      <c r="M57" s="66">
        <v>-62.6447</v>
      </c>
      <c r="N57" s="58">
        <v>43</v>
      </c>
      <c r="O57" s="59">
        <v>-5.75</v>
      </c>
      <c r="P57" s="59">
        <v>-1.54</v>
      </c>
      <c r="Q57" s="83" t="s">
        <v>452</v>
      </c>
      <c r="R57" s="55" t="s">
        <v>304</v>
      </c>
      <c r="S57" s="55" t="s">
        <v>453</v>
      </c>
    </row>
    <row r="58" spans="1:19" x14ac:dyDescent="0.2">
      <c r="A58" s="94" t="s">
        <v>385</v>
      </c>
      <c r="B58" s="55" t="s">
        <v>440</v>
      </c>
      <c r="C58" s="55" t="s">
        <v>295</v>
      </c>
      <c r="D58" s="55" t="s">
        <v>295</v>
      </c>
      <c r="E58" s="83" t="s">
        <v>287</v>
      </c>
      <c r="F58" s="83" t="s">
        <v>298</v>
      </c>
      <c r="G58" s="65" t="s">
        <v>407</v>
      </c>
      <c r="H58" s="55" t="s">
        <v>449</v>
      </c>
      <c r="I58" s="55" t="s">
        <v>454</v>
      </c>
      <c r="J58" s="55" t="s">
        <v>291</v>
      </c>
      <c r="K58" s="65" t="s">
        <v>451</v>
      </c>
      <c r="L58" s="66">
        <v>-38.338000000000001</v>
      </c>
      <c r="M58" s="66">
        <v>-62.6447</v>
      </c>
      <c r="N58" s="58">
        <v>43</v>
      </c>
      <c r="O58" s="59">
        <v>-4.78</v>
      </c>
      <c r="P58" s="59">
        <v>-2.62</v>
      </c>
      <c r="Q58" s="83" t="s">
        <v>455</v>
      </c>
      <c r="R58" s="55" t="s">
        <v>304</v>
      </c>
      <c r="S58" s="55" t="s">
        <v>453</v>
      </c>
    </row>
    <row r="59" spans="1:19" x14ac:dyDescent="0.2">
      <c r="A59" s="94" t="s">
        <v>385</v>
      </c>
      <c r="B59" s="55" t="s">
        <v>440</v>
      </c>
      <c r="C59" s="55" t="s">
        <v>295</v>
      </c>
      <c r="D59" s="55" t="s">
        <v>295</v>
      </c>
      <c r="E59" s="83" t="s">
        <v>297</v>
      </c>
      <c r="F59" s="83" t="s">
        <v>288</v>
      </c>
      <c r="G59" s="65" t="s">
        <v>446</v>
      </c>
      <c r="H59" s="55" t="s">
        <v>456</v>
      </c>
      <c r="I59" s="55" t="s">
        <v>457</v>
      </c>
      <c r="J59" s="55" t="s">
        <v>291</v>
      </c>
      <c r="K59" s="65" t="s">
        <v>458</v>
      </c>
      <c r="L59" s="66">
        <v>-36.134</v>
      </c>
      <c r="M59" s="66">
        <v>-58.599800000000002</v>
      </c>
      <c r="N59" s="58">
        <v>42</v>
      </c>
      <c r="O59" s="59">
        <v>-8.7200000000000006</v>
      </c>
      <c r="P59" s="59">
        <v>-2.1</v>
      </c>
      <c r="Q59" s="83" t="s">
        <v>374</v>
      </c>
      <c r="R59" s="55" t="s">
        <v>304</v>
      </c>
    </row>
    <row r="60" spans="1:19" x14ac:dyDescent="0.2">
      <c r="A60" s="94" t="s">
        <v>385</v>
      </c>
      <c r="B60" s="55" t="s">
        <v>440</v>
      </c>
      <c r="C60" s="55" t="s">
        <v>295</v>
      </c>
      <c r="D60" s="55" t="s">
        <v>295</v>
      </c>
      <c r="E60" s="55" t="s">
        <v>297</v>
      </c>
      <c r="F60" s="55" t="s">
        <v>298</v>
      </c>
      <c r="G60" s="65" t="s">
        <v>459</v>
      </c>
      <c r="H60" s="55" t="s">
        <v>460</v>
      </c>
      <c r="I60" s="55" t="s">
        <v>461</v>
      </c>
      <c r="J60" s="55" t="s">
        <v>415</v>
      </c>
      <c r="K60" s="65"/>
      <c r="L60" s="66"/>
      <c r="M60" s="66"/>
      <c r="N60" s="58">
        <v>40</v>
      </c>
      <c r="O60" s="59">
        <v>-10</v>
      </c>
      <c r="P60" s="59">
        <v>0.87</v>
      </c>
      <c r="Q60" s="55" t="s">
        <v>374</v>
      </c>
      <c r="R60" s="55" t="s">
        <v>304</v>
      </c>
    </row>
    <row r="61" spans="1:19" x14ac:dyDescent="0.2">
      <c r="A61" s="94" t="s">
        <v>385</v>
      </c>
      <c r="B61" s="55" t="s">
        <v>440</v>
      </c>
      <c r="C61" s="55" t="s">
        <v>295</v>
      </c>
      <c r="D61" s="55" t="s">
        <v>343</v>
      </c>
      <c r="E61" s="83" t="s">
        <v>297</v>
      </c>
      <c r="F61" s="83" t="s">
        <v>298</v>
      </c>
      <c r="G61" s="65" t="s">
        <v>459</v>
      </c>
      <c r="H61" s="55" t="s">
        <v>462</v>
      </c>
      <c r="I61" s="55" t="s">
        <v>463</v>
      </c>
      <c r="J61" s="55" t="s">
        <v>464</v>
      </c>
      <c r="K61" s="65" t="s">
        <v>465</v>
      </c>
      <c r="L61" s="66">
        <v>-36.610399999999998</v>
      </c>
      <c r="M61" s="66">
        <v>-60.091700000000003</v>
      </c>
      <c r="N61" s="58">
        <v>50</v>
      </c>
      <c r="O61" s="59">
        <v>-9.8000000000000007</v>
      </c>
      <c r="P61" s="59">
        <v>-1.67</v>
      </c>
      <c r="Q61" s="83" t="s">
        <v>455</v>
      </c>
      <c r="R61" s="55" t="s">
        <v>304</v>
      </c>
      <c r="S61" s="55" t="s">
        <v>453</v>
      </c>
    </row>
    <row r="62" spans="1:19" x14ac:dyDescent="0.2">
      <c r="A62" s="94" t="s">
        <v>385</v>
      </c>
      <c r="B62" s="55" t="s">
        <v>440</v>
      </c>
      <c r="C62" s="55" t="s">
        <v>295</v>
      </c>
      <c r="D62" s="55" t="s">
        <v>343</v>
      </c>
      <c r="E62" s="83" t="s">
        <v>297</v>
      </c>
      <c r="F62" s="83" t="s">
        <v>298</v>
      </c>
      <c r="G62" s="65" t="s">
        <v>459</v>
      </c>
      <c r="H62" s="55" t="s">
        <v>462</v>
      </c>
      <c r="I62" s="55" t="s">
        <v>466</v>
      </c>
      <c r="J62" s="55" t="s">
        <v>464</v>
      </c>
      <c r="K62" s="65" t="s">
        <v>465</v>
      </c>
      <c r="L62" s="66">
        <v>-36.610399999999998</v>
      </c>
      <c r="M62" s="66">
        <v>-60.091700000000003</v>
      </c>
      <c r="N62" s="58">
        <v>50</v>
      </c>
      <c r="O62" s="59">
        <v>-9.4</v>
      </c>
      <c r="P62" s="59">
        <v>0.56999999999999995</v>
      </c>
      <c r="Q62" s="83" t="s">
        <v>455</v>
      </c>
      <c r="R62" s="55" t="s">
        <v>304</v>
      </c>
      <c r="S62" s="55" t="s">
        <v>453</v>
      </c>
    </row>
    <row r="63" spans="1:19" x14ac:dyDescent="0.2">
      <c r="A63" s="94" t="s">
        <v>385</v>
      </c>
      <c r="B63" s="55" t="s">
        <v>440</v>
      </c>
      <c r="C63" s="55" t="s">
        <v>295</v>
      </c>
      <c r="D63" s="55" t="s">
        <v>343</v>
      </c>
      <c r="E63" s="83" t="s">
        <v>297</v>
      </c>
      <c r="F63" s="83" t="s">
        <v>298</v>
      </c>
      <c r="G63" s="65" t="s">
        <v>407</v>
      </c>
      <c r="H63" s="55" t="s">
        <v>462</v>
      </c>
      <c r="I63" s="55" t="s">
        <v>467</v>
      </c>
      <c r="J63" s="55" t="s">
        <v>464</v>
      </c>
      <c r="K63" s="65" t="s">
        <v>465</v>
      </c>
      <c r="L63" s="66">
        <v>-36.610399999999998</v>
      </c>
      <c r="M63" s="66">
        <v>-60.091700000000003</v>
      </c>
      <c r="N63" s="58">
        <v>50</v>
      </c>
      <c r="O63" s="59">
        <v>-8.5</v>
      </c>
      <c r="P63" s="59">
        <v>-1.08</v>
      </c>
      <c r="Q63" s="83" t="s">
        <v>455</v>
      </c>
      <c r="R63" s="55" t="s">
        <v>304</v>
      </c>
      <c r="S63" s="55" t="s">
        <v>453</v>
      </c>
    </row>
    <row r="64" spans="1:19" x14ac:dyDescent="0.2">
      <c r="A64" s="94" t="s">
        <v>385</v>
      </c>
      <c r="B64" s="55" t="s">
        <v>440</v>
      </c>
      <c r="C64" s="55" t="s">
        <v>295</v>
      </c>
      <c r="D64" s="55" t="s">
        <v>295</v>
      </c>
      <c r="E64" s="55" t="s">
        <v>297</v>
      </c>
      <c r="F64" s="55" t="s">
        <v>298</v>
      </c>
      <c r="G64" s="65" t="s">
        <v>468</v>
      </c>
      <c r="H64" s="55" t="s">
        <v>469</v>
      </c>
      <c r="I64" s="55" t="s">
        <v>470</v>
      </c>
      <c r="J64" s="55" t="s">
        <v>291</v>
      </c>
      <c r="K64" s="65" t="s">
        <v>471</v>
      </c>
      <c r="L64" s="66">
        <v>-36.983600000000003</v>
      </c>
      <c r="M64" s="66">
        <v>-60.240200000000002</v>
      </c>
      <c r="N64" s="58">
        <v>205</v>
      </c>
      <c r="O64" s="59">
        <v>-9.35</v>
      </c>
      <c r="P64" s="59">
        <v>-0.89</v>
      </c>
      <c r="Q64" s="55" t="s">
        <v>472</v>
      </c>
      <c r="R64" s="55" t="s">
        <v>304</v>
      </c>
    </row>
    <row r="65" spans="1:18" x14ac:dyDescent="0.2">
      <c r="A65" s="94" t="s">
        <v>385</v>
      </c>
      <c r="B65" s="55" t="s">
        <v>440</v>
      </c>
      <c r="C65" s="55" t="s">
        <v>295</v>
      </c>
      <c r="D65" s="55" t="s">
        <v>331</v>
      </c>
      <c r="E65" s="83" t="s">
        <v>297</v>
      </c>
      <c r="F65" s="83" t="s">
        <v>288</v>
      </c>
      <c r="G65" s="65" t="s">
        <v>446</v>
      </c>
      <c r="H65" s="55" t="s">
        <v>473</v>
      </c>
      <c r="I65" s="55" t="s">
        <v>474</v>
      </c>
      <c r="J65" s="55" t="s">
        <v>291</v>
      </c>
      <c r="K65" s="65"/>
      <c r="L65" s="66"/>
      <c r="M65" s="66"/>
      <c r="N65" s="58">
        <v>10</v>
      </c>
      <c r="O65" s="59">
        <v>-7.38</v>
      </c>
      <c r="P65" s="59">
        <v>-1.1200000000000001</v>
      </c>
      <c r="Q65" s="83" t="s">
        <v>475</v>
      </c>
      <c r="R65" s="55" t="s">
        <v>304</v>
      </c>
    </row>
    <row r="66" spans="1:18" x14ac:dyDescent="0.2">
      <c r="A66" s="94" t="s">
        <v>385</v>
      </c>
      <c r="B66" s="55" t="s">
        <v>440</v>
      </c>
      <c r="C66" s="55" t="s">
        <v>295</v>
      </c>
      <c r="D66" s="55" t="s">
        <v>331</v>
      </c>
      <c r="E66" s="83" t="s">
        <v>297</v>
      </c>
      <c r="F66" s="83" t="s">
        <v>288</v>
      </c>
      <c r="G66" s="65" t="s">
        <v>446</v>
      </c>
      <c r="H66" s="55" t="s">
        <v>473</v>
      </c>
      <c r="I66" s="55" t="s">
        <v>474</v>
      </c>
      <c r="J66" s="55" t="s">
        <v>291</v>
      </c>
      <c r="K66" s="65"/>
      <c r="L66" s="66"/>
      <c r="M66" s="66"/>
      <c r="N66" s="58">
        <v>10</v>
      </c>
      <c r="O66" s="59">
        <v>-7.3</v>
      </c>
      <c r="P66" s="59">
        <v>-0.48</v>
      </c>
      <c r="Q66" s="83" t="s">
        <v>475</v>
      </c>
      <c r="R66" s="55" t="s">
        <v>304</v>
      </c>
    </row>
    <row r="67" spans="1:18" x14ac:dyDescent="0.2">
      <c r="A67" s="94" t="s">
        <v>385</v>
      </c>
      <c r="B67" s="55" t="s">
        <v>440</v>
      </c>
      <c r="C67" s="55" t="s">
        <v>295</v>
      </c>
      <c r="D67" s="55" t="s">
        <v>331</v>
      </c>
      <c r="E67" s="83" t="s">
        <v>297</v>
      </c>
      <c r="F67" s="83" t="s">
        <v>288</v>
      </c>
      <c r="G67" s="65" t="s">
        <v>446</v>
      </c>
      <c r="H67" s="55" t="s">
        <v>476</v>
      </c>
      <c r="I67" s="55" t="s">
        <v>477</v>
      </c>
      <c r="J67" s="55" t="s">
        <v>291</v>
      </c>
      <c r="K67" s="65"/>
      <c r="L67" s="66"/>
      <c r="M67" s="66"/>
      <c r="N67" s="58">
        <v>10</v>
      </c>
      <c r="O67" s="59">
        <v>-8.0500000000000007</v>
      </c>
      <c r="P67" s="59">
        <v>-0.54</v>
      </c>
      <c r="Q67" s="83" t="s">
        <v>475</v>
      </c>
      <c r="R67" s="55" t="s">
        <v>304</v>
      </c>
    </row>
    <row r="68" spans="1:18" x14ac:dyDescent="0.2">
      <c r="A68" s="94" t="s">
        <v>385</v>
      </c>
      <c r="B68" s="55" t="s">
        <v>440</v>
      </c>
      <c r="C68" s="55" t="s">
        <v>295</v>
      </c>
      <c r="D68" s="55" t="s">
        <v>331</v>
      </c>
      <c r="E68" s="83" t="s">
        <v>297</v>
      </c>
      <c r="F68" s="83" t="s">
        <v>288</v>
      </c>
      <c r="G68" s="65" t="s">
        <v>446</v>
      </c>
      <c r="H68" s="55" t="s">
        <v>476</v>
      </c>
      <c r="I68" s="55" t="s">
        <v>477</v>
      </c>
      <c r="J68" s="55" t="s">
        <v>291</v>
      </c>
      <c r="K68" s="65"/>
      <c r="L68" s="66"/>
      <c r="M68" s="66"/>
      <c r="N68" s="58">
        <v>10</v>
      </c>
      <c r="O68" s="59">
        <v>-8</v>
      </c>
      <c r="P68" s="59">
        <v>-0.19</v>
      </c>
      <c r="Q68" s="83" t="s">
        <v>475</v>
      </c>
      <c r="R68" s="55" t="s">
        <v>304</v>
      </c>
    </row>
    <row r="69" spans="1:18" x14ac:dyDescent="0.2">
      <c r="A69" s="94" t="s">
        <v>385</v>
      </c>
      <c r="B69" s="55" t="s">
        <v>440</v>
      </c>
      <c r="C69" s="55" t="s">
        <v>295</v>
      </c>
      <c r="D69" s="55" t="s">
        <v>295</v>
      </c>
      <c r="E69" s="83" t="s">
        <v>287</v>
      </c>
      <c r="F69" s="83" t="s">
        <v>298</v>
      </c>
      <c r="G69" s="65" t="s">
        <v>407</v>
      </c>
      <c r="H69" s="55" t="s">
        <v>478</v>
      </c>
      <c r="I69" s="55" t="s">
        <v>479</v>
      </c>
      <c r="J69" s="55" t="s">
        <v>291</v>
      </c>
      <c r="K69" s="65"/>
      <c r="L69" s="66"/>
      <c r="M69" s="66"/>
      <c r="N69" s="58">
        <v>30</v>
      </c>
      <c r="O69" s="59">
        <v>-6.09</v>
      </c>
      <c r="P69" s="59">
        <v>0.32</v>
      </c>
      <c r="Q69" s="61">
        <v>14</v>
      </c>
      <c r="R69" s="55" t="s">
        <v>304</v>
      </c>
    </row>
    <row r="70" spans="1:18" x14ac:dyDescent="0.2">
      <c r="A70" s="94" t="s">
        <v>385</v>
      </c>
      <c r="B70" s="55" t="s">
        <v>480</v>
      </c>
      <c r="C70" s="55" t="s">
        <v>295</v>
      </c>
      <c r="D70" s="55" t="s">
        <v>296</v>
      </c>
      <c r="E70" s="83" t="s">
        <v>297</v>
      </c>
      <c r="F70" s="83" t="s">
        <v>298</v>
      </c>
      <c r="G70" s="65" t="s">
        <v>407</v>
      </c>
      <c r="H70" s="55" t="s">
        <v>481</v>
      </c>
      <c r="I70" s="55" t="s">
        <v>482</v>
      </c>
      <c r="J70" s="55" t="s">
        <v>291</v>
      </c>
      <c r="K70" s="55" t="s">
        <v>483</v>
      </c>
      <c r="L70" s="66">
        <v>-31.448899999999998</v>
      </c>
      <c r="M70" s="66">
        <v>-60.930399999999999</v>
      </c>
      <c r="N70" s="58">
        <v>10</v>
      </c>
      <c r="O70" s="59">
        <v>-0.8</v>
      </c>
      <c r="P70" s="59">
        <v>-0.11</v>
      </c>
      <c r="Q70" s="83" t="s">
        <v>484</v>
      </c>
      <c r="R70" s="55" t="s">
        <v>304</v>
      </c>
    </row>
    <row r="71" spans="1:18" x14ac:dyDescent="0.2">
      <c r="A71" s="94" t="s">
        <v>385</v>
      </c>
      <c r="B71" s="55" t="s">
        <v>480</v>
      </c>
      <c r="C71" s="55" t="s">
        <v>295</v>
      </c>
      <c r="D71" s="55" t="s">
        <v>295</v>
      </c>
      <c r="E71" s="55" t="s">
        <v>297</v>
      </c>
      <c r="F71" s="55" t="s">
        <v>288</v>
      </c>
      <c r="G71" s="65" t="s">
        <v>446</v>
      </c>
      <c r="H71" s="55" t="s">
        <v>485</v>
      </c>
      <c r="I71" s="55" t="s">
        <v>486</v>
      </c>
      <c r="J71" s="55" t="s">
        <v>291</v>
      </c>
      <c r="K71" s="55" t="s">
        <v>487</v>
      </c>
      <c r="L71" s="66">
        <v>-34.6935</v>
      </c>
      <c r="M71" s="66">
        <v>-58.618200000000002</v>
      </c>
      <c r="N71" s="58">
        <v>702</v>
      </c>
      <c r="O71" s="74">
        <v>-1.78</v>
      </c>
      <c r="P71" s="59">
        <v>-0.6</v>
      </c>
      <c r="Q71" s="55" t="s">
        <v>475</v>
      </c>
      <c r="R71" s="55" t="s">
        <v>304</v>
      </c>
    </row>
    <row r="72" spans="1:18" x14ac:dyDescent="0.2">
      <c r="A72" s="94" t="s">
        <v>385</v>
      </c>
      <c r="B72" s="55" t="s">
        <v>480</v>
      </c>
      <c r="C72" s="55" t="s">
        <v>295</v>
      </c>
      <c r="D72" s="55" t="s">
        <v>295</v>
      </c>
      <c r="E72" s="55" t="s">
        <v>297</v>
      </c>
      <c r="F72" s="55" t="s">
        <v>288</v>
      </c>
      <c r="G72" s="65" t="s">
        <v>446</v>
      </c>
      <c r="H72" s="55" t="s">
        <v>485</v>
      </c>
      <c r="I72" s="55" t="s">
        <v>488</v>
      </c>
      <c r="J72" s="55" t="s">
        <v>291</v>
      </c>
      <c r="K72" s="55" t="s">
        <v>487</v>
      </c>
      <c r="L72" s="66">
        <v>-34.6935</v>
      </c>
      <c r="M72" s="66">
        <v>-58.618200000000002</v>
      </c>
      <c r="N72" s="58">
        <v>702</v>
      </c>
      <c r="O72" s="59">
        <v>-1.05</v>
      </c>
      <c r="P72" s="59">
        <v>-1.95</v>
      </c>
      <c r="Q72" s="55" t="s">
        <v>475</v>
      </c>
      <c r="R72" s="55" t="s">
        <v>304</v>
      </c>
    </row>
    <row r="73" spans="1:18" x14ac:dyDescent="0.2">
      <c r="A73" s="94" t="s">
        <v>385</v>
      </c>
      <c r="B73" s="55" t="s">
        <v>480</v>
      </c>
      <c r="C73" s="55" t="s">
        <v>295</v>
      </c>
      <c r="D73" s="55" t="s">
        <v>295</v>
      </c>
      <c r="E73" s="55" t="s">
        <v>297</v>
      </c>
      <c r="F73" s="83" t="s">
        <v>288</v>
      </c>
      <c r="G73" s="65" t="s">
        <v>489</v>
      </c>
      <c r="H73" s="55" t="s">
        <v>490</v>
      </c>
      <c r="I73" s="55" t="s">
        <v>491</v>
      </c>
      <c r="J73" s="55" t="s">
        <v>291</v>
      </c>
      <c r="K73" s="55" t="s">
        <v>492</v>
      </c>
      <c r="L73" s="66">
        <v>-32.9587</v>
      </c>
      <c r="M73" s="66">
        <v>-60.672600000000003</v>
      </c>
      <c r="N73" s="58">
        <v>28</v>
      </c>
      <c r="O73" s="59">
        <v>-11.07</v>
      </c>
      <c r="P73" s="59">
        <v>-1.44</v>
      </c>
      <c r="Q73" s="55" t="s">
        <v>493</v>
      </c>
      <c r="R73" s="55" t="s">
        <v>304</v>
      </c>
    </row>
    <row r="74" spans="1:18" x14ac:dyDescent="0.2">
      <c r="A74" s="94" t="s">
        <v>385</v>
      </c>
      <c r="B74" s="55" t="s">
        <v>480</v>
      </c>
      <c r="C74" s="55" t="s">
        <v>295</v>
      </c>
      <c r="D74" s="55" t="s">
        <v>295</v>
      </c>
      <c r="E74" s="55" t="s">
        <v>297</v>
      </c>
      <c r="F74" s="55" t="s">
        <v>288</v>
      </c>
      <c r="G74" s="65" t="s">
        <v>446</v>
      </c>
      <c r="H74" s="55" t="s">
        <v>494</v>
      </c>
      <c r="I74" s="55" t="s">
        <v>495</v>
      </c>
      <c r="J74" s="55" t="s">
        <v>291</v>
      </c>
      <c r="K74" s="55" t="s">
        <v>496</v>
      </c>
      <c r="L74" s="66">
        <v>-33.662300000000002</v>
      </c>
      <c r="M74" s="66">
        <v>-70.664500000000004</v>
      </c>
      <c r="N74" s="58">
        <v>591</v>
      </c>
      <c r="O74" s="59">
        <v>-7.16</v>
      </c>
      <c r="P74" s="59">
        <v>-3.54</v>
      </c>
      <c r="Q74" s="55" t="s">
        <v>475</v>
      </c>
      <c r="R74" s="55" t="s">
        <v>304</v>
      </c>
    </row>
    <row r="75" spans="1:18" x14ac:dyDescent="0.2">
      <c r="A75" s="94" t="s">
        <v>385</v>
      </c>
      <c r="B75" s="55" t="s">
        <v>480</v>
      </c>
      <c r="C75" s="55" t="s">
        <v>295</v>
      </c>
      <c r="D75" s="55" t="s">
        <v>343</v>
      </c>
      <c r="E75" s="83" t="s">
        <v>297</v>
      </c>
      <c r="F75" s="83" t="s">
        <v>298</v>
      </c>
      <c r="G75" s="65" t="s">
        <v>459</v>
      </c>
      <c r="H75" s="55" t="s">
        <v>497</v>
      </c>
      <c r="I75" s="55" t="s">
        <v>498</v>
      </c>
      <c r="J75" s="55" t="s">
        <v>291</v>
      </c>
      <c r="K75" s="65"/>
      <c r="L75" s="66"/>
      <c r="M75" s="66"/>
      <c r="N75" s="58">
        <v>10</v>
      </c>
      <c r="O75" s="59">
        <v>-10.6</v>
      </c>
      <c r="P75" s="59">
        <v>-0.7</v>
      </c>
      <c r="Q75" s="83" t="s">
        <v>455</v>
      </c>
      <c r="R75" s="55" t="s">
        <v>304</v>
      </c>
    </row>
    <row r="76" spans="1:18" x14ac:dyDescent="0.2">
      <c r="A76" s="94" t="s">
        <v>385</v>
      </c>
      <c r="B76" s="55" t="s">
        <v>480</v>
      </c>
      <c r="C76" s="55" t="s">
        <v>337</v>
      </c>
      <c r="E76" s="55" t="s">
        <v>297</v>
      </c>
      <c r="F76" s="55" t="s">
        <v>288</v>
      </c>
      <c r="G76" s="55" t="s">
        <v>499</v>
      </c>
      <c r="H76" s="55" t="s">
        <v>500</v>
      </c>
      <c r="I76" s="55" t="s">
        <v>501</v>
      </c>
      <c r="J76" s="55" t="s">
        <v>291</v>
      </c>
      <c r="K76" s="55" t="s">
        <v>502</v>
      </c>
      <c r="L76" s="62">
        <v>-35.080599999999997</v>
      </c>
      <c r="M76" s="62">
        <v>-57.517699999999998</v>
      </c>
      <c r="N76" s="58">
        <v>50</v>
      </c>
      <c r="O76" s="59">
        <v>-7.46</v>
      </c>
      <c r="P76" s="59">
        <v>-0.83</v>
      </c>
      <c r="Q76" s="83" t="s">
        <v>374</v>
      </c>
      <c r="R76" s="55" t="s">
        <v>341</v>
      </c>
    </row>
    <row r="77" spans="1:18" x14ac:dyDescent="0.2">
      <c r="A77" s="94" t="s">
        <v>385</v>
      </c>
      <c r="B77" s="55" t="s">
        <v>480</v>
      </c>
      <c r="C77" s="55" t="s">
        <v>337</v>
      </c>
      <c r="E77" s="55" t="s">
        <v>297</v>
      </c>
      <c r="F77" s="55" t="s">
        <v>288</v>
      </c>
      <c r="G77" s="55" t="s">
        <v>499</v>
      </c>
      <c r="H77" s="55" t="s">
        <v>500</v>
      </c>
      <c r="I77" s="55" t="s">
        <v>501</v>
      </c>
      <c r="J77" s="55" t="s">
        <v>291</v>
      </c>
      <c r="K77" s="55" t="s">
        <v>502</v>
      </c>
      <c r="L77" s="62">
        <v>-35.080599999999997</v>
      </c>
      <c r="M77" s="62">
        <v>-57.517699999999998</v>
      </c>
      <c r="N77" s="58">
        <v>50</v>
      </c>
      <c r="O77" s="59">
        <v>-7.4</v>
      </c>
      <c r="P77" s="59">
        <v>-0.77</v>
      </c>
      <c r="Q77" s="83" t="s">
        <v>374</v>
      </c>
      <c r="R77" s="55" t="s">
        <v>341</v>
      </c>
    </row>
    <row r="78" spans="1:18" x14ac:dyDescent="0.2">
      <c r="A78" s="94" t="s">
        <v>385</v>
      </c>
      <c r="B78" s="55" t="s">
        <v>480</v>
      </c>
      <c r="C78" s="55" t="s">
        <v>295</v>
      </c>
      <c r="D78" s="55" t="s">
        <v>331</v>
      </c>
      <c r="E78" s="83" t="s">
        <v>297</v>
      </c>
      <c r="F78" s="83" t="s">
        <v>288</v>
      </c>
      <c r="G78" s="65" t="s">
        <v>446</v>
      </c>
      <c r="H78" s="55" t="s">
        <v>500</v>
      </c>
      <c r="I78" s="55" t="s">
        <v>501</v>
      </c>
      <c r="J78" s="55" t="s">
        <v>291</v>
      </c>
      <c r="K78" s="55" t="s">
        <v>502</v>
      </c>
      <c r="L78" s="62">
        <v>-35.080599999999997</v>
      </c>
      <c r="M78" s="62">
        <v>-57.517699999999998</v>
      </c>
      <c r="N78" s="58">
        <v>50</v>
      </c>
      <c r="O78" s="59">
        <v>-7.46</v>
      </c>
      <c r="P78" s="59">
        <v>-0.83</v>
      </c>
      <c r="Q78" s="83" t="s">
        <v>374</v>
      </c>
      <c r="R78" s="55" t="s">
        <v>304</v>
      </c>
    </row>
    <row r="79" spans="1:18" x14ac:dyDescent="0.2">
      <c r="A79" s="94" t="s">
        <v>385</v>
      </c>
      <c r="B79" s="55" t="s">
        <v>480</v>
      </c>
      <c r="C79" s="55" t="s">
        <v>295</v>
      </c>
      <c r="D79" s="55" t="s">
        <v>331</v>
      </c>
      <c r="E79" s="83" t="s">
        <v>297</v>
      </c>
      <c r="F79" s="83" t="s">
        <v>288</v>
      </c>
      <c r="G79" s="65" t="s">
        <v>446</v>
      </c>
      <c r="H79" s="55" t="s">
        <v>500</v>
      </c>
      <c r="I79" s="55" t="s">
        <v>501</v>
      </c>
      <c r="J79" s="55" t="s">
        <v>291</v>
      </c>
      <c r="K79" s="55" t="s">
        <v>502</v>
      </c>
      <c r="L79" s="62">
        <v>-35.080599999999997</v>
      </c>
      <c r="M79" s="62">
        <v>-57.517699999999998</v>
      </c>
      <c r="N79" s="58">
        <v>50</v>
      </c>
      <c r="O79" s="59">
        <v>-7.4</v>
      </c>
      <c r="P79" s="59">
        <v>-0.77</v>
      </c>
      <c r="Q79" s="83" t="s">
        <v>374</v>
      </c>
      <c r="R79" s="55" t="s">
        <v>304</v>
      </c>
    </row>
    <row r="80" spans="1:18" x14ac:dyDescent="0.2">
      <c r="A80" s="94" t="s">
        <v>385</v>
      </c>
      <c r="B80" s="55" t="s">
        <v>480</v>
      </c>
      <c r="C80" s="55" t="s">
        <v>295</v>
      </c>
      <c r="D80" s="55" t="s">
        <v>295</v>
      </c>
      <c r="E80" s="55" t="s">
        <v>297</v>
      </c>
      <c r="F80" s="55" t="s">
        <v>288</v>
      </c>
      <c r="G80" s="65" t="s">
        <v>446</v>
      </c>
      <c r="H80" s="55" t="s">
        <v>503</v>
      </c>
      <c r="I80" s="55" t="s">
        <v>504</v>
      </c>
      <c r="J80" s="55" t="s">
        <v>291</v>
      </c>
      <c r="K80" s="65"/>
      <c r="L80" s="66"/>
      <c r="M80" s="66"/>
      <c r="N80" s="58">
        <v>15</v>
      </c>
      <c r="O80" s="59">
        <v>-7.65</v>
      </c>
      <c r="P80" s="59">
        <v>-1.07</v>
      </c>
      <c r="Q80" s="83" t="s">
        <v>374</v>
      </c>
      <c r="R80" s="55" t="s">
        <v>304</v>
      </c>
    </row>
    <row r="81" spans="1:23" x14ac:dyDescent="0.2">
      <c r="A81" s="94" t="s">
        <v>385</v>
      </c>
      <c r="B81" s="55" t="s">
        <v>480</v>
      </c>
      <c r="C81" s="55" t="s">
        <v>337</v>
      </c>
      <c r="E81" s="55" t="s">
        <v>297</v>
      </c>
      <c r="F81" s="55" t="s">
        <v>288</v>
      </c>
      <c r="G81" s="55" t="s">
        <v>499</v>
      </c>
      <c r="H81" s="55" t="s">
        <v>505</v>
      </c>
      <c r="I81" s="55" t="s">
        <v>506</v>
      </c>
      <c r="J81" s="55" t="s">
        <v>291</v>
      </c>
      <c r="K81" s="55" t="s">
        <v>507</v>
      </c>
      <c r="L81" s="62">
        <v>-34.650599999999997</v>
      </c>
      <c r="M81" s="62">
        <v>-59.431699999999999</v>
      </c>
      <c r="N81" s="58">
        <v>50</v>
      </c>
      <c r="O81" s="59">
        <v>-8.74</v>
      </c>
      <c r="P81" s="59">
        <v>-0.46</v>
      </c>
      <c r="Q81" s="83" t="s">
        <v>374</v>
      </c>
      <c r="R81" s="55" t="s">
        <v>341</v>
      </c>
    </row>
    <row r="82" spans="1:23" x14ac:dyDescent="0.2">
      <c r="A82" s="94" t="s">
        <v>385</v>
      </c>
      <c r="B82" s="55" t="s">
        <v>480</v>
      </c>
      <c r="C82" s="55" t="s">
        <v>337</v>
      </c>
      <c r="E82" s="55" t="s">
        <v>297</v>
      </c>
      <c r="F82" s="55" t="s">
        <v>288</v>
      </c>
      <c r="G82" s="55" t="s">
        <v>499</v>
      </c>
      <c r="H82" s="55" t="s">
        <v>505</v>
      </c>
      <c r="I82" s="55" t="s">
        <v>508</v>
      </c>
      <c r="J82" s="55" t="s">
        <v>291</v>
      </c>
      <c r="K82" s="55" t="s">
        <v>507</v>
      </c>
      <c r="L82" s="62">
        <v>-34.650599999999997</v>
      </c>
      <c r="M82" s="62">
        <v>-59.431699999999999</v>
      </c>
      <c r="N82" s="58">
        <v>50</v>
      </c>
      <c r="O82" s="59">
        <v>-8.6999999999999993</v>
      </c>
      <c r="P82" s="59">
        <v>-0.19</v>
      </c>
      <c r="Q82" s="83" t="s">
        <v>374</v>
      </c>
      <c r="R82" s="55" t="s">
        <v>341</v>
      </c>
    </row>
    <row r="83" spans="1:23" x14ac:dyDescent="0.2">
      <c r="A83" s="94" t="s">
        <v>385</v>
      </c>
      <c r="B83" s="55" t="s">
        <v>480</v>
      </c>
      <c r="C83" s="55" t="s">
        <v>295</v>
      </c>
      <c r="D83" s="55" t="s">
        <v>331</v>
      </c>
      <c r="E83" s="83" t="s">
        <v>297</v>
      </c>
      <c r="F83" s="83" t="s">
        <v>288</v>
      </c>
      <c r="G83" s="65" t="s">
        <v>446</v>
      </c>
      <c r="H83" s="55" t="s">
        <v>505</v>
      </c>
      <c r="I83" s="55" t="s">
        <v>506</v>
      </c>
      <c r="J83" s="55" t="s">
        <v>291</v>
      </c>
      <c r="K83" s="55" t="s">
        <v>507</v>
      </c>
      <c r="L83" s="62">
        <v>-34.650599999999997</v>
      </c>
      <c r="M83" s="62">
        <v>-59.431699999999999</v>
      </c>
      <c r="N83" s="58">
        <v>50</v>
      </c>
      <c r="O83" s="59">
        <v>-8.74</v>
      </c>
      <c r="P83" s="59">
        <v>-0.46</v>
      </c>
      <c r="Q83" s="83" t="s">
        <v>475</v>
      </c>
      <c r="R83" s="55" t="s">
        <v>304</v>
      </c>
    </row>
    <row r="84" spans="1:23" x14ac:dyDescent="0.2">
      <c r="A84" s="94" t="s">
        <v>385</v>
      </c>
      <c r="B84" s="55" t="s">
        <v>480</v>
      </c>
      <c r="C84" s="55" t="s">
        <v>295</v>
      </c>
      <c r="D84" s="55" t="s">
        <v>331</v>
      </c>
      <c r="E84" s="83" t="s">
        <v>297</v>
      </c>
      <c r="F84" s="83" t="s">
        <v>288</v>
      </c>
      <c r="G84" s="65" t="s">
        <v>446</v>
      </c>
      <c r="H84" s="55" t="s">
        <v>505</v>
      </c>
      <c r="I84" s="55" t="s">
        <v>508</v>
      </c>
      <c r="J84" s="55" t="s">
        <v>291</v>
      </c>
      <c r="K84" s="55" t="s">
        <v>507</v>
      </c>
      <c r="L84" s="62">
        <v>-34.650599999999997</v>
      </c>
      <c r="M84" s="62">
        <v>-59.431699999999999</v>
      </c>
      <c r="N84" s="58">
        <v>50</v>
      </c>
      <c r="O84" s="59">
        <v>-8.6999999999999993</v>
      </c>
      <c r="P84" s="59">
        <v>-0.57999999999999996</v>
      </c>
      <c r="Q84" s="83" t="s">
        <v>475</v>
      </c>
      <c r="R84" s="55" t="s">
        <v>304</v>
      </c>
    </row>
    <row r="85" spans="1:23" x14ac:dyDescent="0.2">
      <c r="A85" s="94" t="s">
        <v>385</v>
      </c>
      <c r="B85" s="67" t="s">
        <v>480</v>
      </c>
      <c r="C85" s="67" t="s">
        <v>295</v>
      </c>
      <c r="D85" s="67" t="s">
        <v>295</v>
      </c>
      <c r="E85" s="67" t="s">
        <v>297</v>
      </c>
      <c r="F85" s="85" t="s">
        <v>288</v>
      </c>
      <c r="G85" s="68" t="s">
        <v>446</v>
      </c>
      <c r="H85" s="67" t="s">
        <v>505</v>
      </c>
      <c r="I85" s="67" t="s">
        <v>509</v>
      </c>
      <c r="J85" s="67" t="s">
        <v>291</v>
      </c>
      <c r="K85" s="55" t="s">
        <v>507</v>
      </c>
      <c r="L85" s="62">
        <v>-34.650599999999997</v>
      </c>
      <c r="M85" s="62">
        <v>-59.431699999999999</v>
      </c>
      <c r="N85" s="70">
        <v>45</v>
      </c>
      <c r="O85" s="71">
        <v>-6.83</v>
      </c>
      <c r="P85" s="71">
        <v>-1.87</v>
      </c>
      <c r="Q85" s="85" t="s">
        <v>475</v>
      </c>
      <c r="R85" s="67" t="s">
        <v>304</v>
      </c>
      <c r="S85" s="67"/>
      <c r="T85" s="67"/>
      <c r="U85" s="86"/>
      <c r="V85" s="67"/>
      <c r="W85" s="67"/>
    </row>
    <row r="86" spans="1:23" x14ac:dyDescent="0.2">
      <c r="A86" s="94" t="s">
        <v>385</v>
      </c>
      <c r="B86" s="55" t="s">
        <v>480</v>
      </c>
      <c r="C86" s="55" t="s">
        <v>295</v>
      </c>
      <c r="D86" s="55" t="s">
        <v>295</v>
      </c>
      <c r="E86" s="55" t="s">
        <v>297</v>
      </c>
      <c r="F86" s="83" t="s">
        <v>288</v>
      </c>
      <c r="G86" s="65" t="s">
        <v>446</v>
      </c>
      <c r="H86" s="55" t="s">
        <v>505</v>
      </c>
      <c r="I86" s="55" t="s">
        <v>510</v>
      </c>
      <c r="J86" s="55" t="s">
        <v>291</v>
      </c>
      <c r="K86" s="55" t="s">
        <v>507</v>
      </c>
      <c r="L86" s="62">
        <v>-34.650599999999997</v>
      </c>
      <c r="M86" s="62">
        <v>-59.431699999999999</v>
      </c>
      <c r="N86" s="58">
        <v>45</v>
      </c>
      <c r="O86" s="59">
        <v>-6.33</v>
      </c>
      <c r="P86" s="59">
        <v>-1.54</v>
      </c>
      <c r="Q86" s="83" t="s">
        <v>475</v>
      </c>
      <c r="R86" s="55" t="s">
        <v>304</v>
      </c>
    </row>
    <row r="87" spans="1:23" x14ac:dyDescent="0.2">
      <c r="A87" s="94" t="s">
        <v>385</v>
      </c>
      <c r="B87" s="55" t="s">
        <v>480</v>
      </c>
      <c r="C87" s="55" t="s">
        <v>295</v>
      </c>
      <c r="D87" s="55" t="s">
        <v>295</v>
      </c>
      <c r="E87" s="55" t="s">
        <v>297</v>
      </c>
      <c r="F87" s="83" t="s">
        <v>288</v>
      </c>
      <c r="G87" s="65" t="s">
        <v>489</v>
      </c>
      <c r="H87" s="55" t="s">
        <v>511</v>
      </c>
      <c r="I87" s="55" t="s">
        <v>512</v>
      </c>
      <c r="J87" s="55" t="s">
        <v>291</v>
      </c>
      <c r="K87" s="65"/>
      <c r="L87" s="66"/>
      <c r="M87" s="66"/>
      <c r="N87" s="58">
        <v>28</v>
      </c>
      <c r="O87" s="59">
        <v>-4.1900000000000004</v>
      </c>
      <c r="P87" s="59">
        <v>-1.91</v>
      </c>
      <c r="Q87" s="55" t="s">
        <v>493</v>
      </c>
      <c r="R87" s="55" t="s">
        <v>304</v>
      </c>
    </row>
    <row r="88" spans="1:23" x14ac:dyDescent="0.2">
      <c r="A88" s="94" t="s">
        <v>385</v>
      </c>
      <c r="B88" s="55" t="s">
        <v>480</v>
      </c>
      <c r="C88" s="55" t="s">
        <v>295</v>
      </c>
      <c r="D88" s="55" t="s">
        <v>343</v>
      </c>
      <c r="E88" s="83" t="s">
        <v>297</v>
      </c>
      <c r="F88" s="83" t="s">
        <v>298</v>
      </c>
      <c r="G88" s="65" t="s">
        <v>407</v>
      </c>
      <c r="H88" s="55" t="s">
        <v>513</v>
      </c>
      <c r="I88" s="55" t="s">
        <v>514</v>
      </c>
      <c r="J88" s="55" t="s">
        <v>464</v>
      </c>
      <c r="K88" s="55" t="s">
        <v>515</v>
      </c>
      <c r="L88" s="66">
        <v>-38.286499999999997</v>
      </c>
      <c r="M88" s="66">
        <v>-57.835799999999999</v>
      </c>
      <c r="N88" s="58">
        <v>10</v>
      </c>
      <c r="O88" s="59">
        <v>-7.2</v>
      </c>
      <c r="P88" s="59">
        <v>-1.18</v>
      </c>
      <c r="Q88" s="83" t="s">
        <v>455</v>
      </c>
      <c r="R88" s="55" t="s">
        <v>304</v>
      </c>
    </row>
    <row r="89" spans="1:23" x14ac:dyDescent="0.2">
      <c r="A89" s="94" t="s">
        <v>385</v>
      </c>
      <c r="B89" s="55" t="s">
        <v>480</v>
      </c>
      <c r="C89" s="55" t="s">
        <v>295</v>
      </c>
      <c r="D89" s="55" t="s">
        <v>343</v>
      </c>
      <c r="E89" s="83" t="s">
        <v>287</v>
      </c>
      <c r="F89" s="83" t="s">
        <v>298</v>
      </c>
      <c r="G89" s="65" t="s">
        <v>407</v>
      </c>
      <c r="H89" s="55" t="s">
        <v>516</v>
      </c>
      <c r="I89" s="55" t="s">
        <v>517</v>
      </c>
      <c r="J89" s="55" t="s">
        <v>291</v>
      </c>
      <c r="K89" s="55" t="s">
        <v>518</v>
      </c>
      <c r="L89" s="66">
        <v>-37.6233</v>
      </c>
      <c r="M89" s="66">
        <v>-58.552100000000003</v>
      </c>
      <c r="N89" s="58">
        <v>10</v>
      </c>
      <c r="O89" s="59">
        <v>-10.199999999999999</v>
      </c>
      <c r="P89" s="59">
        <v>0.37</v>
      </c>
      <c r="Q89" s="83" t="s">
        <v>455</v>
      </c>
      <c r="R89" s="55" t="s">
        <v>304</v>
      </c>
      <c r="S89" s="87" t="s">
        <v>519</v>
      </c>
      <c r="T89" s="88"/>
      <c r="U89" s="89"/>
      <c r="V89" s="88"/>
      <c r="W89" s="88"/>
    </row>
    <row r="90" spans="1:23" x14ac:dyDescent="0.2">
      <c r="A90" s="94" t="s">
        <v>385</v>
      </c>
      <c r="B90" s="55" t="s">
        <v>480</v>
      </c>
      <c r="C90" s="55" t="s">
        <v>295</v>
      </c>
      <c r="D90" s="55" t="s">
        <v>295</v>
      </c>
      <c r="E90" s="83" t="s">
        <v>287</v>
      </c>
      <c r="F90" s="83" t="s">
        <v>288</v>
      </c>
      <c r="G90" s="65" t="s">
        <v>446</v>
      </c>
      <c r="H90" s="55" t="s">
        <v>520</v>
      </c>
      <c r="I90" s="55" t="s">
        <v>521</v>
      </c>
      <c r="J90" s="55" t="s">
        <v>291</v>
      </c>
      <c r="K90" s="65"/>
      <c r="L90" s="66"/>
      <c r="M90" s="66"/>
      <c r="N90" s="58">
        <v>590</v>
      </c>
      <c r="O90" s="59">
        <v>-5.88</v>
      </c>
      <c r="P90" s="59">
        <v>-2.14</v>
      </c>
      <c r="Q90" s="55" t="s">
        <v>522</v>
      </c>
      <c r="R90" s="55" t="s">
        <v>304</v>
      </c>
    </row>
    <row r="91" spans="1:23" x14ac:dyDescent="0.2">
      <c r="A91" s="94" t="s">
        <v>385</v>
      </c>
      <c r="B91" s="55" t="s">
        <v>480</v>
      </c>
      <c r="C91" s="55" t="s">
        <v>295</v>
      </c>
      <c r="D91" s="55" t="s">
        <v>331</v>
      </c>
      <c r="E91" s="83" t="s">
        <v>297</v>
      </c>
      <c r="F91" s="83" t="s">
        <v>288</v>
      </c>
      <c r="G91" s="65" t="s">
        <v>446</v>
      </c>
      <c r="H91" s="55" t="s">
        <v>523</v>
      </c>
      <c r="I91" s="55" t="s">
        <v>524</v>
      </c>
      <c r="J91" s="55" t="s">
        <v>291</v>
      </c>
      <c r="K91" s="55" t="s">
        <v>525</v>
      </c>
      <c r="L91" s="66">
        <v>-36.839199999999998</v>
      </c>
      <c r="M91" s="66">
        <v>-60.309600000000003</v>
      </c>
      <c r="N91" s="58">
        <v>100</v>
      </c>
      <c r="O91" s="59">
        <v>-10.53</v>
      </c>
      <c r="P91" s="59">
        <v>-1.95</v>
      </c>
      <c r="Q91" s="83" t="s">
        <v>374</v>
      </c>
      <c r="R91" s="55" t="s">
        <v>304</v>
      </c>
    </row>
    <row r="92" spans="1:23" x14ac:dyDescent="0.2">
      <c r="A92" s="94" t="s">
        <v>385</v>
      </c>
      <c r="B92" s="55" t="s">
        <v>480</v>
      </c>
      <c r="C92" s="55" t="s">
        <v>295</v>
      </c>
      <c r="D92" s="55" t="s">
        <v>331</v>
      </c>
      <c r="E92" s="83" t="s">
        <v>297</v>
      </c>
      <c r="F92" s="83" t="s">
        <v>288</v>
      </c>
      <c r="G92" s="65" t="s">
        <v>446</v>
      </c>
      <c r="H92" s="55" t="s">
        <v>523</v>
      </c>
      <c r="I92" s="55" t="s">
        <v>524</v>
      </c>
      <c r="J92" s="55" t="s">
        <v>291</v>
      </c>
      <c r="K92" s="55" t="s">
        <v>525</v>
      </c>
      <c r="L92" s="66">
        <v>-36.839199999999998</v>
      </c>
      <c r="M92" s="66">
        <v>-60.309600000000003</v>
      </c>
      <c r="N92" s="58">
        <v>100</v>
      </c>
      <c r="O92" s="59">
        <v>-10.42</v>
      </c>
      <c r="P92" s="59">
        <v>-1.68</v>
      </c>
      <c r="Q92" s="83" t="s">
        <v>374</v>
      </c>
      <c r="R92" s="55" t="s">
        <v>304</v>
      </c>
    </row>
    <row r="93" spans="1:23" x14ac:dyDescent="0.2">
      <c r="A93" s="94" t="s">
        <v>385</v>
      </c>
      <c r="B93" s="55" t="s">
        <v>480</v>
      </c>
      <c r="C93" s="55" t="s">
        <v>295</v>
      </c>
      <c r="D93" s="55" t="s">
        <v>343</v>
      </c>
      <c r="E93" s="83" t="s">
        <v>287</v>
      </c>
      <c r="F93" s="83" t="s">
        <v>298</v>
      </c>
      <c r="G93" s="65" t="s">
        <v>407</v>
      </c>
      <c r="H93" s="55" t="s">
        <v>526</v>
      </c>
      <c r="I93" s="55" t="s">
        <v>527</v>
      </c>
      <c r="J93" s="55" t="s">
        <v>291</v>
      </c>
      <c r="K93" s="55" t="s">
        <v>528</v>
      </c>
      <c r="L93" s="66">
        <v>-38.439300000000003</v>
      </c>
      <c r="M93" s="66">
        <v>-60.664499999999997</v>
      </c>
      <c r="N93" s="58">
        <v>100</v>
      </c>
      <c r="O93" s="59">
        <v>-9.9</v>
      </c>
      <c r="P93" s="59">
        <v>-0.4</v>
      </c>
      <c r="Q93" s="83" t="s">
        <v>455</v>
      </c>
      <c r="R93" s="55" t="s">
        <v>304</v>
      </c>
    </row>
    <row r="94" spans="1:23" x14ac:dyDescent="0.2">
      <c r="A94" s="94" t="s">
        <v>385</v>
      </c>
      <c r="B94" s="55" t="s">
        <v>480</v>
      </c>
      <c r="C94" s="55" t="s">
        <v>295</v>
      </c>
      <c r="D94" s="55" t="s">
        <v>296</v>
      </c>
      <c r="E94" s="83" t="s">
        <v>287</v>
      </c>
      <c r="F94" s="83" t="s">
        <v>298</v>
      </c>
      <c r="G94" s="65" t="s">
        <v>407</v>
      </c>
      <c r="H94" s="55" t="s">
        <v>526</v>
      </c>
      <c r="I94" s="55" t="s">
        <v>529</v>
      </c>
      <c r="J94" s="55" t="s">
        <v>291</v>
      </c>
      <c r="K94" s="55" t="s">
        <v>528</v>
      </c>
      <c r="L94" s="66">
        <v>-38.439300000000003</v>
      </c>
      <c r="M94" s="66">
        <v>-60.664499999999997</v>
      </c>
      <c r="N94" s="58">
        <v>100</v>
      </c>
      <c r="O94" s="59">
        <v>-8.5</v>
      </c>
      <c r="P94" s="59">
        <v>-0.21</v>
      </c>
      <c r="Q94" s="83" t="s">
        <v>530</v>
      </c>
      <c r="R94" s="55" t="s">
        <v>304</v>
      </c>
    </row>
    <row r="95" spans="1:23" x14ac:dyDescent="0.2">
      <c r="A95" s="94" t="s">
        <v>385</v>
      </c>
      <c r="B95" s="55" t="s">
        <v>480</v>
      </c>
      <c r="C95" s="55" t="s">
        <v>295</v>
      </c>
      <c r="D95" s="55" t="s">
        <v>296</v>
      </c>
      <c r="E95" s="83" t="s">
        <v>287</v>
      </c>
      <c r="F95" s="83" t="s">
        <v>298</v>
      </c>
      <c r="G95" s="65" t="s">
        <v>407</v>
      </c>
      <c r="H95" s="55" t="s">
        <v>526</v>
      </c>
      <c r="I95" s="55" t="s">
        <v>529</v>
      </c>
      <c r="J95" s="55" t="s">
        <v>291</v>
      </c>
      <c r="K95" s="55" t="s">
        <v>528</v>
      </c>
      <c r="L95" s="66">
        <v>-38.439300000000003</v>
      </c>
      <c r="M95" s="66">
        <v>-60.664499999999997</v>
      </c>
      <c r="N95" s="58">
        <v>100</v>
      </c>
      <c r="O95" s="59">
        <v>-7.8</v>
      </c>
      <c r="P95" s="59">
        <v>-0.02</v>
      </c>
      <c r="Q95" s="83" t="s">
        <v>530</v>
      </c>
      <c r="R95" s="55" t="s">
        <v>304</v>
      </c>
    </row>
    <row r="96" spans="1:23" x14ac:dyDescent="0.2">
      <c r="A96" s="94" t="s">
        <v>385</v>
      </c>
      <c r="B96" s="55" t="s">
        <v>480</v>
      </c>
      <c r="C96" s="55" t="s">
        <v>295</v>
      </c>
      <c r="D96" s="55" t="s">
        <v>295</v>
      </c>
      <c r="E96" s="55" t="s">
        <v>297</v>
      </c>
      <c r="F96" s="55" t="s">
        <v>298</v>
      </c>
      <c r="G96" s="65" t="s">
        <v>531</v>
      </c>
      <c r="H96" s="55" t="s">
        <v>532</v>
      </c>
      <c r="I96" s="55" t="s">
        <v>533</v>
      </c>
      <c r="J96" s="55" t="s">
        <v>415</v>
      </c>
      <c r="K96" s="65"/>
      <c r="L96" s="66"/>
      <c r="M96" s="66"/>
      <c r="N96" s="58">
        <v>910</v>
      </c>
      <c r="O96" s="59">
        <v>-3.65</v>
      </c>
      <c r="P96" s="59">
        <v>-0.75</v>
      </c>
      <c r="Q96" s="55" t="s">
        <v>374</v>
      </c>
      <c r="R96" s="55" t="s">
        <v>304</v>
      </c>
    </row>
    <row r="97" spans="1:21" x14ac:dyDescent="0.2">
      <c r="A97" s="94" t="s">
        <v>385</v>
      </c>
      <c r="B97" s="55" t="s">
        <v>480</v>
      </c>
      <c r="C97" s="55" t="s">
        <v>295</v>
      </c>
      <c r="D97" s="55" t="s">
        <v>343</v>
      </c>
      <c r="E97" s="83" t="s">
        <v>297</v>
      </c>
      <c r="F97" s="83" t="s">
        <v>298</v>
      </c>
      <c r="G97" s="65" t="s">
        <v>459</v>
      </c>
      <c r="H97" s="55" t="s">
        <v>534</v>
      </c>
      <c r="I97" s="55" t="s">
        <v>535</v>
      </c>
      <c r="J97" s="55" t="s">
        <v>291</v>
      </c>
      <c r="K97" s="65" t="s">
        <v>536</v>
      </c>
      <c r="L97" s="66">
        <v>-35.747</v>
      </c>
      <c r="M97" s="66">
        <v>-58.777000000000001</v>
      </c>
      <c r="N97" s="58">
        <v>10</v>
      </c>
      <c r="O97" s="59">
        <v>-12</v>
      </c>
      <c r="P97" s="59">
        <v>-2.0499999999999998</v>
      </c>
      <c r="Q97" s="55" t="s">
        <v>537</v>
      </c>
      <c r="R97" s="55" t="s">
        <v>304</v>
      </c>
      <c r="S97" s="55" t="s">
        <v>538</v>
      </c>
      <c r="U97" s="82" t="s">
        <v>539</v>
      </c>
    </row>
    <row r="98" spans="1:21" x14ac:dyDescent="0.2">
      <c r="A98" s="94" t="s">
        <v>385</v>
      </c>
      <c r="B98" s="55" t="s">
        <v>480</v>
      </c>
      <c r="C98" s="55" t="s">
        <v>295</v>
      </c>
      <c r="D98" s="55" t="s">
        <v>343</v>
      </c>
      <c r="E98" s="83" t="s">
        <v>297</v>
      </c>
      <c r="F98" s="83" t="s">
        <v>298</v>
      </c>
      <c r="G98" s="65" t="s">
        <v>459</v>
      </c>
      <c r="H98" s="55" t="s">
        <v>534</v>
      </c>
      <c r="I98" s="55" t="s">
        <v>535</v>
      </c>
      <c r="J98" s="55" t="s">
        <v>291</v>
      </c>
      <c r="K98" s="65" t="s">
        <v>536</v>
      </c>
      <c r="L98" s="66">
        <v>-35.747</v>
      </c>
      <c r="M98" s="66">
        <v>-58.777000000000001</v>
      </c>
      <c r="N98" s="58">
        <v>10</v>
      </c>
      <c r="O98" s="59">
        <v>-10.1</v>
      </c>
      <c r="P98" s="59">
        <v>-2.54</v>
      </c>
      <c r="Q98" s="55" t="s">
        <v>537</v>
      </c>
      <c r="R98" s="55" t="s">
        <v>304</v>
      </c>
      <c r="S98" s="55" t="s">
        <v>538</v>
      </c>
      <c r="U98" s="82" t="s">
        <v>539</v>
      </c>
    </row>
    <row r="99" spans="1:21" x14ac:dyDescent="0.2">
      <c r="A99" s="94" t="s">
        <v>385</v>
      </c>
      <c r="B99" s="55" t="s">
        <v>480</v>
      </c>
      <c r="C99" s="55" t="s">
        <v>295</v>
      </c>
      <c r="D99" s="55" t="s">
        <v>343</v>
      </c>
      <c r="E99" s="83" t="s">
        <v>297</v>
      </c>
      <c r="F99" s="83" t="s">
        <v>298</v>
      </c>
      <c r="G99" s="65" t="s">
        <v>459</v>
      </c>
      <c r="H99" s="55" t="s">
        <v>534</v>
      </c>
      <c r="I99" s="55" t="s">
        <v>540</v>
      </c>
      <c r="J99" s="55" t="s">
        <v>291</v>
      </c>
      <c r="K99" s="65" t="s">
        <v>536</v>
      </c>
      <c r="L99" s="66">
        <v>-35.747</v>
      </c>
      <c r="M99" s="66">
        <v>-58.777000000000001</v>
      </c>
      <c r="N99" s="58">
        <v>10</v>
      </c>
      <c r="O99" s="59">
        <v>-8.1999999999999993</v>
      </c>
      <c r="P99" s="59">
        <v>-0.79</v>
      </c>
      <c r="Q99" s="55" t="s">
        <v>537</v>
      </c>
      <c r="R99" s="55" t="s">
        <v>304</v>
      </c>
      <c r="S99" s="55" t="s">
        <v>538</v>
      </c>
      <c r="U99" s="82" t="s">
        <v>539</v>
      </c>
    </row>
    <row r="100" spans="1:21" x14ac:dyDescent="0.2">
      <c r="A100" s="94" t="s">
        <v>385</v>
      </c>
      <c r="B100" s="55" t="s">
        <v>480</v>
      </c>
      <c r="C100" s="55" t="s">
        <v>295</v>
      </c>
      <c r="D100" s="55" t="s">
        <v>295</v>
      </c>
      <c r="E100" s="55" t="s">
        <v>297</v>
      </c>
      <c r="F100" s="83" t="s">
        <v>288</v>
      </c>
      <c r="G100" s="65" t="s">
        <v>489</v>
      </c>
      <c r="H100" s="55" t="s">
        <v>541</v>
      </c>
      <c r="I100" s="55" t="s">
        <v>542</v>
      </c>
      <c r="J100" s="55" t="s">
        <v>291</v>
      </c>
      <c r="K100" s="65"/>
      <c r="L100" s="66"/>
      <c r="M100" s="66"/>
      <c r="N100" s="58">
        <v>28</v>
      </c>
      <c r="O100" s="59">
        <v>-1.31</v>
      </c>
      <c r="P100" s="59">
        <v>0.28000000000000003</v>
      </c>
      <c r="Q100" s="55" t="s">
        <v>493</v>
      </c>
      <c r="R100" s="55" t="s">
        <v>304</v>
      </c>
    </row>
    <row r="101" spans="1:21" x14ac:dyDescent="0.2">
      <c r="A101" s="94" t="s">
        <v>385</v>
      </c>
      <c r="B101" s="55" t="s">
        <v>480</v>
      </c>
      <c r="C101" s="55" t="s">
        <v>295</v>
      </c>
      <c r="D101" s="55" t="s">
        <v>295</v>
      </c>
      <c r="E101" s="55" t="s">
        <v>297</v>
      </c>
      <c r="F101" s="83" t="s">
        <v>288</v>
      </c>
      <c r="G101" s="65" t="s">
        <v>489</v>
      </c>
      <c r="H101" s="55" t="s">
        <v>541</v>
      </c>
      <c r="I101" s="55" t="s">
        <v>542</v>
      </c>
      <c r="J101" s="55" t="s">
        <v>291</v>
      </c>
      <c r="K101" s="65"/>
      <c r="L101" s="66"/>
      <c r="M101" s="66"/>
      <c r="N101" s="58">
        <v>28</v>
      </c>
      <c r="O101" s="59">
        <v>-1.31</v>
      </c>
      <c r="P101" s="59">
        <v>0.33</v>
      </c>
    </row>
    <row r="102" spans="1:21" x14ac:dyDescent="0.2">
      <c r="A102" s="94" t="s">
        <v>385</v>
      </c>
      <c r="B102" s="55" t="s">
        <v>480</v>
      </c>
      <c r="C102" s="55" t="s">
        <v>295</v>
      </c>
      <c r="D102" s="55" t="s">
        <v>295</v>
      </c>
      <c r="E102" s="55" t="s">
        <v>297</v>
      </c>
      <c r="F102" s="83" t="s">
        <v>288</v>
      </c>
      <c r="G102" s="65" t="s">
        <v>489</v>
      </c>
      <c r="H102" s="55" t="s">
        <v>543</v>
      </c>
      <c r="I102" s="55" t="s">
        <v>544</v>
      </c>
      <c r="J102" s="55" t="s">
        <v>291</v>
      </c>
      <c r="K102" s="65"/>
      <c r="L102" s="66"/>
      <c r="M102" s="66"/>
      <c r="N102" s="58">
        <v>28</v>
      </c>
      <c r="O102" s="59">
        <v>-5.07</v>
      </c>
      <c r="P102" s="59">
        <v>-1.1100000000000001</v>
      </c>
      <c r="Q102" s="55" t="s">
        <v>493</v>
      </c>
      <c r="R102" s="55" t="s">
        <v>304</v>
      </c>
    </row>
    <row r="103" spans="1:21" x14ac:dyDescent="0.2">
      <c r="A103" s="94" t="s">
        <v>385</v>
      </c>
      <c r="B103" s="55" t="s">
        <v>480</v>
      </c>
      <c r="C103" s="55" t="s">
        <v>337</v>
      </c>
      <c r="E103" s="55" t="s">
        <v>287</v>
      </c>
      <c r="F103" s="55" t="s">
        <v>288</v>
      </c>
      <c r="G103" s="55" t="s">
        <v>499</v>
      </c>
      <c r="H103" s="55" t="s">
        <v>545</v>
      </c>
      <c r="I103" s="55" t="s">
        <v>546</v>
      </c>
      <c r="J103" s="55" t="s">
        <v>291</v>
      </c>
      <c r="K103" s="55" t="s">
        <v>547</v>
      </c>
      <c r="L103" s="62">
        <v>-37.183900000000001</v>
      </c>
      <c r="M103" s="62">
        <v>-59.448700000000002</v>
      </c>
      <c r="N103" s="58">
        <v>50</v>
      </c>
      <c r="O103" s="59">
        <v>-9.02</v>
      </c>
      <c r="P103" s="59">
        <v>0.28000000000000003</v>
      </c>
      <c r="Q103" s="83" t="s">
        <v>548</v>
      </c>
      <c r="R103" s="55" t="s">
        <v>341</v>
      </c>
      <c r="U103" s="82" t="s">
        <v>549</v>
      </c>
    </row>
    <row r="104" spans="1:21" x14ac:dyDescent="0.2">
      <c r="A104" s="94" t="s">
        <v>385</v>
      </c>
      <c r="B104" s="55" t="s">
        <v>480</v>
      </c>
      <c r="C104" s="55" t="s">
        <v>295</v>
      </c>
      <c r="D104" s="55" t="s">
        <v>331</v>
      </c>
      <c r="E104" s="83" t="s">
        <v>297</v>
      </c>
      <c r="F104" s="83" t="s">
        <v>288</v>
      </c>
      <c r="G104" s="65" t="s">
        <v>446</v>
      </c>
      <c r="H104" s="55" t="s">
        <v>545</v>
      </c>
      <c r="I104" s="55" t="s">
        <v>550</v>
      </c>
      <c r="J104" s="55" t="s">
        <v>291</v>
      </c>
      <c r="K104" s="55" t="s">
        <v>547</v>
      </c>
      <c r="L104" s="62">
        <v>-37.183900000000001</v>
      </c>
      <c r="M104" s="62">
        <v>-59.448700000000002</v>
      </c>
      <c r="N104" s="58">
        <v>50</v>
      </c>
      <c r="O104" s="59">
        <v>-9.02</v>
      </c>
      <c r="P104" s="59">
        <v>0.28000000000000003</v>
      </c>
      <c r="Q104" s="83" t="s">
        <v>374</v>
      </c>
      <c r="R104" s="55" t="s">
        <v>304</v>
      </c>
    </row>
    <row r="105" spans="1:21" x14ac:dyDescent="0.2">
      <c r="A105" s="94" t="s">
        <v>385</v>
      </c>
      <c r="B105" s="55" t="s">
        <v>480</v>
      </c>
      <c r="C105" s="55" t="s">
        <v>295</v>
      </c>
      <c r="D105" s="55" t="s">
        <v>295</v>
      </c>
      <c r="E105" s="55" t="s">
        <v>297</v>
      </c>
      <c r="F105" s="83" t="s">
        <v>288</v>
      </c>
      <c r="G105" s="65" t="s">
        <v>489</v>
      </c>
      <c r="H105" s="55" t="s">
        <v>551</v>
      </c>
      <c r="I105" s="55" t="s">
        <v>552</v>
      </c>
      <c r="J105" s="55" t="s">
        <v>291</v>
      </c>
      <c r="K105" s="65"/>
      <c r="L105" s="66"/>
      <c r="M105" s="66"/>
      <c r="N105" s="58">
        <v>28</v>
      </c>
      <c r="O105" s="59">
        <v>-5.55</v>
      </c>
      <c r="P105" s="59">
        <v>-1.32</v>
      </c>
      <c r="Q105" s="55" t="s">
        <v>493</v>
      </c>
      <c r="R105" s="55" t="s">
        <v>304</v>
      </c>
    </row>
    <row r="106" spans="1:21" s="97" customFormat="1" x14ac:dyDescent="0.2">
      <c r="A106" s="96" t="s">
        <v>385</v>
      </c>
      <c r="B106" s="97" t="s">
        <v>480</v>
      </c>
      <c r="C106" s="97" t="s">
        <v>295</v>
      </c>
      <c r="D106" s="97" t="s">
        <v>343</v>
      </c>
      <c r="E106" s="98" t="s">
        <v>287</v>
      </c>
      <c r="F106" s="98" t="s">
        <v>298</v>
      </c>
      <c r="G106" s="99" t="s">
        <v>407</v>
      </c>
      <c r="H106" s="97" t="s">
        <v>553</v>
      </c>
      <c r="I106" s="97" t="s">
        <v>554</v>
      </c>
      <c r="J106" s="97" t="s">
        <v>291</v>
      </c>
      <c r="K106" s="97" t="s">
        <v>555</v>
      </c>
      <c r="L106" s="100">
        <v>-38.167999999999999</v>
      </c>
      <c r="M106" s="100">
        <v>-59.18</v>
      </c>
      <c r="N106" s="101">
        <v>10</v>
      </c>
      <c r="O106" s="102">
        <v>-10.5</v>
      </c>
      <c r="P106" s="102">
        <v>-0.21</v>
      </c>
      <c r="Q106" s="98" t="s">
        <v>530</v>
      </c>
      <c r="R106" s="97" t="s">
        <v>304</v>
      </c>
      <c r="U106" s="103"/>
    </row>
    <row r="107" spans="1:21" x14ac:dyDescent="0.2">
      <c r="A107" s="94" t="s">
        <v>385</v>
      </c>
      <c r="B107" s="55" t="s">
        <v>480</v>
      </c>
      <c r="C107" s="55" t="s">
        <v>295</v>
      </c>
      <c r="D107" s="55" t="s">
        <v>343</v>
      </c>
      <c r="E107" s="83" t="s">
        <v>287</v>
      </c>
      <c r="F107" s="83" t="s">
        <v>298</v>
      </c>
      <c r="G107" s="65" t="s">
        <v>407</v>
      </c>
      <c r="H107" s="55" t="s">
        <v>553</v>
      </c>
      <c r="I107" s="55" t="s">
        <v>554</v>
      </c>
      <c r="J107" s="55" t="s">
        <v>464</v>
      </c>
      <c r="K107" s="55" t="s">
        <v>555</v>
      </c>
      <c r="L107" s="100">
        <v>-38.167999999999999</v>
      </c>
      <c r="M107" s="100">
        <v>-59.18</v>
      </c>
      <c r="N107" s="58">
        <v>10</v>
      </c>
      <c r="O107" s="59">
        <v>-10.4</v>
      </c>
      <c r="P107" s="59">
        <v>-1.76</v>
      </c>
      <c r="Q107" s="83" t="s">
        <v>530</v>
      </c>
      <c r="R107" s="55" t="s">
        <v>304</v>
      </c>
    </row>
    <row r="108" spans="1:21" x14ac:dyDescent="0.2">
      <c r="A108" s="94" t="s">
        <v>385</v>
      </c>
      <c r="B108" s="55" t="s">
        <v>556</v>
      </c>
      <c r="C108" s="55" t="s">
        <v>557</v>
      </c>
      <c r="D108" s="55" t="s">
        <v>557</v>
      </c>
      <c r="E108" s="55" t="s">
        <v>297</v>
      </c>
      <c r="F108" s="55" t="s">
        <v>298</v>
      </c>
      <c r="G108" s="55" t="s">
        <v>558</v>
      </c>
      <c r="H108" s="55" t="s">
        <v>559</v>
      </c>
      <c r="I108" s="55" t="s">
        <v>560</v>
      </c>
      <c r="J108" s="55" t="s">
        <v>291</v>
      </c>
      <c r="L108" s="58">
        <v>-29.915400000000002</v>
      </c>
      <c r="M108" s="58">
        <v>-56.475929999999998</v>
      </c>
      <c r="O108" s="58">
        <v>-4.2</v>
      </c>
      <c r="P108" s="59">
        <v>1.44</v>
      </c>
      <c r="R108" s="55" t="s">
        <v>561</v>
      </c>
    </row>
    <row r="109" spans="1:21" x14ac:dyDescent="0.2">
      <c r="A109" s="94" t="s">
        <v>385</v>
      </c>
      <c r="B109" s="55" t="s">
        <v>556</v>
      </c>
      <c r="C109" s="55" t="s">
        <v>557</v>
      </c>
      <c r="D109" s="55" t="s">
        <v>557</v>
      </c>
      <c r="E109" s="55" t="s">
        <v>297</v>
      </c>
      <c r="F109" s="55" t="s">
        <v>298</v>
      </c>
      <c r="G109" s="55" t="s">
        <v>558</v>
      </c>
      <c r="H109" s="55" t="s">
        <v>559</v>
      </c>
      <c r="I109" s="55" t="s">
        <v>562</v>
      </c>
      <c r="J109" s="55" t="s">
        <v>291</v>
      </c>
      <c r="L109" s="58">
        <v>-29.915400000000002</v>
      </c>
      <c r="M109" s="58">
        <v>-56.475929999999998</v>
      </c>
      <c r="O109" s="60">
        <v>-5</v>
      </c>
      <c r="P109" s="59">
        <v>-1.47</v>
      </c>
      <c r="R109" s="55" t="s">
        <v>561</v>
      </c>
    </row>
    <row r="110" spans="1:21" s="67" customFormat="1" x14ac:dyDescent="0.2">
      <c r="A110" s="95" t="s">
        <v>385</v>
      </c>
      <c r="B110" s="67" t="s">
        <v>556</v>
      </c>
      <c r="C110" s="67" t="s">
        <v>557</v>
      </c>
      <c r="D110" s="67" t="s">
        <v>557</v>
      </c>
      <c r="E110" s="67" t="s">
        <v>297</v>
      </c>
      <c r="F110" s="67" t="s">
        <v>298</v>
      </c>
      <c r="G110" s="67" t="s">
        <v>563</v>
      </c>
      <c r="H110" s="67" t="s">
        <v>559</v>
      </c>
      <c r="I110" s="67" t="s">
        <v>564</v>
      </c>
      <c r="J110" s="67" t="s">
        <v>291</v>
      </c>
      <c r="L110" s="70">
        <v>-29.915400000000002</v>
      </c>
      <c r="M110" s="70">
        <v>-56.475929999999998</v>
      </c>
      <c r="N110" s="70"/>
      <c r="O110" s="70">
        <v>-5.2</v>
      </c>
      <c r="P110" s="71">
        <v>-0.6</v>
      </c>
      <c r="R110" s="67" t="s">
        <v>561</v>
      </c>
      <c r="U110" s="86"/>
    </row>
    <row r="111" spans="1:21" x14ac:dyDescent="0.2">
      <c r="A111" s="104" t="s">
        <v>406</v>
      </c>
      <c r="B111" s="55" t="s">
        <v>480</v>
      </c>
      <c r="C111" s="55" t="s">
        <v>295</v>
      </c>
      <c r="D111" s="55" t="s">
        <v>343</v>
      </c>
      <c r="E111" s="83" t="s">
        <v>297</v>
      </c>
      <c r="F111" s="83" t="s">
        <v>298</v>
      </c>
      <c r="G111" s="65" t="s">
        <v>407</v>
      </c>
      <c r="H111" s="55" t="s">
        <v>565</v>
      </c>
      <c r="I111" s="55" t="s">
        <v>566</v>
      </c>
      <c r="J111" s="55" t="s">
        <v>291</v>
      </c>
      <c r="K111" s="55" t="s">
        <v>567</v>
      </c>
      <c r="L111" s="66">
        <v>-27.735700000000001</v>
      </c>
      <c r="M111" s="66">
        <v>-64.243399999999994</v>
      </c>
      <c r="N111" s="58">
        <v>200</v>
      </c>
      <c r="O111" s="59">
        <v>-1</v>
      </c>
      <c r="P111" s="59">
        <v>-2.83</v>
      </c>
      <c r="Q111" s="83" t="s">
        <v>455</v>
      </c>
      <c r="R111" s="55" t="s">
        <v>304</v>
      </c>
    </row>
    <row r="112" spans="1:21" x14ac:dyDescent="0.2">
      <c r="A112" s="104" t="s">
        <v>406</v>
      </c>
      <c r="B112" s="55" t="s">
        <v>480</v>
      </c>
      <c r="C112" s="55" t="s">
        <v>295</v>
      </c>
      <c r="D112" s="55" t="s">
        <v>343</v>
      </c>
      <c r="E112" s="83" t="s">
        <v>287</v>
      </c>
      <c r="F112" s="83" t="s">
        <v>298</v>
      </c>
      <c r="G112" s="65" t="s">
        <v>569</v>
      </c>
      <c r="H112" s="55" t="s">
        <v>570</v>
      </c>
      <c r="I112" s="55" t="s">
        <v>571</v>
      </c>
      <c r="J112" s="55" t="s">
        <v>464</v>
      </c>
      <c r="K112" s="55" t="s">
        <v>572</v>
      </c>
      <c r="L112" s="66">
        <v>-23.798999999999999</v>
      </c>
      <c r="M112" s="66">
        <v>-64.778400000000005</v>
      </c>
      <c r="N112" s="58">
        <v>4000</v>
      </c>
      <c r="O112" s="59">
        <v>-9.8000000000000007</v>
      </c>
      <c r="P112" s="59">
        <v>-6.61</v>
      </c>
      <c r="Q112" s="55" t="s">
        <v>530</v>
      </c>
      <c r="R112" s="55" t="s">
        <v>304</v>
      </c>
    </row>
    <row r="113" spans="1:19" x14ac:dyDescent="0.2">
      <c r="A113" s="104" t="s">
        <v>406</v>
      </c>
      <c r="B113" s="55" t="s">
        <v>573</v>
      </c>
      <c r="C113" s="55" t="s">
        <v>295</v>
      </c>
      <c r="D113" s="55" t="s">
        <v>296</v>
      </c>
      <c r="E113" s="83" t="s">
        <v>297</v>
      </c>
      <c r="F113" s="83" t="s">
        <v>298</v>
      </c>
      <c r="G113" s="65" t="s">
        <v>407</v>
      </c>
      <c r="H113" s="55" t="s">
        <v>574</v>
      </c>
      <c r="I113" s="55" t="s">
        <v>575</v>
      </c>
      <c r="J113" s="55" t="s">
        <v>291</v>
      </c>
      <c r="K113" s="65" t="s">
        <v>576</v>
      </c>
      <c r="L113" s="66">
        <v>-21.354099999999999</v>
      </c>
      <c r="M113" s="66">
        <v>-63.985799999999998</v>
      </c>
      <c r="N113" s="73">
        <v>950</v>
      </c>
      <c r="O113" s="59">
        <v>0.1</v>
      </c>
      <c r="P113" s="59">
        <v>-1.08</v>
      </c>
      <c r="Q113" s="83" t="s">
        <v>455</v>
      </c>
      <c r="R113" s="55" t="s">
        <v>304</v>
      </c>
      <c r="S113" s="55" t="s">
        <v>796</v>
      </c>
    </row>
    <row r="114" spans="1:19" x14ac:dyDescent="0.2">
      <c r="A114" s="104" t="s">
        <v>406</v>
      </c>
      <c r="B114" s="55" t="s">
        <v>573</v>
      </c>
      <c r="C114" s="55" t="s">
        <v>295</v>
      </c>
      <c r="D114" s="55" t="s">
        <v>296</v>
      </c>
      <c r="E114" s="83" t="s">
        <v>297</v>
      </c>
      <c r="F114" s="83" t="s">
        <v>298</v>
      </c>
      <c r="G114" s="65" t="s">
        <v>407</v>
      </c>
      <c r="H114" s="55" t="s">
        <v>577</v>
      </c>
      <c r="I114" s="55" t="s">
        <v>575</v>
      </c>
      <c r="J114" s="55" t="s">
        <v>291</v>
      </c>
      <c r="K114" s="65" t="s">
        <v>576</v>
      </c>
      <c r="L114" s="66">
        <v>-21.354099999999999</v>
      </c>
      <c r="M114" s="66">
        <v>-63.985799999999998</v>
      </c>
      <c r="N114" s="73">
        <v>950</v>
      </c>
      <c r="O114" s="59">
        <v>0.2</v>
      </c>
      <c r="P114" s="59">
        <v>0.18</v>
      </c>
      <c r="Q114" s="83" t="s">
        <v>455</v>
      </c>
      <c r="R114" s="55" t="s">
        <v>304</v>
      </c>
      <c r="S114" s="55" t="s">
        <v>796</v>
      </c>
    </row>
    <row r="115" spans="1:19" x14ac:dyDescent="0.2">
      <c r="A115" s="104" t="s">
        <v>406</v>
      </c>
      <c r="B115" s="55" t="s">
        <v>573</v>
      </c>
      <c r="C115" s="55" t="s">
        <v>295</v>
      </c>
      <c r="D115" s="55" t="s">
        <v>343</v>
      </c>
      <c r="E115" s="83" t="s">
        <v>297</v>
      </c>
      <c r="F115" s="83" t="s">
        <v>298</v>
      </c>
      <c r="G115" s="65" t="s">
        <v>569</v>
      </c>
      <c r="H115" s="55" t="s">
        <v>578</v>
      </c>
      <c r="I115" s="55" t="s">
        <v>579</v>
      </c>
      <c r="J115" s="55" t="s">
        <v>464</v>
      </c>
      <c r="K115" s="65" t="s">
        <v>580</v>
      </c>
      <c r="L115" s="66">
        <v>-22.051100000000002</v>
      </c>
      <c r="M115" s="66">
        <v>-64.535499999999999</v>
      </c>
      <c r="N115" s="58">
        <v>1866</v>
      </c>
      <c r="O115" s="59">
        <v>-10.8</v>
      </c>
      <c r="P115" s="59">
        <v>-2.15</v>
      </c>
      <c r="Q115" s="55" t="s">
        <v>581</v>
      </c>
      <c r="R115" s="55" t="s">
        <v>304</v>
      </c>
      <c r="S115" s="55" t="s">
        <v>582</v>
      </c>
    </row>
    <row r="116" spans="1:19" x14ac:dyDescent="0.2">
      <c r="A116" s="104" t="s">
        <v>406</v>
      </c>
      <c r="B116" s="55" t="s">
        <v>573</v>
      </c>
      <c r="C116" s="55" t="s">
        <v>295</v>
      </c>
      <c r="D116" s="55" t="s">
        <v>343</v>
      </c>
      <c r="E116" s="83" t="s">
        <v>297</v>
      </c>
      <c r="F116" s="83" t="s">
        <v>298</v>
      </c>
      <c r="G116" s="65" t="s">
        <v>583</v>
      </c>
      <c r="H116" s="55" t="s">
        <v>578</v>
      </c>
      <c r="I116" s="55" t="s">
        <v>584</v>
      </c>
      <c r="J116" s="55" t="s">
        <v>464</v>
      </c>
      <c r="K116" s="65" t="s">
        <v>585</v>
      </c>
      <c r="L116" s="66">
        <v>-22.0093</v>
      </c>
      <c r="M116" s="66">
        <v>-64.864599999999996</v>
      </c>
      <c r="N116" s="58">
        <v>1866</v>
      </c>
      <c r="O116" s="59">
        <v>-8.3000000000000007</v>
      </c>
      <c r="P116" s="59">
        <v>-2.54</v>
      </c>
      <c r="Q116" s="83" t="s">
        <v>586</v>
      </c>
      <c r="R116" s="55" t="s">
        <v>304</v>
      </c>
      <c r="S116" s="55" t="s">
        <v>582</v>
      </c>
    </row>
    <row r="117" spans="1:19" x14ac:dyDescent="0.2">
      <c r="A117" s="104" t="s">
        <v>406</v>
      </c>
      <c r="B117" s="55" t="s">
        <v>573</v>
      </c>
      <c r="C117" s="55" t="s">
        <v>295</v>
      </c>
      <c r="D117" s="55" t="s">
        <v>343</v>
      </c>
      <c r="E117" s="83" t="s">
        <v>297</v>
      </c>
      <c r="F117" s="83" t="s">
        <v>298</v>
      </c>
      <c r="G117" s="65" t="s">
        <v>583</v>
      </c>
      <c r="H117" s="55" t="s">
        <v>578</v>
      </c>
      <c r="I117" s="55" t="s">
        <v>587</v>
      </c>
      <c r="J117" s="55" t="s">
        <v>464</v>
      </c>
      <c r="K117" s="65" t="s">
        <v>585</v>
      </c>
      <c r="L117" s="66">
        <v>-22.0093</v>
      </c>
      <c r="M117" s="66">
        <v>-64.864599999999996</v>
      </c>
      <c r="N117" s="58">
        <v>1866</v>
      </c>
      <c r="O117" s="59">
        <v>-5</v>
      </c>
      <c r="P117" s="59">
        <v>-4.58</v>
      </c>
      <c r="Q117" s="83" t="s">
        <v>586</v>
      </c>
      <c r="R117" s="55" t="s">
        <v>304</v>
      </c>
      <c r="S117" s="55" t="s">
        <v>582</v>
      </c>
    </row>
    <row r="118" spans="1:19" x14ac:dyDescent="0.2">
      <c r="A118" s="104" t="s">
        <v>406</v>
      </c>
      <c r="B118" s="55" t="s">
        <v>573</v>
      </c>
      <c r="C118" s="55" t="s">
        <v>295</v>
      </c>
      <c r="D118" s="55" t="s">
        <v>296</v>
      </c>
      <c r="E118" s="83" t="s">
        <v>297</v>
      </c>
      <c r="F118" s="83" t="s">
        <v>298</v>
      </c>
      <c r="G118" s="65" t="s">
        <v>583</v>
      </c>
      <c r="H118" s="55" t="s">
        <v>578</v>
      </c>
      <c r="I118" s="55" t="s">
        <v>575</v>
      </c>
      <c r="J118" s="55" t="s">
        <v>291</v>
      </c>
      <c r="K118" s="65" t="s">
        <v>585</v>
      </c>
      <c r="L118" s="66">
        <v>-22.0093</v>
      </c>
      <c r="M118" s="66">
        <v>-64.864599999999996</v>
      </c>
      <c r="N118" s="58">
        <v>1866</v>
      </c>
      <c r="O118" s="59">
        <v>-4.8</v>
      </c>
      <c r="P118" s="59">
        <v>-5.55</v>
      </c>
      <c r="Q118" s="83" t="s">
        <v>586</v>
      </c>
      <c r="R118" s="55" t="s">
        <v>304</v>
      </c>
      <c r="S118" s="55" t="s">
        <v>582</v>
      </c>
    </row>
    <row r="119" spans="1:19" x14ac:dyDescent="0.2">
      <c r="A119" s="104" t="s">
        <v>406</v>
      </c>
      <c r="B119" s="55" t="s">
        <v>573</v>
      </c>
      <c r="C119" s="55" t="s">
        <v>295</v>
      </c>
      <c r="D119" s="55" t="s">
        <v>296</v>
      </c>
      <c r="E119" s="83" t="s">
        <v>297</v>
      </c>
      <c r="F119" s="83" t="s">
        <v>298</v>
      </c>
      <c r="G119" s="65" t="s">
        <v>583</v>
      </c>
      <c r="H119" s="55" t="s">
        <v>578</v>
      </c>
      <c r="I119" s="55" t="s">
        <v>588</v>
      </c>
      <c r="J119" s="55" t="s">
        <v>291</v>
      </c>
      <c r="K119" s="65" t="s">
        <v>585</v>
      </c>
      <c r="L119" s="66">
        <v>-22.0093</v>
      </c>
      <c r="M119" s="66">
        <v>-64.864599999999996</v>
      </c>
      <c r="N119" s="58">
        <v>1866</v>
      </c>
      <c r="O119" s="59">
        <v>-4.0999999999999996</v>
      </c>
      <c r="P119" s="59">
        <v>-3.99</v>
      </c>
      <c r="Q119" s="83" t="s">
        <v>586</v>
      </c>
      <c r="R119" s="55" t="s">
        <v>304</v>
      </c>
      <c r="S119" s="55" t="s">
        <v>582</v>
      </c>
    </row>
    <row r="120" spans="1:19" x14ac:dyDescent="0.2">
      <c r="A120" s="104" t="s">
        <v>406</v>
      </c>
      <c r="B120" s="55" t="s">
        <v>573</v>
      </c>
      <c r="C120" s="55" t="s">
        <v>295</v>
      </c>
      <c r="D120" s="55" t="s">
        <v>296</v>
      </c>
      <c r="E120" s="83" t="s">
        <v>297</v>
      </c>
      <c r="F120" s="83" t="s">
        <v>298</v>
      </c>
      <c r="G120" s="65" t="s">
        <v>583</v>
      </c>
      <c r="H120" s="55" t="s">
        <v>578</v>
      </c>
      <c r="I120" s="55" t="s">
        <v>589</v>
      </c>
      <c r="J120" s="55" t="s">
        <v>291</v>
      </c>
      <c r="K120" s="65" t="s">
        <v>585</v>
      </c>
      <c r="L120" s="66">
        <v>-22.0093</v>
      </c>
      <c r="M120" s="66">
        <v>-64.864599999999996</v>
      </c>
      <c r="N120" s="58">
        <v>1866</v>
      </c>
      <c r="O120" s="59">
        <v>-4.0999999999999996</v>
      </c>
      <c r="P120" s="59">
        <v>-6.52</v>
      </c>
      <c r="Q120" s="83" t="s">
        <v>586</v>
      </c>
      <c r="R120" s="55" t="s">
        <v>304</v>
      </c>
      <c r="S120" s="55" t="s">
        <v>582</v>
      </c>
    </row>
    <row r="121" spans="1:19" x14ac:dyDescent="0.2">
      <c r="A121" s="104" t="s">
        <v>406</v>
      </c>
      <c r="B121" s="55" t="s">
        <v>573</v>
      </c>
      <c r="C121" s="55" t="s">
        <v>295</v>
      </c>
      <c r="D121" s="55" t="s">
        <v>296</v>
      </c>
      <c r="E121" s="83" t="s">
        <v>297</v>
      </c>
      <c r="F121" s="83" t="s">
        <v>298</v>
      </c>
      <c r="G121" s="65" t="s">
        <v>583</v>
      </c>
      <c r="H121" s="55" t="s">
        <v>578</v>
      </c>
      <c r="I121" s="55" t="s">
        <v>590</v>
      </c>
      <c r="J121" s="55" t="s">
        <v>291</v>
      </c>
      <c r="K121" s="65" t="s">
        <v>585</v>
      </c>
      <c r="L121" s="66">
        <v>-22.0093</v>
      </c>
      <c r="M121" s="66">
        <v>-64.864599999999996</v>
      </c>
      <c r="N121" s="58">
        <v>1866</v>
      </c>
      <c r="O121" s="59">
        <v>-3.5</v>
      </c>
      <c r="P121" s="59">
        <v>-7.19</v>
      </c>
      <c r="Q121" s="83" t="s">
        <v>586</v>
      </c>
      <c r="R121" s="55" t="s">
        <v>304</v>
      </c>
      <c r="S121" s="55" t="s">
        <v>582</v>
      </c>
    </row>
    <row r="122" spans="1:19" x14ac:dyDescent="0.2">
      <c r="A122" s="104" t="s">
        <v>406</v>
      </c>
      <c r="B122" s="55" t="s">
        <v>573</v>
      </c>
      <c r="C122" s="55" t="s">
        <v>295</v>
      </c>
      <c r="D122" s="55" t="s">
        <v>296</v>
      </c>
      <c r="E122" s="83" t="s">
        <v>297</v>
      </c>
      <c r="F122" s="83" t="s">
        <v>298</v>
      </c>
      <c r="G122" s="65" t="s">
        <v>583</v>
      </c>
      <c r="H122" s="55" t="s">
        <v>578</v>
      </c>
      <c r="I122" s="55" t="s">
        <v>575</v>
      </c>
      <c r="J122" s="55" t="s">
        <v>291</v>
      </c>
      <c r="K122" s="65" t="s">
        <v>585</v>
      </c>
      <c r="L122" s="66">
        <v>-22.0093</v>
      </c>
      <c r="M122" s="66">
        <v>-64.864599999999996</v>
      </c>
      <c r="N122" s="58">
        <v>1866</v>
      </c>
      <c r="O122" s="59">
        <v>-2.9</v>
      </c>
      <c r="P122" s="59">
        <v>-6.32</v>
      </c>
      <c r="Q122" s="83" t="s">
        <v>586</v>
      </c>
      <c r="R122" s="55" t="s">
        <v>304</v>
      </c>
      <c r="S122" s="55" t="s">
        <v>582</v>
      </c>
    </row>
    <row r="123" spans="1:19" x14ac:dyDescent="0.2">
      <c r="A123" s="104" t="s">
        <v>406</v>
      </c>
      <c r="B123" s="55" t="s">
        <v>573</v>
      </c>
      <c r="C123" s="55" t="s">
        <v>295</v>
      </c>
      <c r="D123" s="55" t="s">
        <v>296</v>
      </c>
      <c r="E123" s="83" t="s">
        <v>297</v>
      </c>
      <c r="F123" s="83" t="s">
        <v>298</v>
      </c>
      <c r="G123" s="65" t="s">
        <v>583</v>
      </c>
      <c r="H123" s="55" t="s">
        <v>578</v>
      </c>
      <c r="I123" s="55" t="s">
        <v>591</v>
      </c>
      <c r="J123" s="55" t="s">
        <v>291</v>
      </c>
      <c r="K123" s="65" t="s">
        <v>585</v>
      </c>
      <c r="L123" s="66">
        <v>-22.0093</v>
      </c>
      <c r="M123" s="66">
        <v>-64.864599999999996</v>
      </c>
      <c r="N123" s="58">
        <v>1866</v>
      </c>
      <c r="O123" s="59">
        <v>-2.9</v>
      </c>
      <c r="P123" s="59">
        <v>-4.58</v>
      </c>
      <c r="Q123" s="83" t="s">
        <v>586</v>
      </c>
      <c r="R123" s="55" t="s">
        <v>304</v>
      </c>
      <c r="S123" s="55" t="s">
        <v>582</v>
      </c>
    </row>
    <row r="124" spans="1:19" x14ac:dyDescent="0.2">
      <c r="A124" s="104" t="s">
        <v>406</v>
      </c>
      <c r="B124" s="55" t="s">
        <v>573</v>
      </c>
      <c r="C124" s="55" t="s">
        <v>295</v>
      </c>
      <c r="D124" s="55" t="s">
        <v>296</v>
      </c>
      <c r="E124" s="83" t="s">
        <v>297</v>
      </c>
      <c r="F124" s="83" t="s">
        <v>298</v>
      </c>
      <c r="G124" s="65" t="s">
        <v>583</v>
      </c>
      <c r="H124" s="55" t="s">
        <v>578</v>
      </c>
      <c r="I124" s="55" t="s">
        <v>592</v>
      </c>
      <c r="J124" s="55" t="s">
        <v>291</v>
      </c>
      <c r="K124" s="65" t="s">
        <v>585</v>
      </c>
      <c r="L124" s="66">
        <v>-22.0093</v>
      </c>
      <c r="M124" s="66">
        <v>-64.864599999999996</v>
      </c>
      <c r="N124" s="58">
        <v>1866</v>
      </c>
      <c r="O124" s="59">
        <v>-2.7</v>
      </c>
      <c r="P124" s="59">
        <v>-5.84</v>
      </c>
      <c r="Q124" s="83" t="s">
        <v>586</v>
      </c>
      <c r="R124" s="55" t="s">
        <v>304</v>
      </c>
      <c r="S124" s="55" t="s">
        <v>582</v>
      </c>
    </row>
    <row r="125" spans="1:19" x14ac:dyDescent="0.2">
      <c r="A125" s="104" t="s">
        <v>406</v>
      </c>
      <c r="B125" s="55" t="s">
        <v>573</v>
      </c>
      <c r="C125" s="55" t="s">
        <v>295</v>
      </c>
      <c r="D125" s="55" t="s">
        <v>296</v>
      </c>
      <c r="E125" s="83" t="s">
        <v>297</v>
      </c>
      <c r="F125" s="83" t="s">
        <v>298</v>
      </c>
      <c r="G125" s="65" t="s">
        <v>583</v>
      </c>
      <c r="H125" s="55" t="s">
        <v>578</v>
      </c>
      <c r="I125" s="55" t="s">
        <v>575</v>
      </c>
      <c r="J125" s="55" t="s">
        <v>291</v>
      </c>
      <c r="K125" s="65" t="s">
        <v>585</v>
      </c>
      <c r="L125" s="66">
        <v>-22.0093</v>
      </c>
      <c r="M125" s="66">
        <v>-64.864599999999996</v>
      </c>
      <c r="N125" s="58">
        <v>1866</v>
      </c>
      <c r="O125" s="59">
        <v>-2.6</v>
      </c>
      <c r="P125" s="59">
        <v>-4.96</v>
      </c>
      <c r="Q125" s="83" t="s">
        <v>586</v>
      </c>
      <c r="R125" s="55" t="s">
        <v>304</v>
      </c>
      <c r="S125" s="55" t="s">
        <v>582</v>
      </c>
    </row>
    <row r="126" spans="1:19" x14ac:dyDescent="0.2">
      <c r="A126" s="104" t="s">
        <v>406</v>
      </c>
      <c r="B126" s="55" t="s">
        <v>573</v>
      </c>
      <c r="C126" s="55" t="s">
        <v>295</v>
      </c>
      <c r="D126" s="55" t="s">
        <v>296</v>
      </c>
      <c r="E126" s="83" t="s">
        <v>297</v>
      </c>
      <c r="F126" s="83" t="s">
        <v>298</v>
      </c>
      <c r="G126" s="65" t="s">
        <v>583</v>
      </c>
      <c r="H126" s="55" t="s">
        <v>578</v>
      </c>
      <c r="I126" s="55" t="s">
        <v>575</v>
      </c>
      <c r="J126" s="55" t="s">
        <v>291</v>
      </c>
      <c r="K126" s="65" t="s">
        <v>585</v>
      </c>
      <c r="L126" s="66">
        <v>-22.0093</v>
      </c>
      <c r="M126" s="66">
        <v>-64.864599999999996</v>
      </c>
      <c r="N126" s="58">
        <v>1866</v>
      </c>
      <c r="O126" s="59">
        <v>-2.2999999999999998</v>
      </c>
      <c r="P126" s="59">
        <v>-4.38</v>
      </c>
      <c r="Q126" s="83" t="s">
        <v>586</v>
      </c>
      <c r="R126" s="55" t="s">
        <v>304</v>
      </c>
      <c r="S126" s="55" t="s">
        <v>582</v>
      </c>
    </row>
    <row r="127" spans="1:19" x14ac:dyDescent="0.2">
      <c r="A127" s="104" t="s">
        <v>406</v>
      </c>
      <c r="B127" s="55" t="s">
        <v>593</v>
      </c>
      <c r="C127" s="61" t="s">
        <v>594</v>
      </c>
      <c r="D127" s="61" t="s">
        <v>595</v>
      </c>
      <c r="E127" s="55" t="s">
        <v>287</v>
      </c>
      <c r="F127" s="55" t="s">
        <v>288</v>
      </c>
      <c r="G127" s="55" t="s">
        <v>446</v>
      </c>
      <c r="H127" s="61" t="s">
        <v>597</v>
      </c>
      <c r="I127" s="61" t="s">
        <v>598</v>
      </c>
      <c r="J127" s="61" t="s">
        <v>599</v>
      </c>
      <c r="K127" s="55" t="s">
        <v>600</v>
      </c>
      <c r="L127" s="62">
        <v>-34.428600000000003</v>
      </c>
      <c r="M127" s="62">
        <v>-71.039900000000003</v>
      </c>
      <c r="N127" s="75">
        <v>200</v>
      </c>
      <c r="O127" s="76">
        <v>-7.56</v>
      </c>
      <c r="P127" s="59">
        <v>-12.45</v>
      </c>
      <c r="Q127" s="61" t="s">
        <v>601</v>
      </c>
      <c r="R127" s="55" t="s">
        <v>602</v>
      </c>
      <c r="S127" s="55" t="s">
        <v>603</v>
      </c>
    </row>
    <row r="128" spans="1:19" x14ac:dyDescent="0.2">
      <c r="A128" s="104" t="s">
        <v>406</v>
      </c>
      <c r="B128" s="55" t="s">
        <v>593</v>
      </c>
      <c r="C128" s="61" t="s">
        <v>595</v>
      </c>
      <c r="D128" s="61" t="s">
        <v>595</v>
      </c>
      <c r="E128" s="55" t="s">
        <v>297</v>
      </c>
      <c r="F128" s="55" t="s">
        <v>288</v>
      </c>
      <c r="G128" s="55" t="s">
        <v>446</v>
      </c>
      <c r="H128" s="61" t="s">
        <v>605</v>
      </c>
      <c r="I128" s="61" t="s">
        <v>606</v>
      </c>
      <c r="J128" s="61" t="s">
        <v>607</v>
      </c>
      <c r="K128" s="55" t="s">
        <v>608</v>
      </c>
      <c r="L128" s="62">
        <v>-33.385599999999997</v>
      </c>
      <c r="M128" s="62">
        <v>-71.672799999999995</v>
      </c>
      <c r="N128" s="75">
        <v>10</v>
      </c>
      <c r="O128" s="76">
        <v>-11.8</v>
      </c>
      <c r="P128" s="59">
        <v>-2.4300000000000002</v>
      </c>
      <c r="Q128" s="61" t="s">
        <v>604</v>
      </c>
      <c r="R128" s="55" t="s">
        <v>602</v>
      </c>
      <c r="S128" s="55" t="s">
        <v>609</v>
      </c>
    </row>
    <row r="129" spans="1:19" x14ac:dyDescent="0.2">
      <c r="A129" s="104" t="s">
        <v>406</v>
      </c>
      <c r="B129" s="55" t="s">
        <v>593</v>
      </c>
      <c r="C129" s="55" t="s">
        <v>610</v>
      </c>
      <c r="D129" s="61" t="s">
        <v>611</v>
      </c>
      <c r="E129" s="55" t="s">
        <v>287</v>
      </c>
      <c r="F129" s="55" t="s">
        <v>288</v>
      </c>
      <c r="G129" s="55" t="s">
        <v>613</v>
      </c>
      <c r="H129" s="61" t="s">
        <v>614</v>
      </c>
      <c r="I129" s="61" t="s">
        <v>615</v>
      </c>
      <c r="J129" s="61" t="s">
        <v>616</v>
      </c>
      <c r="K129" s="55" t="s">
        <v>617</v>
      </c>
      <c r="L129" s="62">
        <v>-38.877699999999997</v>
      </c>
      <c r="M129" s="62">
        <v>-72.833799999999997</v>
      </c>
      <c r="N129" s="75">
        <v>60</v>
      </c>
      <c r="O129" s="59">
        <v>-13.8</v>
      </c>
      <c r="P129" s="59">
        <v>-4.92</v>
      </c>
      <c r="Q129" s="55" t="s">
        <v>618</v>
      </c>
      <c r="R129" s="55" t="s">
        <v>602</v>
      </c>
      <c r="S129" s="55" t="s">
        <v>609</v>
      </c>
    </row>
    <row r="130" spans="1:19" x14ac:dyDescent="0.2">
      <c r="A130" s="104" t="s">
        <v>406</v>
      </c>
      <c r="B130" s="55" t="s">
        <v>593</v>
      </c>
      <c r="C130" s="61" t="s">
        <v>595</v>
      </c>
      <c r="D130" s="61" t="s">
        <v>595</v>
      </c>
      <c r="E130" s="55" t="s">
        <v>287</v>
      </c>
      <c r="F130" s="55" t="s">
        <v>288</v>
      </c>
      <c r="G130" s="55" t="s">
        <v>613</v>
      </c>
      <c r="H130" s="61" t="s">
        <v>614</v>
      </c>
      <c r="I130" s="61" t="s">
        <v>619</v>
      </c>
      <c r="J130" s="61" t="s">
        <v>616</v>
      </c>
      <c r="K130" s="55" t="s">
        <v>617</v>
      </c>
      <c r="L130" s="62">
        <v>-38.877699999999997</v>
      </c>
      <c r="M130" s="62">
        <v>-72.833799999999997</v>
      </c>
      <c r="N130" s="75">
        <v>60</v>
      </c>
      <c r="O130" s="59">
        <v>-12.9</v>
      </c>
      <c r="P130" s="59">
        <v>-5.22</v>
      </c>
      <c r="Q130" s="55" t="s">
        <v>620</v>
      </c>
      <c r="R130" s="55" t="s">
        <v>602</v>
      </c>
      <c r="S130" s="55" t="s">
        <v>609</v>
      </c>
    </row>
    <row r="131" spans="1:19" x14ac:dyDescent="0.2">
      <c r="A131" s="104" t="s">
        <v>406</v>
      </c>
      <c r="B131" s="55" t="s">
        <v>593</v>
      </c>
      <c r="C131" s="61" t="s">
        <v>595</v>
      </c>
      <c r="D131" s="61" t="s">
        <v>595</v>
      </c>
      <c r="E131" s="55" t="s">
        <v>297</v>
      </c>
      <c r="F131" s="55" t="s">
        <v>288</v>
      </c>
      <c r="G131" s="55" t="s">
        <v>446</v>
      </c>
      <c r="H131" s="61" t="s">
        <v>621</v>
      </c>
      <c r="I131" s="61" t="s">
        <v>622</v>
      </c>
      <c r="J131" s="61" t="s">
        <v>616</v>
      </c>
      <c r="K131" s="65" t="s">
        <v>623</v>
      </c>
      <c r="L131" s="62">
        <v>-33.320500000000003</v>
      </c>
      <c r="M131" s="62">
        <v>-71.41</v>
      </c>
      <c r="N131" s="75">
        <v>269</v>
      </c>
      <c r="O131" s="76">
        <v>-9.07</v>
      </c>
      <c r="P131" s="59">
        <v>-0.64</v>
      </c>
      <c r="Q131" s="61" t="s">
        <v>604</v>
      </c>
      <c r="R131" s="55" t="s">
        <v>602</v>
      </c>
      <c r="S131" s="55" t="s">
        <v>609</v>
      </c>
    </row>
    <row r="132" spans="1:19" x14ac:dyDescent="0.2">
      <c r="A132" s="104" t="s">
        <v>406</v>
      </c>
      <c r="B132" s="55" t="s">
        <v>593</v>
      </c>
      <c r="C132" s="55" t="s">
        <v>610</v>
      </c>
      <c r="D132" s="61" t="s">
        <v>611</v>
      </c>
      <c r="E132" s="55" t="s">
        <v>287</v>
      </c>
      <c r="F132" s="55" t="s">
        <v>288</v>
      </c>
      <c r="G132" s="55" t="s">
        <v>446</v>
      </c>
      <c r="H132" s="61" t="s">
        <v>624</v>
      </c>
      <c r="I132" s="61" t="s">
        <v>625</v>
      </c>
      <c r="J132" s="61" t="s">
        <v>616</v>
      </c>
      <c r="K132" s="55" t="s">
        <v>626</v>
      </c>
      <c r="L132" s="62">
        <v>-42.482300000000002</v>
      </c>
      <c r="M132" s="62">
        <v>-73.764200000000002</v>
      </c>
      <c r="N132" s="75">
        <v>50</v>
      </c>
      <c r="O132" s="59">
        <v>-13.64</v>
      </c>
      <c r="P132" s="59">
        <v>-5.7</v>
      </c>
      <c r="Q132" s="55" t="s">
        <v>627</v>
      </c>
      <c r="R132" s="55" t="s">
        <v>602</v>
      </c>
      <c r="S132" s="55" t="s">
        <v>609</v>
      </c>
    </row>
    <row r="133" spans="1:19" x14ac:dyDescent="0.2">
      <c r="A133" s="104" t="s">
        <v>406</v>
      </c>
      <c r="B133" s="55" t="s">
        <v>593</v>
      </c>
      <c r="C133" s="55" t="s">
        <v>610</v>
      </c>
      <c r="D133" s="61" t="s">
        <v>611</v>
      </c>
      <c r="E133" s="55" t="s">
        <v>287</v>
      </c>
      <c r="F133" s="55" t="s">
        <v>288</v>
      </c>
      <c r="G133" s="55" t="s">
        <v>446</v>
      </c>
      <c r="H133" s="61" t="s">
        <v>624</v>
      </c>
      <c r="I133" s="61" t="s">
        <v>628</v>
      </c>
      <c r="J133" s="61" t="s">
        <v>629</v>
      </c>
      <c r="K133" s="55" t="s">
        <v>626</v>
      </c>
      <c r="L133" s="62">
        <v>-42.482300000000002</v>
      </c>
      <c r="M133" s="62">
        <v>-73.764200000000002</v>
      </c>
      <c r="N133" s="75">
        <v>50</v>
      </c>
      <c r="O133" s="59">
        <v>-13.2</v>
      </c>
      <c r="P133" s="59">
        <v>-5.23</v>
      </c>
      <c r="Q133" s="55" t="s">
        <v>627</v>
      </c>
      <c r="R133" s="55" t="s">
        <v>602</v>
      </c>
      <c r="S133" s="55" t="s">
        <v>609</v>
      </c>
    </row>
    <row r="134" spans="1:19" x14ac:dyDescent="0.2">
      <c r="A134" s="104" t="s">
        <v>406</v>
      </c>
      <c r="B134" s="55" t="s">
        <v>593</v>
      </c>
      <c r="C134" s="55" t="s">
        <v>610</v>
      </c>
      <c r="D134" s="61" t="s">
        <v>611</v>
      </c>
      <c r="E134" s="55" t="s">
        <v>287</v>
      </c>
      <c r="F134" s="55" t="s">
        <v>288</v>
      </c>
      <c r="G134" s="55" t="s">
        <v>446</v>
      </c>
      <c r="H134" s="61" t="s">
        <v>630</v>
      </c>
      <c r="I134" s="61" t="s">
        <v>631</v>
      </c>
      <c r="J134" s="61" t="s">
        <v>616</v>
      </c>
      <c r="K134" s="55" t="s">
        <v>632</v>
      </c>
      <c r="L134" s="62">
        <v>-39.538800000000002</v>
      </c>
      <c r="M134" s="62">
        <v>-73.241699999999994</v>
      </c>
      <c r="N134" s="75">
        <v>10</v>
      </c>
      <c r="O134" s="59">
        <v>-11.7</v>
      </c>
      <c r="P134" s="59">
        <v>-3.84</v>
      </c>
      <c r="Q134" s="55" t="s">
        <v>633</v>
      </c>
      <c r="R134" s="55" t="s">
        <v>602</v>
      </c>
      <c r="S134" s="55" t="s">
        <v>609</v>
      </c>
    </row>
    <row r="135" spans="1:19" x14ac:dyDescent="0.2">
      <c r="A135" s="104" t="s">
        <v>406</v>
      </c>
      <c r="B135" s="55" t="s">
        <v>593</v>
      </c>
      <c r="C135" s="55" t="s">
        <v>337</v>
      </c>
      <c r="E135" s="55" t="s">
        <v>297</v>
      </c>
      <c r="F135" s="55" t="s">
        <v>288</v>
      </c>
      <c r="G135" s="55" t="s">
        <v>338</v>
      </c>
      <c r="H135" s="55" t="s">
        <v>634</v>
      </c>
      <c r="J135" s="55" t="s">
        <v>291</v>
      </c>
      <c r="L135" s="62"/>
      <c r="M135" s="62"/>
      <c r="O135" s="59">
        <v>-11.8</v>
      </c>
      <c r="P135" s="59">
        <v>-4.3099999999999996</v>
      </c>
      <c r="Q135" s="83" t="s">
        <v>374</v>
      </c>
      <c r="R135" s="55" t="s">
        <v>341</v>
      </c>
    </row>
    <row r="136" spans="1:19" x14ac:dyDescent="0.2">
      <c r="A136" s="104" t="s">
        <v>406</v>
      </c>
      <c r="B136" s="55" t="s">
        <v>593</v>
      </c>
      <c r="C136" s="55" t="s">
        <v>610</v>
      </c>
      <c r="D136" s="61" t="s">
        <v>611</v>
      </c>
      <c r="E136" s="55" t="s">
        <v>287</v>
      </c>
      <c r="F136" s="55" t="s">
        <v>288</v>
      </c>
      <c r="G136" s="55" t="s">
        <v>446</v>
      </c>
      <c r="H136" s="61" t="s">
        <v>635</v>
      </c>
      <c r="I136" s="61" t="s">
        <v>636</v>
      </c>
      <c r="J136" s="61" t="s">
        <v>616</v>
      </c>
      <c r="L136" s="62"/>
      <c r="M136" s="62"/>
      <c r="N136" s="75">
        <v>90</v>
      </c>
      <c r="O136" s="59">
        <v>-14.41</v>
      </c>
      <c r="P136" s="59">
        <v>-5.48</v>
      </c>
      <c r="Q136" s="55" t="s">
        <v>637</v>
      </c>
      <c r="R136" s="55" t="s">
        <v>602</v>
      </c>
      <c r="S136" s="55" t="s">
        <v>609</v>
      </c>
    </row>
    <row r="137" spans="1:19" x14ac:dyDescent="0.2">
      <c r="A137" s="104" t="s">
        <v>406</v>
      </c>
      <c r="B137" s="55" t="s">
        <v>593</v>
      </c>
      <c r="C137" s="61" t="s">
        <v>638</v>
      </c>
      <c r="D137" s="61" t="s">
        <v>595</v>
      </c>
      <c r="E137" s="55" t="s">
        <v>287</v>
      </c>
      <c r="F137" s="55" t="s">
        <v>288</v>
      </c>
      <c r="G137" s="55" t="s">
        <v>639</v>
      </c>
      <c r="H137" s="61" t="s">
        <v>640</v>
      </c>
      <c r="I137" s="61" t="s">
        <v>641</v>
      </c>
      <c r="J137" s="61" t="s">
        <v>616</v>
      </c>
      <c r="K137" s="55" t="s">
        <v>642</v>
      </c>
      <c r="L137" s="62">
        <v>-36.141399999999997</v>
      </c>
      <c r="M137" s="62">
        <v>-71.822199999999995</v>
      </c>
      <c r="N137" s="75">
        <v>1261</v>
      </c>
      <c r="O137" s="76">
        <v>-12.5</v>
      </c>
      <c r="P137" s="59">
        <v>-4.71</v>
      </c>
      <c r="Q137" s="61" t="s">
        <v>604</v>
      </c>
      <c r="R137" s="55" t="s">
        <v>602</v>
      </c>
      <c r="S137" s="55" t="s">
        <v>609</v>
      </c>
    </row>
    <row r="138" spans="1:19" x14ac:dyDescent="0.2">
      <c r="A138" s="104" t="s">
        <v>406</v>
      </c>
      <c r="B138" s="55" t="s">
        <v>593</v>
      </c>
      <c r="C138" s="55" t="s">
        <v>337</v>
      </c>
      <c r="E138" s="55" t="s">
        <v>287</v>
      </c>
      <c r="F138" s="55" t="s">
        <v>288</v>
      </c>
      <c r="G138" s="55" t="s">
        <v>338</v>
      </c>
      <c r="H138" s="55" t="s">
        <v>640</v>
      </c>
      <c r="I138" s="55" t="s">
        <v>643</v>
      </c>
      <c r="J138" s="55" t="s">
        <v>291</v>
      </c>
      <c r="K138" s="55" t="s">
        <v>642</v>
      </c>
      <c r="L138" s="62">
        <v>-36.141399999999997</v>
      </c>
      <c r="M138" s="62">
        <v>-71.822199999999995</v>
      </c>
      <c r="N138" s="58">
        <v>350</v>
      </c>
      <c r="O138" s="59">
        <v>-12</v>
      </c>
      <c r="P138" s="59">
        <v>-3.92</v>
      </c>
      <c r="Q138" s="83" t="s">
        <v>374</v>
      </c>
      <c r="R138" s="55" t="s">
        <v>341</v>
      </c>
      <c r="S138" s="55" t="s">
        <v>609</v>
      </c>
    </row>
    <row r="139" spans="1:19" x14ac:dyDescent="0.2">
      <c r="A139" s="104" t="s">
        <v>406</v>
      </c>
      <c r="B139" s="55" t="s">
        <v>593</v>
      </c>
      <c r="C139" s="55" t="s">
        <v>295</v>
      </c>
      <c r="D139" s="55" t="s">
        <v>331</v>
      </c>
      <c r="E139" s="83" t="s">
        <v>287</v>
      </c>
      <c r="F139" s="83" t="s">
        <v>288</v>
      </c>
      <c r="G139" s="65" t="s">
        <v>332</v>
      </c>
      <c r="H139" s="55" t="s">
        <v>640</v>
      </c>
      <c r="I139" s="55" t="s">
        <v>644</v>
      </c>
      <c r="J139" s="55" t="s">
        <v>291</v>
      </c>
      <c r="K139" s="55" t="s">
        <v>642</v>
      </c>
      <c r="L139" s="62">
        <v>-36.141399999999997</v>
      </c>
      <c r="M139" s="62">
        <v>-71.822199999999995</v>
      </c>
      <c r="N139" s="58">
        <v>350</v>
      </c>
      <c r="O139" s="59">
        <v>-12</v>
      </c>
      <c r="P139" s="59">
        <v>-3.92</v>
      </c>
      <c r="Q139" s="83" t="s">
        <v>374</v>
      </c>
      <c r="R139" s="55" t="s">
        <v>304</v>
      </c>
      <c r="S139" s="55" t="s">
        <v>609</v>
      </c>
    </row>
    <row r="140" spans="1:19" x14ac:dyDescent="0.2">
      <c r="A140" s="104" t="s">
        <v>406</v>
      </c>
      <c r="B140" s="55" t="s">
        <v>593</v>
      </c>
      <c r="C140" s="55" t="s">
        <v>295</v>
      </c>
      <c r="D140" s="55" t="s">
        <v>295</v>
      </c>
      <c r="E140" s="83" t="s">
        <v>287</v>
      </c>
      <c r="F140" s="83" t="s">
        <v>288</v>
      </c>
      <c r="G140" s="55" t="s">
        <v>645</v>
      </c>
      <c r="H140" s="55" t="s">
        <v>640</v>
      </c>
      <c r="I140" s="55" t="s">
        <v>646</v>
      </c>
      <c r="J140" s="55" t="s">
        <v>291</v>
      </c>
      <c r="K140" s="55" t="s">
        <v>642</v>
      </c>
      <c r="L140" s="62">
        <v>-36.141399999999997</v>
      </c>
      <c r="M140" s="62">
        <v>-71.822199999999995</v>
      </c>
      <c r="N140" s="58">
        <v>1261</v>
      </c>
      <c r="O140" s="59">
        <v>-13.58</v>
      </c>
      <c r="P140" s="59">
        <v>-3.96</v>
      </c>
      <c r="Q140" s="83" t="s">
        <v>647</v>
      </c>
      <c r="R140" s="55" t="s">
        <v>304</v>
      </c>
      <c r="S140" s="55" t="s">
        <v>609</v>
      </c>
    </row>
    <row r="141" spans="1:19" x14ac:dyDescent="0.2">
      <c r="A141" s="104" t="s">
        <v>406</v>
      </c>
      <c r="B141" s="55" t="s">
        <v>593</v>
      </c>
      <c r="C141" s="55" t="s">
        <v>610</v>
      </c>
      <c r="D141" s="61" t="s">
        <v>611</v>
      </c>
      <c r="E141" s="55" t="s">
        <v>297</v>
      </c>
      <c r="F141" s="55" t="s">
        <v>288</v>
      </c>
      <c r="G141" s="55" t="s">
        <v>446</v>
      </c>
      <c r="H141" s="61" t="s">
        <v>648</v>
      </c>
      <c r="I141" s="61" t="s">
        <v>649</v>
      </c>
      <c r="J141" s="61" t="s">
        <v>629</v>
      </c>
      <c r="K141" s="55" t="s">
        <v>650</v>
      </c>
      <c r="L141" s="62">
        <v>-41.125799999999998</v>
      </c>
      <c r="M141" s="62">
        <v>-73.060400000000001</v>
      </c>
      <c r="N141" s="75">
        <v>150</v>
      </c>
      <c r="O141" s="59">
        <v>-13.33</v>
      </c>
      <c r="P141" s="59">
        <v>-5.27</v>
      </c>
      <c r="Q141" s="61" t="s">
        <v>604</v>
      </c>
      <c r="R141" s="55" t="s">
        <v>602</v>
      </c>
      <c r="S141" s="55" t="s">
        <v>609</v>
      </c>
    </row>
    <row r="142" spans="1:19" x14ac:dyDescent="0.2">
      <c r="A142" s="104" t="s">
        <v>406</v>
      </c>
      <c r="B142" s="55" t="s">
        <v>593</v>
      </c>
      <c r="C142" s="55" t="s">
        <v>610</v>
      </c>
      <c r="D142" s="61" t="s">
        <v>611</v>
      </c>
      <c r="E142" s="55" t="s">
        <v>297</v>
      </c>
      <c r="F142" s="55" t="s">
        <v>288</v>
      </c>
      <c r="G142" s="55" t="s">
        <v>446</v>
      </c>
      <c r="H142" s="61" t="s">
        <v>651</v>
      </c>
      <c r="I142" s="61" t="s">
        <v>652</v>
      </c>
      <c r="J142" s="61" t="s">
        <v>607</v>
      </c>
      <c r="K142" s="55" t="s">
        <v>653</v>
      </c>
      <c r="L142" s="62">
        <v>-40.558900000000001</v>
      </c>
      <c r="M142" s="62">
        <v>-73.169200000000004</v>
      </c>
      <c r="N142" s="75">
        <v>136</v>
      </c>
      <c r="O142" s="59">
        <v>-12.1</v>
      </c>
      <c r="P142" s="59">
        <v>-5.04</v>
      </c>
      <c r="Q142" s="61" t="s">
        <v>604</v>
      </c>
      <c r="R142" s="55" t="s">
        <v>602</v>
      </c>
      <c r="S142" s="55" t="s">
        <v>609</v>
      </c>
    </row>
    <row r="143" spans="1:19" x14ac:dyDescent="0.2">
      <c r="A143" s="104" t="s">
        <v>406</v>
      </c>
      <c r="B143" s="55" t="s">
        <v>593</v>
      </c>
      <c r="C143" s="55" t="s">
        <v>610</v>
      </c>
      <c r="D143" s="61" t="s">
        <v>595</v>
      </c>
      <c r="E143" s="55" t="s">
        <v>297</v>
      </c>
      <c r="F143" s="55" t="s">
        <v>288</v>
      </c>
      <c r="G143" s="55" t="s">
        <v>446</v>
      </c>
      <c r="H143" s="61" t="s">
        <v>654</v>
      </c>
      <c r="I143" s="61" t="s">
        <v>655</v>
      </c>
      <c r="J143" s="61" t="s">
        <v>656</v>
      </c>
      <c r="K143" s="55" t="s">
        <v>657</v>
      </c>
      <c r="L143" s="62">
        <v>-31.6326</v>
      </c>
      <c r="M143" s="62">
        <v>-71.168300000000002</v>
      </c>
      <c r="N143" s="58">
        <v>296</v>
      </c>
      <c r="O143" s="76">
        <v>-11.54</v>
      </c>
      <c r="P143" s="59">
        <v>-3.58</v>
      </c>
      <c r="Q143" s="61" t="s">
        <v>604</v>
      </c>
      <c r="R143" s="55" t="s">
        <v>602</v>
      </c>
      <c r="S143" s="55" t="s">
        <v>609</v>
      </c>
    </row>
    <row r="144" spans="1:19" x14ac:dyDescent="0.2">
      <c r="A144" s="104" t="s">
        <v>406</v>
      </c>
      <c r="B144" s="55" t="s">
        <v>593</v>
      </c>
      <c r="C144" s="55" t="s">
        <v>610</v>
      </c>
      <c r="D144" s="61" t="s">
        <v>611</v>
      </c>
      <c r="E144" s="83" t="s">
        <v>287</v>
      </c>
      <c r="F144" s="55" t="s">
        <v>288</v>
      </c>
      <c r="G144" s="55" t="s">
        <v>446</v>
      </c>
      <c r="H144" s="61" t="s">
        <v>658</v>
      </c>
      <c r="I144" s="61" t="s">
        <v>659</v>
      </c>
      <c r="J144" s="61" t="s">
        <v>660</v>
      </c>
      <c r="K144" s="55" t="s">
        <v>661</v>
      </c>
      <c r="L144" s="62">
        <v>-40.114699999999999</v>
      </c>
      <c r="M144" s="62">
        <v>-71.846299999999999</v>
      </c>
      <c r="N144" s="75">
        <v>150</v>
      </c>
      <c r="O144" s="59">
        <v>-15.2</v>
      </c>
      <c r="P144" s="59">
        <v>-5.37</v>
      </c>
      <c r="Q144" s="55" t="s">
        <v>662</v>
      </c>
      <c r="R144" s="55" t="s">
        <v>602</v>
      </c>
      <c r="S144" s="55" t="s">
        <v>609</v>
      </c>
    </row>
    <row r="145" spans="1:19" x14ac:dyDescent="0.2">
      <c r="A145" s="104" t="s">
        <v>406</v>
      </c>
      <c r="B145" s="55" t="s">
        <v>593</v>
      </c>
      <c r="C145" s="55" t="s">
        <v>610</v>
      </c>
      <c r="D145" s="61" t="s">
        <v>611</v>
      </c>
      <c r="E145" s="83" t="s">
        <v>287</v>
      </c>
      <c r="F145" s="55" t="s">
        <v>288</v>
      </c>
      <c r="G145" s="55" t="s">
        <v>446</v>
      </c>
      <c r="H145" s="61" t="s">
        <v>658</v>
      </c>
      <c r="I145" s="61" t="s">
        <v>663</v>
      </c>
      <c r="J145" s="61" t="s">
        <v>660</v>
      </c>
      <c r="K145" s="55" t="s">
        <v>661</v>
      </c>
      <c r="L145" s="62">
        <v>-40.114699999999999</v>
      </c>
      <c r="M145" s="62">
        <v>-71.846299999999999</v>
      </c>
      <c r="N145" s="75">
        <v>150</v>
      </c>
      <c r="O145" s="59">
        <v>-14.7</v>
      </c>
      <c r="P145" s="59">
        <v>-5.86</v>
      </c>
      <c r="Q145" s="55" t="s">
        <v>662</v>
      </c>
      <c r="R145" s="55" t="s">
        <v>602</v>
      </c>
      <c r="S145" s="55" t="s">
        <v>609</v>
      </c>
    </row>
    <row r="146" spans="1:19" x14ac:dyDescent="0.2">
      <c r="A146" s="104" t="s">
        <v>406</v>
      </c>
      <c r="B146" s="55" t="s">
        <v>593</v>
      </c>
      <c r="C146" s="55" t="s">
        <v>610</v>
      </c>
      <c r="D146" s="61" t="s">
        <v>611</v>
      </c>
      <c r="E146" s="83" t="s">
        <v>287</v>
      </c>
      <c r="F146" s="55" t="s">
        <v>288</v>
      </c>
      <c r="G146" s="55" t="s">
        <v>446</v>
      </c>
      <c r="H146" s="61" t="s">
        <v>658</v>
      </c>
      <c r="I146" s="61" t="s">
        <v>664</v>
      </c>
      <c r="J146" s="61" t="s">
        <v>660</v>
      </c>
      <c r="K146" s="55" t="s">
        <v>661</v>
      </c>
      <c r="L146" s="62">
        <v>-40.114699999999999</v>
      </c>
      <c r="M146" s="62">
        <v>-71.846299999999999</v>
      </c>
      <c r="N146" s="75">
        <v>150</v>
      </c>
      <c r="O146" s="59">
        <v>-14.6</v>
      </c>
      <c r="P146" s="59">
        <v>-6.05</v>
      </c>
      <c r="Q146" s="55" t="s">
        <v>662</v>
      </c>
      <c r="R146" s="55" t="s">
        <v>602</v>
      </c>
      <c r="S146" s="55" t="s">
        <v>609</v>
      </c>
    </row>
    <row r="147" spans="1:19" x14ac:dyDescent="0.2">
      <c r="A147" s="104" t="s">
        <v>406</v>
      </c>
      <c r="B147" s="55" t="s">
        <v>593</v>
      </c>
      <c r="C147" s="55" t="s">
        <v>610</v>
      </c>
      <c r="D147" s="61" t="s">
        <v>665</v>
      </c>
      <c r="E147" s="55" t="s">
        <v>297</v>
      </c>
      <c r="F147" s="55" t="s">
        <v>288</v>
      </c>
      <c r="G147" s="55" t="s">
        <v>446</v>
      </c>
      <c r="H147" s="55" t="s">
        <v>666</v>
      </c>
      <c r="I147" s="61" t="s">
        <v>667</v>
      </c>
      <c r="J147" s="61" t="s">
        <v>616</v>
      </c>
      <c r="K147" s="55" t="s">
        <v>668</v>
      </c>
      <c r="L147" s="62">
        <v>-33.607199999999999</v>
      </c>
      <c r="M147" s="62">
        <v>-70.814899999999994</v>
      </c>
      <c r="N147" s="75">
        <v>454</v>
      </c>
      <c r="O147" s="76">
        <v>-11.35</v>
      </c>
      <c r="P147" s="59">
        <v>-7.51</v>
      </c>
      <c r="Q147" s="61" t="s">
        <v>604</v>
      </c>
      <c r="R147" s="55" t="s">
        <v>602</v>
      </c>
      <c r="S147" s="55" t="s">
        <v>669</v>
      </c>
    </row>
    <row r="148" spans="1:19" x14ac:dyDescent="0.2">
      <c r="A148" s="104" t="s">
        <v>406</v>
      </c>
      <c r="B148" s="55" t="s">
        <v>593</v>
      </c>
      <c r="C148" s="55" t="s">
        <v>610</v>
      </c>
      <c r="D148" s="61" t="s">
        <v>665</v>
      </c>
      <c r="E148" s="55" t="s">
        <v>297</v>
      </c>
      <c r="F148" s="55" t="s">
        <v>288</v>
      </c>
      <c r="G148" s="55" t="s">
        <v>446</v>
      </c>
      <c r="H148" s="55" t="s">
        <v>666</v>
      </c>
      <c r="I148" s="61" t="s">
        <v>670</v>
      </c>
      <c r="J148" s="61" t="s">
        <v>616</v>
      </c>
      <c r="K148" s="55" t="s">
        <v>668</v>
      </c>
      <c r="L148" s="62">
        <v>-33.607199999999999</v>
      </c>
      <c r="M148" s="62">
        <v>-70.814899999999994</v>
      </c>
      <c r="N148" s="75">
        <v>454</v>
      </c>
      <c r="O148" s="76">
        <v>-10.28</v>
      </c>
      <c r="P148" s="59">
        <v>-10.42</v>
      </c>
      <c r="Q148" s="61" t="s">
        <v>604</v>
      </c>
      <c r="R148" s="55" t="s">
        <v>602</v>
      </c>
      <c r="S148" s="55" t="s">
        <v>669</v>
      </c>
    </row>
    <row r="149" spans="1:19" x14ac:dyDescent="0.2">
      <c r="A149" s="104" t="s">
        <v>406</v>
      </c>
      <c r="B149" s="55" t="s">
        <v>593</v>
      </c>
      <c r="C149" s="55" t="s">
        <v>295</v>
      </c>
      <c r="D149" s="55" t="s">
        <v>295</v>
      </c>
      <c r="E149" s="55" t="s">
        <v>297</v>
      </c>
      <c r="F149" s="55" t="s">
        <v>288</v>
      </c>
      <c r="G149" s="65" t="s">
        <v>489</v>
      </c>
      <c r="H149" s="55" t="s">
        <v>666</v>
      </c>
      <c r="I149" s="55" t="s">
        <v>667</v>
      </c>
      <c r="J149" s="55" t="s">
        <v>291</v>
      </c>
      <c r="K149" s="55" t="s">
        <v>668</v>
      </c>
      <c r="L149" s="62">
        <v>-33.607199999999999</v>
      </c>
      <c r="M149" s="62">
        <v>-70.814899999999994</v>
      </c>
      <c r="N149" s="58">
        <v>334</v>
      </c>
      <c r="O149" s="59">
        <v>-11.35</v>
      </c>
      <c r="P149" s="59">
        <v>-7.51</v>
      </c>
      <c r="Q149" s="55" t="s">
        <v>493</v>
      </c>
      <c r="R149" s="55" t="s">
        <v>304</v>
      </c>
      <c r="S149" s="55" t="s">
        <v>669</v>
      </c>
    </row>
    <row r="150" spans="1:19" x14ac:dyDescent="0.2">
      <c r="A150" s="104" t="s">
        <v>406</v>
      </c>
      <c r="B150" s="55" t="s">
        <v>593</v>
      </c>
      <c r="C150" s="55" t="s">
        <v>295</v>
      </c>
      <c r="D150" s="55" t="s">
        <v>295</v>
      </c>
      <c r="E150" s="55" t="s">
        <v>297</v>
      </c>
      <c r="F150" s="55" t="s">
        <v>288</v>
      </c>
      <c r="G150" s="65" t="s">
        <v>489</v>
      </c>
      <c r="H150" s="55" t="s">
        <v>666</v>
      </c>
      <c r="I150" s="55" t="s">
        <v>670</v>
      </c>
      <c r="J150" s="55" t="s">
        <v>291</v>
      </c>
      <c r="K150" s="55" t="s">
        <v>668</v>
      </c>
      <c r="L150" s="62">
        <v>-33.607199999999999</v>
      </c>
      <c r="M150" s="62">
        <v>-70.814899999999994</v>
      </c>
      <c r="N150" s="58">
        <v>334</v>
      </c>
      <c r="O150" s="59">
        <v>-10.28</v>
      </c>
      <c r="P150" s="59">
        <v>-10.43</v>
      </c>
      <c r="Q150" s="55" t="s">
        <v>493</v>
      </c>
      <c r="R150" s="55" t="s">
        <v>304</v>
      </c>
      <c r="S150" s="55" t="s">
        <v>669</v>
      </c>
    </row>
    <row r="151" spans="1:19" x14ac:dyDescent="0.2">
      <c r="A151" s="104" t="s">
        <v>406</v>
      </c>
      <c r="B151" s="55" t="s">
        <v>593</v>
      </c>
      <c r="C151" s="55" t="s">
        <v>610</v>
      </c>
      <c r="D151" s="61" t="s">
        <v>671</v>
      </c>
      <c r="E151" s="55" t="s">
        <v>297</v>
      </c>
      <c r="F151" s="55" t="s">
        <v>288</v>
      </c>
      <c r="G151" s="55" t="s">
        <v>446</v>
      </c>
      <c r="H151" s="61" t="s">
        <v>672</v>
      </c>
      <c r="I151" s="61" t="s">
        <v>673</v>
      </c>
      <c r="J151" s="61" t="s">
        <v>616</v>
      </c>
      <c r="K151" s="55" t="s">
        <v>674</v>
      </c>
      <c r="L151" s="62">
        <v>-31.6389</v>
      </c>
      <c r="M151" s="62">
        <v>-71.189599999999999</v>
      </c>
      <c r="N151" s="75">
        <v>296</v>
      </c>
      <c r="O151" s="76">
        <v>-11.3</v>
      </c>
      <c r="P151" s="59">
        <v>-3.51</v>
      </c>
      <c r="Q151" s="61" t="s">
        <v>604</v>
      </c>
      <c r="R151" s="55" t="s">
        <v>602</v>
      </c>
    </row>
    <row r="152" spans="1:19" x14ac:dyDescent="0.2">
      <c r="A152" s="104" t="s">
        <v>406</v>
      </c>
      <c r="B152" s="55" t="s">
        <v>593</v>
      </c>
      <c r="C152" s="55" t="s">
        <v>337</v>
      </c>
      <c r="E152" s="55" t="s">
        <v>297</v>
      </c>
      <c r="F152" s="55" t="s">
        <v>288</v>
      </c>
      <c r="G152" s="55" t="s">
        <v>338</v>
      </c>
      <c r="H152" s="55" t="s">
        <v>672</v>
      </c>
      <c r="I152" s="55" t="s">
        <v>675</v>
      </c>
      <c r="J152" s="55" t="s">
        <v>291</v>
      </c>
      <c r="K152" s="55" t="s">
        <v>674</v>
      </c>
      <c r="L152" s="62">
        <v>-31.6389</v>
      </c>
      <c r="M152" s="62">
        <v>-71.189599999999999</v>
      </c>
      <c r="N152" s="58">
        <v>500</v>
      </c>
      <c r="O152" s="59">
        <v>-11.3</v>
      </c>
      <c r="P152" s="59">
        <v>-3.51</v>
      </c>
      <c r="Q152" s="83" t="s">
        <v>374</v>
      </c>
      <c r="R152" s="55" t="s">
        <v>341</v>
      </c>
    </row>
    <row r="153" spans="1:19" ht="17" x14ac:dyDescent="0.2">
      <c r="A153" s="104" t="s">
        <v>406</v>
      </c>
      <c r="B153" s="55" t="s">
        <v>593</v>
      </c>
      <c r="C153" s="55" t="s">
        <v>676</v>
      </c>
      <c r="D153" s="61" t="s">
        <v>676</v>
      </c>
      <c r="E153" s="55" t="s">
        <v>287</v>
      </c>
      <c r="F153" s="55" t="s">
        <v>288</v>
      </c>
      <c r="G153" s="55" t="s">
        <v>289</v>
      </c>
      <c r="H153" s="61" t="s">
        <v>677</v>
      </c>
      <c r="I153" s="77" t="s">
        <v>678</v>
      </c>
      <c r="J153" s="61" t="s">
        <v>660</v>
      </c>
      <c r="K153" s="55" t="s">
        <v>679</v>
      </c>
      <c r="L153" s="62">
        <v>-39.7667</v>
      </c>
      <c r="M153" s="62">
        <v>-72.481499999999997</v>
      </c>
      <c r="N153" s="75"/>
      <c r="O153" s="59">
        <v>-12.8</v>
      </c>
      <c r="P153" s="59">
        <v>-4.9000000000000004</v>
      </c>
      <c r="Q153" s="55" t="s">
        <v>680</v>
      </c>
      <c r="R153" s="55" t="s">
        <v>797</v>
      </c>
      <c r="S153" s="55" t="s">
        <v>609</v>
      </c>
    </row>
    <row r="154" spans="1:19" x14ac:dyDescent="0.2">
      <c r="A154" s="104" t="s">
        <v>406</v>
      </c>
      <c r="B154" s="55" t="s">
        <v>593</v>
      </c>
      <c r="C154" s="55" t="s">
        <v>295</v>
      </c>
      <c r="D154" s="55" t="s">
        <v>295</v>
      </c>
      <c r="E154" s="83" t="s">
        <v>297</v>
      </c>
      <c r="F154" s="55" t="s">
        <v>288</v>
      </c>
      <c r="G154" s="65" t="s">
        <v>446</v>
      </c>
      <c r="H154" s="55" t="s">
        <v>681</v>
      </c>
      <c r="I154" s="55" t="s">
        <v>682</v>
      </c>
      <c r="J154" s="55" t="s">
        <v>291</v>
      </c>
      <c r="K154" s="55" t="s">
        <v>683</v>
      </c>
      <c r="L154" s="66">
        <v>-31.912099999999999</v>
      </c>
      <c r="M154" s="66">
        <v>-71.513800000000003</v>
      </c>
      <c r="N154" s="58">
        <v>930</v>
      </c>
      <c r="O154" s="59">
        <v>-10.65</v>
      </c>
      <c r="P154" s="59">
        <v>-4.33</v>
      </c>
      <c r="Q154" s="55" t="s">
        <v>684</v>
      </c>
      <c r="R154" s="55" t="s">
        <v>304</v>
      </c>
    </row>
    <row r="155" spans="1:19" x14ac:dyDescent="0.2">
      <c r="A155" s="104" t="s">
        <v>406</v>
      </c>
      <c r="B155" s="55" t="s">
        <v>593</v>
      </c>
      <c r="C155" s="55" t="s">
        <v>610</v>
      </c>
      <c r="D155" s="61" t="s">
        <v>611</v>
      </c>
      <c r="E155" s="55" t="s">
        <v>287</v>
      </c>
      <c r="F155" s="55" t="s">
        <v>288</v>
      </c>
      <c r="G155" s="55" t="s">
        <v>446</v>
      </c>
      <c r="H155" s="61" t="s">
        <v>685</v>
      </c>
      <c r="I155" s="61" t="s">
        <v>686</v>
      </c>
      <c r="J155" s="61" t="s">
        <v>616</v>
      </c>
      <c r="K155" s="55" t="s">
        <v>687</v>
      </c>
      <c r="L155" s="62">
        <v>-39.665900000000001</v>
      </c>
      <c r="M155" s="62">
        <v>-72.952100000000002</v>
      </c>
      <c r="N155" s="75">
        <v>27</v>
      </c>
      <c r="O155" s="59">
        <v>-13.4</v>
      </c>
      <c r="P155" s="59">
        <v>-5.4</v>
      </c>
      <c r="Q155" s="55" t="s">
        <v>612</v>
      </c>
      <c r="R155" s="55" t="s">
        <v>602</v>
      </c>
      <c r="S155" s="55" t="s">
        <v>609</v>
      </c>
    </row>
    <row r="156" spans="1:19" x14ac:dyDescent="0.2">
      <c r="A156" s="104" t="s">
        <v>406</v>
      </c>
      <c r="B156" s="55" t="s">
        <v>593</v>
      </c>
      <c r="C156" s="55" t="s">
        <v>610</v>
      </c>
      <c r="D156" s="61" t="s">
        <v>611</v>
      </c>
      <c r="E156" s="55" t="s">
        <v>287</v>
      </c>
      <c r="F156" s="55" t="s">
        <v>288</v>
      </c>
      <c r="G156" s="55" t="s">
        <v>446</v>
      </c>
      <c r="H156" s="61" t="s">
        <v>685</v>
      </c>
      <c r="I156" s="61" t="s">
        <v>686</v>
      </c>
      <c r="J156" s="61" t="s">
        <v>660</v>
      </c>
      <c r="K156" s="55" t="s">
        <v>687</v>
      </c>
      <c r="L156" s="62">
        <v>-39.665900000000001</v>
      </c>
      <c r="M156" s="62">
        <v>-72.952100000000002</v>
      </c>
      <c r="N156" s="75">
        <v>30</v>
      </c>
      <c r="O156" s="59">
        <v>-12.9</v>
      </c>
      <c r="P156" s="59">
        <v>-4.97</v>
      </c>
      <c r="Q156" s="55" t="s">
        <v>688</v>
      </c>
      <c r="R156" s="55" t="s">
        <v>602</v>
      </c>
      <c r="S156" s="55" t="s">
        <v>609</v>
      </c>
    </row>
    <row r="157" spans="1:19" x14ac:dyDescent="0.2">
      <c r="A157" s="104" t="s">
        <v>406</v>
      </c>
      <c r="B157" s="55" t="s">
        <v>593</v>
      </c>
      <c r="C157" s="55" t="s">
        <v>610</v>
      </c>
      <c r="D157" s="61" t="s">
        <v>611</v>
      </c>
      <c r="E157" s="55" t="s">
        <v>297</v>
      </c>
      <c r="F157" s="55" t="s">
        <v>288</v>
      </c>
      <c r="G157" s="55" t="s">
        <v>446</v>
      </c>
      <c r="H157" s="61" t="s">
        <v>689</v>
      </c>
      <c r="I157" s="61" t="s">
        <v>690</v>
      </c>
      <c r="J157" s="61" t="s">
        <v>629</v>
      </c>
      <c r="K157" s="55" t="s">
        <v>691</v>
      </c>
      <c r="L157" s="62">
        <v>-41.603999999999999</v>
      </c>
      <c r="M157" s="62">
        <v>-73.161600000000007</v>
      </c>
      <c r="N157" s="75">
        <v>50</v>
      </c>
      <c r="O157" s="59">
        <v>-13.68</v>
      </c>
      <c r="P157" s="59">
        <v>-5.23</v>
      </c>
      <c r="Q157" s="55" t="s">
        <v>612</v>
      </c>
      <c r="R157" s="55" t="s">
        <v>602</v>
      </c>
      <c r="S157" s="55" t="s">
        <v>609</v>
      </c>
    </row>
    <row r="158" spans="1:19" x14ac:dyDescent="0.2">
      <c r="A158" s="104" t="s">
        <v>406</v>
      </c>
      <c r="B158" s="55" t="s">
        <v>593</v>
      </c>
      <c r="C158" s="55" t="s">
        <v>610</v>
      </c>
      <c r="D158" s="61" t="s">
        <v>611</v>
      </c>
      <c r="E158" s="55" t="s">
        <v>297</v>
      </c>
      <c r="F158" s="55" t="s">
        <v>288</v>
      </c>
      <c r="G158" s="55" t="s">
        <v>446</v>
      </c>
      <c r="H158" s="61" t="s">
        <v>689</v>
      </c>
      <c r="I158" s="61" t="s">
        <v>692</v>
      </c>
      <c r="J158" s="61" t="s">
        <v>616</v>
      </c>
      <c r="K158" s="55" t="s">
        <v>691</v>
      </c>
      <c r="L158" s="62">
        <v>-41.603999999999999</v>
      </c>
      <c r="M158" s="62">
        <v>-73.161600000000007</v>
      </c>
      <c r="N158" s="75">
        <v>50</v>
      </c>
      <c r="O158" s="59">
        <v>-13.12</v>
      </c>
      <c r="P158" s="59">
        <v>-5.22</v>
      </c>
      <c r="Q158" s="55" t="s">
        <v>612</v>
      </c>
      <c r="R158" s="55" t="s">
        <v>602</v>
      </c>
      <c r="S158" s="55" t="s">
        <v>609</v>
      </c>
    </row>
    <row r="159" spans="1:19" x14ac:dyDescent="0.2">
      <c r="A159" s="104" t="s">
        <v>406</v>
      </c>
      <c r="B159" s="55" t="s">
        <v>593</v>
      </c>
      <c r="C159" s="55" t="s">
        <v>610</v>
      </c>
      <c r="D159" s="61" t="s">
        <v>611</v>
      </c>
      <c r="E159" s="55" t="s">
        <v>297</v>
      </c>
      <c r="F159" s="55" t="s">
        <v>288</v>
      </c>
      <c r="G159" s="55" t="s">
        <v>446</v>
      </c>
      <c r="H159" s="61" t="s">
        <v>689</v>
      </c>
      <c r="I159" s="61" t="s">
        <v>693</v>
      </c>
      <c r="J159" s="61" t="s">
        <v>616</v>
      </c>
      <c r="K159" s="55" t="s">
        <v>691</v>
      </c>
      <c r="L159" s="62">
        <v>-41.603999999999999</v>
      </c>
      <c r="M159" s="62">
        <v>-73.161600000000007</v>
      </c>
      <c r="N159" s="75">
        <v>50</v>
      </c>
      <c r="O159" s="59">
        <v>-12.02</v>
      </c>
      <c r="P159" s="59">
        <v>-7.19</v>
      </c>
      <c r="Q159" s="55" t="s">
        <v>612</v>
      </c>
      <c r="R159" s="55" t="s">
        <v>602</v>
      </c>
      <c r="S159" s="55" t="s">
        <v>609</v>
      </c>
    </row>
    <row r="160" spans="1:19" x14ac:dyDescent="0.2">
      <c r="A160" s="104" t="s">
        <v>406</v>
      </c>
      <c r="B160" s="55" t="s">
        <v>593</v>
      </c>
      <c r="C160" s="61" t="s">
        <v>595</v>
      </c>
      <c r="D160" s="61" t="s">
        <v>595</v>
      </c>
      <c r="E160" s="55" t="s">
        <v>297</v>
      </c>
      <c r="F160" s="55" t="s">
        <v>288</v>
      </c>
      <c r="G160" s="55" t="s">
        <v>446</v>
      </c>
      <c r="H160" s="61" t="s">
        <v>694</v>
      </c>
      <c r="I160" s="61" t="s">
        <v>695</v>
      </c>
      <c r="J160" s="61" t="s">
        <v>599</v>
      </c>
      <c r="K160" s="55" t="s">
        <v>696</v>
      </c>
      <c r="L160" s="62">
        <v>-34.004100000000001</v>
      </c>
      <c r="M160" s="62">
        <v>-71.852699999999999</v>
      </c>
      <c r="N160" s="75">
        <v>10</v>
      </c>
      <c r="O160" s="76">
        <v>-10.4</v>
      </c>
      <c r="P160" s="59">
        <v>-2.85</v>
      </c>
      <c r="Q160" s="61" t="s">
        <v>604</v>
      </c>
      <c r="R160" s="55" t="s">
        <v>602</v>
      </c>
      <c r="S160" s="55" t="s">
        <v>609</v>
      </c>
    </row>
    <row r="161" spans="1:19" x14ac:dyDescent="0.2">
      <c r="A161" s="104" t="s">
        <v>406</v>
      </c>
      <c r="B161" s="55" t="s">
        <v>593</v>
      </c>
      <c r="C161" s="55" t="s">
        <v>610</v>
      </c>
      <c r="D161" s="61" t="s">
        <v>611</v>
      </c>
      <c r="E161" s="55" t="s">
        <v>297</v>
      </c>
      <c r="F161" s="55" t="s">
        <v>288</v>
      </c>
      <c r="G161" s="55" t="s">
        <v>446</v>
      </c>
      <c r="H161" s="61" t="s">
        <v>697</v>
      </c>
      <c r="I161" s="61" t="s">
        <v>698</v>
      </c>
      <c r="J161" s="61" t="s">
        <v>629</v>
      </c>
      <c r="K161" s="55" t="s">
        <v>699</v>
      </c>
      <c r="L161" s="62">
        <v>-40.887599999999999</v>
      </c>
      <c r="M161" s="62">
        <v>-72.889399999999995</v>
      </c>
      <c r="N161" s="75">
        <v>181</v>
      </c>
      <c r="O161" s="59">
        <v>-13.1</v>
      </c>
      <c r="P161" s="59">
        <v>-6.2</v>
      </c>
      <c r="Q161" s="55" t="s">
        <v>700</v>
      </c>
      <c r="R161" s="55" t="s">
        <v>602</v>
      </c>
      <c r="S161" s="55" t="s">
        <v>609</v>
      </c>
    </row>
    <row r="162" spans="1:19" x14ac:dyDescent="0.2">
      <c r="A162" s="104" t="s">
        <v>406</v>
      </c>
      <c r="B162" s="55" t="s">
        <v>593</v>
      </c>
      <c r="C162" s="55" t="s">
        <v>610</v>
      </c>
      <c r="D162" s="61" t="s">
        <v>611</v>
      </c>
      <c r="E162" s="55" t="s">
        <v>297</v>
      </c>
      <c r="F162" s="55" t="s">
        <v>288</v>
      </c>
      <c r="G162" s="55" t="s">
        <v>446</v>
      </c>
      <c r="H162" s="61" t="s">
        <v>697</v>
      </c>
      <c r="I162" s="61" t="s">
        <v>701</v>
      </c>
      <c r="J162" s="61" t="s">
        <v>607</v>
      </c>
      <c r="K162" s="55" t="s">
        <v>699</v>
      </c>
      <c r="L162" s="62">
        <v>-40.887599999999999</v>
      </c>
      <c r="M162" s="62">
        <v>-72.889399999999995</v>
      </c>
      <c r="N162" s="75">
        <v>181</v>
      </c>
      <c r="O162" s="59">
        <v>-12.6</v>
      </c>
      <c r="P162" s="59">
        <v>-5.01</v>
      </c>
      <c r="Q162" s="55" t="s">
        <v>702</v>
      </c>
      <c r="R162" s="55" t="s">
        <v>602</v>
      </c>
      <c r="S162" s="55" t="s">
        <v>609</v>
      </c>
    </row>
    <row r="163" spans="1:19" ht="17" x14ac:dyDescent="0.2">
      <c r="A163" s="104" t="s">
        <v>406</v>
      </c>
      <c r="B163" s="55" t="s">
        <v>593</v>
      </c>
      <c r="C163" s="55" t="s">
        <v>676</v>
      </c>
      <c r="D163" s="61" t="s">
        <v>676</v>
      </c>
      <c r="E163" s="55" t="s">
        <v>287</v>
      </c>
      <c r="F163" s="55" t="s">
        <v>298</v>
      </c>
      <c r="G163" s="55" t="s">
        <v>703</v>
      </c>
      <c r="H163" s="61" t="s">
        <v>704</v>
      </c>
      <c r="I163" s="77" t="s">
        <v>705</v>
      </c>
      <c r="J163" s="61" t="s">
        <v>706</v>
      </c>
      <c r="K163" s="55" t="s">
        <v>707</v>
      </c>
      <c r="L163" s="62">
        <v>-40.070599999999999</v>
      </c>
      <c r="M163" s="62">
        <v>-72.872600000000006</v>
      </c>
      <c r="N163" s="75"/>
      <c r="O163" s="59">
        <v>-14.7</v>
      </c>
      <c r="P163" s="59">
        <v>-3.3</v>
      </c>
      <c r="Q163" s="55" t="s">
        <v>708</v>
      </c>
      <c r="R163" s="55" t="s">
        <v>797</v>
      </c>
      <c r="S163" s="55" t="s">
        <v>609</v>
      </c>
    </row>
    <row r="164" spans="1:19" x14ac:dyDescent="0.2">
      <c r="A164" s="104" t="s">
        <v>406</v>
      </c>
      <c r="B164" s="55" t="s">
        <v>593</v>
      </c>
      <c r="C164" s="61" t="s">
        <v>676</v>
      </c>
      <c r="D164" s="61" t="s">
        <v>676</v>
      </c>
      <c r="E164" s="55" t="s">
        <v>287</v>
      </c>
      <c r="F164" s="55" t="s">
        <v>298</v>
      </c>
      <c r="G164" s="55" t="s">
        <v>703</v>
      </c>
      <c r="H164" s="61" t="s">
        <v>704</v>
      </c>
      <c r="I164" s="61" t="s">
        <v>709</v>
      </c>
      <c r="J164" s="61" t="s">
        <v>710</v>
      </c>
      <c r="K164" s="55" t="s">
        <v>707</v>
      </c>
      <c r="L164" s="62">
        <v>-40.070599999999999</v>
      </c>
      <c r="M164" s="62">
        <v>-72.872600000000006</v>
      </c>
      <c r="N164" s="75"/>
      <c r="O164" s="59">
        <v>-14.7</v>
      </c>
      <c r="P164" s="59">
        <v>-5.4</v>
      </c>
      <c r="Q164" s="55" t="s">
        <v>708</v>
      </c>
      <c r="R164" s="55" t="s">
        <v>797</v>
      </c>
      <c r="S164" s="55" t="s">
        <v>609</v>
      </c>
    </row>
    <row r="165" spans="1:19" ht="17" x14ac:dyDescent="0.2">
      <c r="A165" s="104" t="s">
        <v>406</v>
      </c>
      <c r="B165" s="55" t="s">
        <v>593</v>
      </c>
      <c r="C165" s="61" t="s">
        <v>676</v>
      </c>
      <c r="D165" s="61" t="s">
        <v>676</v>
      </c>
      <c r="E165" s="55" t="s">
        <v>287</v>
      </c>
      <c r="F165" s="55" t="s">
        <v>298</v>
      </c>
      <c r="G165" s="55" t="s">
        <v>703</v>
      </c>
      <c r="H165" s="61" t="s">
        <v>704</v>
      </c>
      <c r="I165" s="77" t="s">
        <v>711</v>
      </c>
      <c r="J165" s="61" t="s">
        <v>712</v>
      </c>
      <c r="K165" s="55" t="s">
        <v>707</v>
      </c>
      <c r="L165" s="62">
        <v>-40.070599999999999</v>
      </c>
      <c r="M165" s="62">
        <v>-72.872600000000006</v>
      </c>
      <c r="N165" s="75"/>
      <c r="O165" s="59">
        <v>-14.1</v>
      </c>
      <c r="P165" s="59">
        <v>-4.2</v>
      </c>
      <c r="Q165" s="55" t="s">
        <v>708</v>
      </c>
      <c r="R165" s="55" t="s">
        <v>797</v>
      </c>
      <c r="S165" s="55" t="s">
        <v>609</v>
      </c>
    </row>
    <row r="166" spans="1:19" x14ac:dyDescent="0.2">
      <c r="A166" s="104" t="s">
        <v>406</v>
      </c>
      <c r="B166" s="55" t="s">
        <v>593</v>
      </c>
      <c r="C166" s="61" t="s">
        <v>676</v>
      </c>
      <c r="D166" s="61" t="s">
        <v>676</v>
      </c>
      <c r="E166" s="55" t="s">
        <v>287</v>
      </c>
      <c r="F166" s="55" t="s">
        <v>298</v>
      </c>
      <c r="G166" s="55" t="s">
        <v>703</v>
      </c>
      <c r="H166" s="61" t="s">
        <v>704</v>
      </c>
      <c r="I166" s="61" t="s">
        <v>713</v>
      </c>
      <c r="J166" s="61" t="s">
        <v>710</v>
      </c>
      <c r="K166" s="55" t="s">
        <v>707</v>
      </c>
      <c r="L166" s="62">
        <v>-40.070599999999999</v>
      </c>
      <c r="M166" s="62">
        <v>-72.872600000000006</v>
      </c>
      <c r="N166" s="75"/>
      <c r="O166" s="59">
        <v>-13.9</v>
      </c>
      <c r="P166" s="59">
        <v>-3</v>
      </c>
      <c r="Q166" s="55" t="s">
        <v>708</v>
      </c>
      <c r="R166" s="55" t="s">
        <v>797</v>
      </c>
      <c r="S166" s="55" t="s">
        <v>609</v>
      </c>
    </row>
    <row r="167" spans="1:19" x14ac:dyDescent="0.2">
      <c r="A167" s="104" t="s">
        <v>406</v>
      </c>
      <c r="B167" s="55" t="s">
        <v>593</v>
      </c>
      <c r="C167" s="55" t="s">
        <v>676</v>
      </c>
      <c r="D167" s="61" t="s">
        <v>676</v>
      </c>
      <c r="E167" s="55" t="s">
        <v>287</v>
      </c>
      <c r="F167" s="55" t="s">
        <v>298</v>
      </c>
      <c r="G167" s="55" t="s">
        <v>703</v>
      </c>
      <c r="H167" s="61" t="s">
        <v>704</v>
      </c>
      <c r="I167" s="61" t="s">
        <v>714</v>
      </c>
      <c r="J167" s="61" t="s">
        <v>706</v>
      </c>
      <c r="K167" s="55" t="s">
        <v>707</v>
      </c>
      <c r="L167" s="62">
        <v>-40.070599999999999</v>
      </c>
      <c r="M167" s="62">
        <v>-72.872600000000006</v>
      </c>
      <c r="N167" s="75"/>
      <c r="O167" s="59">
        <v>-12.8</v>
      </c>
      <c r="P167" s="59">
        <v>-3.5</v>
      </c>
      <c r="Q167" s="55" t="s">
        <v>708</v>
      </c>
      <c r="R167" s="55" t="s">
        <v>797</v>
      </c>
      <c r="S167" s="55" t="s">
        <v>609</v>
      </c>
    </row>
    <row r="168" spans="1:19" x14ac:dyDescent="0.2">
      <c r="A168" s="104" t="s">
        <v>406</v>
      </c>
      <c r="B168" s="55" t="s">
        <v>593</v>
      </c>
      <c r="C168" s="55" t="s">
        <v>676</v>
      </c>
      <c r="D168" s="61" t="s">
        <v>676</v>
      </c>
      <c r="E168" s="55" t="s">
        <v>287</v>
      </c>
      <c r="F168" s="55" t="s">
        <v>288</v>
      </c>
      <c r="G168" s="55" t="s">
        <v>289</v>
      </c>
      <c r="H168" s="61" t="s">
        <v>704</v>
      </c>
      <c r="I168" s="55" t="s">
        <v>715</v>
      </c>
      <c r="J168" s="61" t="s">
        <v>616</v>
      </c>
      <c r="K168" s="55" t="s">
        <v>707</v>
      </c>
      <c r="L168" s="62">
        <v>-40.070599999999999</v>
      </c>
      <c r="M168" s="62">
        <v>-72.872600000000006</v>
      </c>
      <c r="N168" s="75"/>
      <c r="O168" s="59">
        <v>-14.4</v>
      </c>
      <c r="P168" s="59">
        <v>-5.4</v>
      </c>
      <c r="Q168" s="55" t="s">
        <v>716</v>
      </c>
      <c r="R168" s="55" t="s">
        <v>797</v>
      </c>
      <c r="S168" s="55" t="s">
        <v>609</v>
      </c>
    </row>
    <row r="169" spans="1:19" x14ac:dyDescent="0.2">
      <c r="A169" s="104" t="s">
        <v>406</v>
      </c>
      <c r="B169" s="55" t="s">
        <v>593</v>
      </c>
      <c r="C169" s="61" t="s">
        <v>595</v>
      </c>
      <c r="D169" s="61" t="s">
        <v>595</v>
      </c>
      <c r="E169" s="55" t="s">
        <v>297</v>
      </c>
      <c r="F169" s="55" t="s">
        <v>288</v>
      </c>
      <c r="G169" s="55" t="s">
        <v>446</v>
      </c>
      <c r="H169" s="61" t="s">
        <v>640</v>
      </c>
      <c r="I169" s="61" t="s">
        <v>717</v>
      </c>
      <c r="J169" s="61" t="s">
        <v>616</v>
      </c>
      <c r="K169" s="55" t="s">
        <v>642</v>
      </c>
      <c r="L169" s="62">
        <v>-36.141399999999997</v>
      </c>
      <c r="M169" s="62">
        <v>-71.822199999999995</v>
      </c>
      <c r="N169" s="75">
        <v>1261</v>
      </c>
      <c r="O169" s="76">
        <v>-12</v>
      </c>
      <c r="P169" s="59">
        <v>-3.92</v>
      </c>
      <c r="Q169" s="61" t="s">
        <v>604</v>
      </c>
      <c r="R169" s="55" t="s">
        <v>602</v>
      </c>
      <c r="S169" s="55" t="s">
        <v>609</v>
      </c>
    </row>
    <row r="170" spans="1:19" x14ac:dyDescent="0.2">
      <c r="A170" s="104" t="s">
        <v>406</v>
      </c>
      <c r="B170" s="55" t="s">
        <v>593</v>
      </c>
      <c r="C170" s="61" t="s">
        <v>595</v>
      </c>
      <c r="D170" s="61" t="s">
        <v>595</v>
      </c>
      <c r="E170" s="55" t="s">
        <v>297</v>
      </c>
      <c r="F170" s="55" t="s">
        <v>288</v>
      </c>
      <c r="G170" s="55" t="s">
        <v>446</v>
      </c>
      <c r="H170" s="61" t="s">
        <v>640</v>
      </c>
      <c r="I170" s="61" t="s">
        <v>718</v>
      </c>
      <c r="J170" s="61" t="s">
        <v>599</v>
      </c>
      <c r="K170" s="55" t="s">
        <v>642</v>
      </c>
      <c r="L170" s="62">
        <v>-36.141399999999997</v>
      </c>
      <c r="M170" s="62">
        <v>-71.822199999999995</v>
      </c>
      <c r="N170" s="75">
        <v>1261</v>
      </c>
      <c r="O170" s="76">
        <v>-11.42</v>
      </c>
      <c r="P170" s="59">
        <v>-4.17</v>
      </c>
      <c r="Q170" s="61" t="s">
        <v>604</v>
      </c>
      <c r="R170" s="55" t="s">
        <v>602</v>
      </c>
      <c r="S170" s="55" t="s">
        <v>609</v>
      </c>
    </row>
    <row r="171" spans="1:19" x14ac:dyDescent="0.2">
      <c r="A171" s="104" t="s">
        <v>406</v>
      </c>
      <c r="B171" s="55" t="s">
        <v>593</v>
      </c>
      <c r="C171" s="61" t="s">
        <v>595</v>
      </c>
      <c r="D171" s="61" t="s">
        <v>595</v>
      </c>
      <c r="E171" s="55" t="s">
        <v>297</v>
      </c>
      <c r="F171" s="55" t="s">
        <v>288</v>
      </c>
      <c r="G171" s="55" t="s">
        <v>446</v>
      </c>
      <c r="H171" s="61" t="s">
        <v>640</v>
      </c>
      <c r="I171" s="61" t="s">
        <v>719</v>
      </c>
      <c r="J171" s="61" t="s">
        <v>599</v>
      </c>
      <c r="K171" s="55" t="s">
        <v>642</v>
      </c>
      <c r="L171" s="62">
        <v>-36.141399999999997</v>
      </c>
      <c r="M171" s="62">
        <v>-71.822199999999995</v>
      </c>
      <c r="N171" s="75">
        <v>1261</v>
      </c>
      <c r="O171" s="76">
        <v>-11.12</v>
      </c>
      <c r="P171" s="59">
        <v>-3.56</v>
      </c>
      <c r="Q171" s="61" t="s">
        <v>596</v>
      </c>
      <c r="R171" s="55" t="s">
        <v>602</v>
      </c>
      <c r="S171" s="55" t="s">
        <v>609</v>
      </c>
    </row>
    <row r="172" spans="1:19" x14ac:dyDescent="0.2">
      <c r="A172" s="104" t="s">
        <v>406</v>
      </c>
      <c r="B172" s="55" t="s">
        <v>593</v>
      </c>
      <c r="C172" s="55" t="s">
        <v>610</v>
      </c>
      <c r="D172" s="61" t="s">
        <v>611</v>
      </c>
      <c r="E172" s="55" t="s">
        <v>297</v>
      </c>
      <c r="F172" s="55" t="s">
        <v>288</v>
      </c>
      <c r="G172" s="55" t="s">
        <v>446</v>
      </c>
      <c r="H172" s="61" t="s">
        <v>720</v>
      </c>
      <c r="I172" s="61" t="s">
        <v>721</v>
      </c>
      <c r="J172" s="61" t="s">
        <v>656</v>
      </c>
      <c r="K172" s="55" t="s">
        <v>722</v>
      </c>
      <c r="L172" s="62">
        <v>-40.5304</v>
      </c>
      <c r="M172" s="62">
        <v>-73.074100000000001</v>
      </c>
      <c r="N172" s="75">
        <v>65</v>
      </c>
      <c r="O172" s="59">
        <v>-13.7</v>
      </c>
      <c r="P172" s="59">
        <v>-2.44</v>
      </c>
      <c r="Q172" s="55" t="s">
        <v>723</v>
      </c>
      <c r="R172" s="55" t="s">
        <v>602</v>
      </c>
      <c r="S172" s="55" t="s">
        <v>609</v>
      </c>
    </row>
    <row r="173" spans="1:19" x14ac:dyDescent="0.2">
      <c r="A173" s="104" t="s">
        <v>406</v>
      </c>
      <c r="B173" s="55" t="s">
        <v>593</v>
      </c>
      <c r="C173" s="55" t="s">
        <v>610</v>
      </c>
      <c r="D173" s="61" t="s">
        <v>611</v>
      </c>
      <c r="E173" s="55" t="s">
        <v>297</v>
      </c>
      <c r="F173" s="55" t="s">
        <v>288</v>
      </c>
      <c r="G173" s="55" t="s">
        <v>446</v>
      </c>
      <c r="H173" s="61" t="s">
        <v>720</v>
      </c>
      <c r="I173" s="61" t="s">
        <v>724</v>
      </c>
      <c r="J173" s="61" t="s">
        <v>656</v>
      </c>
      <c r="K173" s="55" t="s">
        <v>722</v>
      </c>
      <c r="L173" s="62">
        <v>-40.5304</v>
      </c>
      <c r="M173" s="62">
        <v>-73.074100000000001</v>
      </c>
      <c r="N173" s="75">
        <v>65</v>
      </c>
      <c r="O173" s="59">
        <v>-13.3</v>
      </c>
      <c r="P173" s="59">
        <v>-4.5599999999999996</v>
      </c>
      <c r="Q173" s="55" t="s">
        <v>725</v>
      </c>
      <c r="R173" s="55" t="s">
        <v>602</v>
      </c>
      <c r="S173" s="55" t="s">
        <v>609</v>
      </c>
    </row>
    <row r="174" spans="1:19" x14ac:dyDescent="0.2">
      <c r="A174" s="104" t="s">
        <v>406</v>
      </c>
      <c r="B174" s="55" t="s">
        <v>593</v>
      </c>
      <c r="C174" s="55" t="s">
        <v>610</v>
      </c>
      <c r="D174" s="61" t="s">
        <v>665</v>
      </c>
      <c r="E174" s="55" t="s">
        <v>287</v>
      </c>
      <c r="F174" s="55" t="s">
        <v>288</v>
      </c>
      <c r="G174" s="55" t="s">
        <v>446</v>
      </c>
      <c r="H174" s="61" t="s">
        <v>726</v>
      </c>
      <c r="I174" s="61" t="s">
        <v>727</v>
      </c>
      <c r="J174" s="61" t="s">
        <v>616</v>
      </c>
      <c r="K174" s="55" t="s">
        <v>728</v>
      </c>
      <c r="L174" s="78">
        <v>-31.931899999999999</v>
      </c>
      <c r="M174" s="62">
        <v>-71.515500000000003</v>
      </c>
      <c r="N174" s="75">
        <v>930</v>
      </c>
      <c r="O174" s="76">
        <v>-10.65</v>
      </c>
      <c r="P174" s="59">
        <v>-4.32</v>
      </c>
      <c r="Q174" s="61" t="s">
        <v>729</v>
      </c>
      <c r="R174" s="55" t="s">
        <v>602</v>
      </c>
      <c r="S174" s="55" t="s">
        <v>609</v>
      </c>
    </row>
    <row r="175" spans="1:19" x14ac:dyDescent="0.2">
      <c r="A175" s="104" t="s">
        <v>406</v>
      </c>
      <c r="B175" s="55" t="s">
        <v>593</v>
      </c>
      <c r="C175" s="55" t="s">
        <v>610</v>
      </c>
      <c r="D175" s="61" t="s">
        <v>595</v>
      </c>
      <c r="E175" s="55" t="s">
        <v>287</v>
      </c>
      <c r="F175" s="55" t="s">
        <v>288</v>
      </c>
      <c r="G175" s="55" t="s">
        <v>446</v>
      </c>
      <c r="H175" s="61" t="s">
        <v>726</v>
      </c>
      <c r="I175" s="61" t="s">
        <v>730</v>
      </c>
      <c r="J175" s="61" t="s">
        <v>629</v>
      </c>
      <c r="K175" s="55" t="s">
        <v>728</v>
      </c>
      <c r="L175" s="78">
        <v>-31.931899999999999</v>
      </c>
      <c r="M175" s="62">
        <v>-71.515500000000003</v>
      </c>
      <c r="N175" s="58">
        <v>20</v>
      </c>
      <c r="O175" s="76">
        <v>-10.8</v>
      </c>
      <c r="P175" s="59">
        <v>-5.04</v>
      </c>
      <c r="Q175" s="61" t="s">
        <v>729</v>
      </c>
      <c r="R175" s="55" t="s">
        <v>602</v>
      </c>
      <c r="S175" s="55" t="s">
        <v>609</v>
      </c>
    </row>
    <row r="176" spans="1:19" x14ac:dyDescent="0.2">
      <c r="A176" s="104" t="s">
        <v>406</v>
      </c>
      <c r="B176" s="55" t="s">
        <v>593</v>
      </c>
      <c r="C176" s="61" t="s">
        <v>595</v>
      </c>
      <c r="D176" s="61" t="s">
        <v>595</v>
      </c>
      <c r="E176" s="55" t="s">
        <v>297</v>
      </c>
      <c r="F176" s="55" t="s">
        <v>288</v>
      </c>
      <c r="G176" s="55" t="s">
        <v>446</v>
      </c>
      <c r="H176" s="61" t="s">
        <v>731</v>
      </c>
      <c r="I176" s="61" t="s">
        <v>732</v>
      </c>
      <c r="J176" s="61" t="s">
        <v>733</v>
      </c>
      <c r="K176" s="55" t="s">
        <v>734</v>
      </c>
      <c r="L176" s="62">
        <v>-33.049799999999998</v>
      </c>
      <c r="M176" s="62">
        <v>-71.441500000000005</v>
      </c>
      <c r="N176" s="75">
        <v>149</v>
      </c>
      <c r="O176" s="76">
        <v>-10.47</v>
      </c>
      <c r="P176" s="59">
        <v>-1.18</v>
      </c>
      <c r="Q176" s="61" t="s">
        <v>604</v>
      </c>
      <c r="R176" s="55" t="s">
        <v>602</v>
      </c>
      <c r="S176" s="55" t="s">
        <v>609</v>
      </c>
    </row>
    <row r="177" spans="1:19" x14ac:dyDescent="0.2">
      <c r="A177" s="104" t="s">
        <v>406</v>
      </c>
      <c r="B177" s="55" t="s">
        <v>593</v>
      </c>
      <c r="C177" s="61" t="s">
        <v>595</v>
      </c>
      <c r="D177" s="61" t="s">
        <v>595</v>
      </c>
      <c r="E177" s="55" t="s">
        <v>297</v>
      </c>
      <c r="F177" s="55" t="s">
        <v>288</v>
      </c>
      <c r="G177" s="55" t="s">
        <v>446</v>
      </c>
      <c r="H177" s="61" t="s">
        <v>731</v>
      </c>
      <c r="I177" s="61" t="s">
        <v>732</v>
      </c>
      <c r="J177" s="61" t="s">
        <v>735</v>
      </c>
      <c r="K177" s="55" t="s">
        <v>734</v>
      </c>
      <c r="L177" s="62">
        <v>-33.049799999999998</v>
      </c>
      <c r="M177" s="62">
        <v>-71.441500000000005</v>
      </c>
      <c r="N177" s="75">
        <v>149</v>
      </c>
      <c r="O177" s="76">
        <v>-9.1</v>
      </c>
      <c r="P177" s="59">
        <v>-1.1000000000000001</v>
      </c>
      <c r="Q177" s="61" t="s">
        <v>604</v>
      </c>
      <c r="R177" s="55" t="s">
        <v>602</v>
      </c>
      <c r="S177" s="55" t="s">
        <v>609</v>
      </c>
    </row>
    <row r="178" spans="1:19" x14ac:dyDescent="0.2">
      <c r="A178" s="104" t="s">
        <v>406</v>
      </c>
      <c r="B178" s="55" t="s">
        <v>593</v>
      </c>
      <c r="C178" s="55" t="s">
        <v>610</v>
      </c>
      <c r="D178" s="61" t="s">
        <v>736</v>
      </c>
      <c r="E178" s="55" t="s">
        <v>287</v>
      </c>
      <c r="F178" s="55" t="s">
        <v>288</v>
      </c>
      <c r="G178" s="55" t="s">
        <v>639</v>
      </c>
      <c r="H178" s="61" t="s">
        <v>737</v>
      </c>
      <c r="I178" s="61" t="s">
        <v>738</v>
      </c>
      <c r="J178" s="61" t="s">
        <v>616</v>
      </c>
      <c r="K178" s="55" t="s">
        <v>739</v>
      </c>
      <c r="L178" s="62">
        <v>-40.333599999999997</v>
      </c>
      <c r="M178" s="62">
        <v>-72.956699999999998</v>
      </c>
      <c r="N178" s="75">
        <v>150</v>
      </c>
      <c r="O178" s="59">
        <v>-13.1</v>
      </c>
      <c r="P178" s="59">
        <v>-4.6100000000000003</v>
      </c>
      <c r="Q178" s="55" t="s">
        <v>688</v>
      </c>
      <c r="R178" s="55" t="s">
        <v>602</v>
      </c>
      <c r="S178" s="55" t="s">
        <v>609</v>
      </c>
    </row>
    <row r="179" spans="1:19" x14ac:dyDescent="0.2">
      <c r="A179" s="104" t="s">
        <v>406</v>
      </c>
      <c r="B179" s="55" t="s">
        <v>593</v>
      </c>
      <c r="C179" s="55" t="s">
        <v>610</v>
      </c>
      <c r="D179" s="61" t="s">
        <v>611</v>
      </c>
      <c r="E179" s="55" t="s">
        <v>287</v>
      </c>
      <c r="F179" s="55" t="s">
        <v>288</v>
      </c>
      <c r="G179" s="55" t="s">
        <v>446</v>
      </c>
      <c r="H179" s="61" t="s">
        <v>737</v>
      </c>
      <c r="I179" s="61" t="s">
        <v>738</v>
      </c>
      <c r="J179" s="61" t="s">
        <v>616</v>
      </c>
      <c r="K179" s="55" t="s">
        <v>739</v>
      </c>
      <c r="L179" s="62">
        <v>-40.333599999999997</v>
      </c>
      <c r="M179" s="62">
        <v>-72.956699999999998</v>
      </c>
      <c r="N179" s="75">
        <v>150</v>
      </c>
      <c r="O179" s="59">
        <v>-12.7</v>
      </c>
      <c r="P179" s="59">
        <v>-5.2</v>
      </c>
      <c r="Q179" s="55" t="s">
        <v>688</v>
      </c>
      <c r="R179" s="55" t="s">
        <v>602</v>
      </c>
      <c r="S179" s="55" t="s">
        <v>609</v>
      </c>
    </row>
    <row r="180" spans="1:19" x14ac:dyDescent="0.2">
      <c r="A180" s="104" t="s">
        <v>406</v>
      </c>
      <c r="B180" s="55" t="s">
        <v>593</v>
      </c>
      <c r="C180" s="61" t="s">
        <v>595</v>
      </c>
      <c r="D180" s="61" t="s">
        <v>595</v>
      </c>
      <c r="E180" s="55" t="s">
        <v>297</v>
      </c>
      <c r="F180" s="55" t="s">
        <v>288</v>
      </c>
      <c r="G180" s="55" t="s">
        <v>446</v>
      </c>
      <c r="H180" s="61" t="s">
        <v>740</v>
      </c>
      <c r="I180" s="61" t="s">
        <v>741</v>
      </c>
      <c r="J180" s="61" t="s">
        <v>616</v>
      </c>
      <c r="K180" s="55" t="s">
        <v>742</v>
      </c>
      <c r="L180" s="62">
        <v>-33.9559</v>
      </c>
      <c r="M180" s="62">
        <v>-71.720200000000006</v>
      </c>
      <c r="N180" s="75">
        <v>50</v>
      </c>
      <c r="O180" s="76">
        <v>-13.37</v>
      </c>
      <c r="P180" s="59">
        <v>-1.19</v>
      </c>
      <c r="Q180" s="61" t="s">
        <v>604</v>
      </c>
      <c r="R180" s="55" t="s">
        <v>602</v>
      </c>
      <c r="S180" s="55" t="s">
        <v>609</v>
      </c>
    </row>
    <row r="181" spans="1:19" x14ac:dyDescent="0.2">
      <c r="A181" s="104" t="s">
        <v>406</v>
      </c>
      <c r="B181" s="55" t="s">
        <v>593</v>
      </c>
      <c r="C181" s="55" t="s">
        <v>610</v>
      </c>
      <c r="D181" s="61" t="s">
        <v>665</v>
      </c>
      <c r="E181" s="55" t="s">
        <v>287</v>
      </c>
      <c r="F181" s="55" t="s">
        <v>288</v>
      </c>
      <c r="G181" s="55" t="s">
        <v>446</v>
      </c>
      <c r="H181" s="61" t="s">
        <v>597</v>
      </c>
      <c r="I181" s="61" t="s">
        <v>743</v>
      </c>
      <c r="J181" s="61" t="s">
        <v>599</v>
      </c>
      <c r="L181" s="62"/>
      <c r="M181" s="62"/>
      <c r="N181" s="75">
        <v>200</v>
      </c>
      <c r="O181" s="76">
        <v>-3.99</v>
      </c>
      <c r="P181" s="59">
        <v>-1.82</v>
      </c>
      <c r="Q181" s="61" t="s">
        <v>744</v>
      </c>
      <c r="R181" s="55" t="s">
        <v>602</v>
      </c>
    </row>
    <row r="182" spans="1:19" x14ac:dyDescent="0.2">
      <c r="A182" s="104" t="s">
        <v>406</v>
      </c>
      <c r="B182" s="55" t="s">
        <v>593</v>
      </c>
      <c r="C182" s="61" t="s">
        <v>595</v>
      </c>
      <c r="D182" s="61" t="s">
        <v>595</v>
      </c>
      <c r="E182" s="55" t="s">
        <v>287</v>
      </c>
      <c r="F182" s="55" t="s">
        <v>288</v>
      </c>
      <c r="G182" s="55" t="s">
        <v>446</v>
      </c>
      <c r="H182" s="61" t="s">
        <v>597</v>
      </c>
      <c r="I182" s="61" t="s">
        <v>745</v>
      </c>
      <c r="J182" s="61" t="s">
        <v>746</v>
      </c>
      <c r="K182" s="55" t="s">
        <v>747</v>
      </c>
      <c r="L182" s="62">
        <v>-34.458599999999997</v>
      </c>
      <c r="M182" s="62">
        <v>-71.112099999999998</v>
      </c>
      <c r="N182" s="75">
        <v>200</v>
      </c>
      <c r="O182" s="76">
        <v>-14.25</v>
      </c>
      <c r="P182" s="59">
        <v>-8.49</v>
      </c>
      <c r="Q182" s="61" t="s">
        <v>744</v>
      </c>
      <c r="R182" s="55" t="s">
        <v>602</v>
      </c>
      <c r="S182" s="55" t="s">
        <v>609</v>
      </c>
    </row>
    <row r="183" spans="1:19" x14ac:dyDescent="0.2">
      <c r="A183" s="104" t="s">
        <v>406</v>
      </c>
      <c r="B183" s="55" t="s">
        <v>593</v>
      </c>
      <c r="C183" s="61" t="s">
        <v>595</v>
      </c>
      <c r="D183" s="61" t="s">
        <v>595</v>
      </c>
      <c r="E183" s="55" t="s">
        <v>287</v>
      </c>
      <c r="F183" s="55" t="s">
        <v>288</v>
      </c>
      <c r="G183" s="55" t="s">
        <v>446</v>
      </c>
      <c r="H183" s="61" t="s">
        <v>597</v>
      </c>
      <c r="I183" s="61" t="s">
        <v>748</v>
      </c>
      <c r="J183" s="61" t="s">
        <v>746</v>
      </c>
      <c r="K183" s="55" t="s">
        <v>747</v>
      </c>
      <c r="L183" s="62">
        <v>-34.458599999999997</v>
      </c>
      <c r="M183" s="62">
        <v>-71.112099999999998</v>
      </c>
      <c r="N183" s="75">
        <v>200</v>
      </c>
      <c r="O183" s="76">
        <v>-13.43</v>
      </c>
      <c r="P183" s="59">
        <v>-6.38</v>
      </c>
      <c r="Q183" s="61" t="s">
        <v>744</v>
      </c>
      <c r="R183" s="55" t="s">
        <v>602</v>
      </c>
      <c r="S183" s="55" t="s">
        <v>609</v>
      </c>
    </row>
    <row r="184" spans="1:19" x14ac:dyDescent="0.2">
      <c r="A184" s="104" t="s">
        <v>406</v>
      </c>
      <c r="B184" s="55" t="s">
        <v>593</v>
      </c>
      <c r="C184" s="61" t="s">
        <v>595</v>
      </c>
      <c r="D184" s="61" t="s">
        <v>595</v>
      </c>
      <c r="E184" s="55" t="s">
        <v>287</v>
      </c>
      <c r="F184" s="55" t="s">
        <v>288</v>
      </c>
      <c r="G184" s="55" t="s">
        <v>446</v>
      </c>
      <c r="H184" s="61" t="s">
        <v>597</v>
      </c>
      <c r="I184" s="61" t="s">
        <v>749</v>
      </c>
      <c r="J184" s="61" t="s">
        <v>616</v>
      </c>
      <c r="K184" s="55" t="s">
        <v>747</v>
      </c>
      <c r="L184" s="62">
        <v>-34.458599999999997</v>
      </c>
      <c r="M184" s="62">
        <v>-71.112099999999998</v>
      </c>
      <c r="N184" s="75">
        <v>200</v>
      </c>
      <c r="O184" s="76">
        <v>-13.3</v>
      </c>
      <c r="P184" s="59">
        <v>-6.07</v>
      </c>
      <c r="Q184" s="61" t="s">
        <v>744</v>
      </c>
      <c r="R184" s="55" t="s">
        <v>602</v>
      </c>
      <c r="S184" s="55" t="s">
        <v>609</v>
      </c>
    </row>
    <row r="185" spans="1:19" x14ac:dyDescent="0.2">
      <c r="A185" s="104" t="s">
        <v>406</v>
      </c>
      <c r="B185" s="55" t="s">
        <v>593</v>
      </c>
      <c r="C185" s="61" t="s">
        <v>595</v>
      </c>
      <c r="D185" s="61" t="s">
        <v>595</v>
      </c>
      <c r="E185" s="55" t="s">
        <v>287</v>
      </c>
      <c r="F185" s="55" t="s">
        <v>288</v>
      </c>
      <c r="G185" s="55" t="s">
        <v>446</v>
      </c>
      <c r="H185" s="61" t="s">
        <v>597</v>
      </c>
      <c r="I185" s="61" t="s">
        <v>750</v>
      </c>
      <c r="J185" s="61" t="s">
        <v>616</v>
      </c>
      <c r="K185" s="55" t="s">
        <v>747</v>
      </c>
      <c r="L185" s="62">
        <v>-34.458599999999997</v>
      </c>
      <c r="M185" s="62">
        <v>-71.112099999999998</v>
      </c>
      <c r="N185" s="75">
        <v>200</v>
      </c>
      <c r="O185" s="76">
        <v>-12.8</v>
      </c>
      <c r="P185" s="59">
        <v>-4.01</v>
      </c>
      <c r="Q185" s="61" t="s">
        <v>744</v>
      </c>
      <c r="R185" s="55" t="s">
        <v>602</v>
      </c>
      <c r="S185" s="55" t="s">
        <v>609</v>
      </c>
    </row>
    <row r="186" spans="1:19" x14ac:dyDescent="0.2">
      <c r="A186" s="104" t="s">
        <v>406</v>
      </c>
      <c r="B186" s="55" t="s">
        <v>593</v>
      </c>
      <c r="C186" s="61" t="s">
        <v>595</v>
      </c>
      <c r="D186" s="61" t="s">
        <v>595</v>
      </c>
      <c r="E186" s="55" t="s">
        <v>287</v>
      </c>
      <c r="F186" s="55" t="s">
        <v>288</v>
      </c>
      <c r="G186" s="55" t="s">
        <v>446</v>
      </c>
      <c r="H186" s="61" t="s">
        <v>597</v>
      </c>
      <c r="I186" s="61" t="s">
        <v>751</v>
      </c>
      <c r="J186" s="61" t="s">
        <v>752</v>
      </c>
      <c r="K186" s="55" t="s">
        <v>747</v>
      </c>
      <c r="L186" s="62">
        <v>-34.458599999999997</v>
      </c>
      <c r="M186" s="62">
        <v>-71.112099999999998</v>
      </c>
      <c r="N186" s="75">
        <v>200</v>
      </c>
      <c r="O186" s="76">
        <v>-12.66</v>
      </c>
      <c r="P186" s="59">
        <v>-4.76</v>
      </c>
      <c r="Q186" s="61" t="s">
        <v>744</v>
      </c>
      <c r="R186" s="55" t="s">
        <v>602</v>
      </c>
      <c r="S186" s="55" t="s">
        <v>609</v>
      </c>
    </row>
    <row r="187" spans="1:19" x14ac:dyDescent="0.2">
      <c r="A187" s="104" t="s">
        <v>406</v>
      </c>
      <c r="B187" s="55" t="s">
        <v>593</v>
      </c>
      <c r="C187" s="61" t="s">
        <v>595</v>
      </c>
      <c r="D187" s="61" t="s">
        <v>595</v>
      </c>
      <c r="E187" s="55" t="s">
        <v>287</v>
      </c>
      <c r="F187" s="55" t="s">
        <v>288</v>
      </c>
      <c r="G187" s="55" t="s">
        <v>446</v>
      </c>
      <c r="H187" s="61" t="s">
        <v>597</v>
      </c>
      <c r="I187" s="61" t="s">
        <v>753</v>
      </c>
      <c r="J187" s="61" t="s">
        <v>752</v>
      </c>
      <c r="K187" s="55" t="s">
        <v>747</v>
      </c>
      <c r="L187" s="62">
        <v>-34.458599999999997</v>
      </c>
      <c r="M187" s="62">
        <v>-71.112099999999998</v>
      </c>
      <c r="N187" s="75">
        <v>200</v>
      </c>
      <c r="O187" s="76">
        <v>-12.61</v>
      </c>
      <c r="P187" s="59">
        <v>-6.95</v>
      </c>
      <c r="Q187" s="61" t="s">
        <v>744</v>
      </c>
      <c r="R187" s="55" t="s">
        <v>602</v>
      </c>
      <c r="S187" s="55" t="s">
        <v>609</v>
      </c>
    </row>
    <row r="188" spans="1:19" x14ac:dyDescent="0.2">
      <c r="A188" s="104" t="s">
        <v>406</v>
      </c>
      <c r="B188" s="55" t="s">
        <v>593</v>
      </c>
      <c r="C188" s="61" t="s">
        <v>595</v>
      </c>
      <c r="D188" s="61" t="s">
        <v>595</v>
      </c>
      <c r="E188" s="55" t="s">
        <v>287</v>
      </c>
      <c r="F188" s="55" t="s">
        <v>288</v>
      </c>
      <c r="G188" s="55" t="s">
        <v>446</v>
      </c>
      <c r="H188" s="61" t="s">
        <v>597</v>
      </c>
      <c r="I188" s="61" t="s">
        <v>754</v>
      </c>
      <c r="J188" s="61" t="s">
        <v>599</v>
      </c>
      <c r="K188" s="55" t="s">
        <v>747</v>
      </c>
      <c r="L188" s="62">
        <v>-34.458599999999997</v>
      </c>
      <c r="M188" s="62">
        <v>-71.112099999999998</v>
      </c>
      <c r="N188" s="75">
        <v>200</v>
      </c>
      <c r="O188" s="76">
        <v>-12.47</v>
      </c>
      <c r="P188" s="59">
        <v>-5.14</v>
      </c>
      <c r="Q188" s="61" t="s">
        <v>744</v>
      </c>
      <c r="R188" s="55" t="s">
        <v>602</v>
      </c>
      <c r="S188" s="55" t="s">
        <v>609</v>
      </c>
    </row>
    <row r="189" spans="1:19" x14ac:dyDescent="0.2">
      <c r="A189" s="104" t="s">
        <v>406</v>
      </c>
      <c r="B189" s="55" t="s">
        <v>593</v>
      </c>
      <c r="C189" s="61" t="s">
        <v>595</v>
      </c>
      <c r="D189" s="61" t="s">
        <v>595</v>
      </c>
      <c r="E189" s="55" t="s">
        <v>287</v>
      </c>
      <c r="F189" s="55" t="s">
        <v>288</v>
      </c>
      <c r="G189" s="55" t="s">
        <v>446</v>
      </c>
      <c r="H189" s="61" t="s">
        <v>597</v>
      </c>
      <c r="I189" s="61" t="s">
        <v>749</v>
      </c>
      <c r="J189" s="61" t="s">
        <v>616</v>
      </c>
      <c r="K189" s="55" t="s">
        <v>747</v>
      </c>
      <c r="L189" s="62">
        <v>-34.458599999999997</v>
      </c>
      <c r="M189" s="62">
        <v>-71.112099999999998</v>
      </c>
      <c r="N189" s="75">
        <v>200</v>
      </c>
      <c r="O189" s="76">
        <v>-12.41</v>
      </c>
      <c r="P189" s="59">
        <v>-2.77</v>
      </c>
      <c r="Q189" s="61" t="s">
        <v>744</v>
      </c>
      <c r="R189" s="55" t="s">
        <v>602</v>
      </c>
      <c r="S189" s="55" t="s">
        <v>609</v>
      </c>
    </row>
    <row r="190" spans="1:19" x14ac:dyDescent="0.2">
      <c r="A190" s="104" t="s">
        <v>406</v>
      </c>
      <c r="B190" s="55" t="s">
        <v>593</v>
      </c>
      <c r="C190" s="61" t="s">
        <v>595</v>
      </c>
      <c r="D190" s="61" t="s">
        <v>595</v>
      </c>
      <c r="E190" s="55" t="s">
        <v>287</v>
      </c>
      <c r="F190" s="55" t="s">
        <v>288</v>
      </c>
      <c r="G190" s="55" t="s">
        <v>446</v>
      </c>
      <c r="H190" s="61" t="s">
        <v>597</v>
      </c>
      <c r="I190" s="61" t="s">
        <v>756</v>
      </c>
      <c r="J190" s="61" t="s">
        <v>607</v>
      </c>
      <c r="K190" s="55" t="s">
        <v>747</v>
      </c>
      <c r="L190" s="62">
        <v>-34.458599999999997</v>
      </c>
      <c r="M190" s="62">
        <v>-71.112099999999998</v>
      </c>
      <c r="N190" s="75">
        <v>200</v>
      </c>
      <c r="O190" s="76">
        <v>-11.97</v>
      </c>
      <c r="P190" s="59">
        <v>-4.63</v>
      </c>
      <c r="Q190" s="61" t="s">
        <v>755</v>
      </c>
      <c r="R190" s="55" t="s">
        <v>602</v>
      </c>
      <c r="S190" s="55" t="s">
        <v>609</v>
      </c>
    </row>
    <row r="191" spans="1:19" x14ac:dyDescent="0.2">
      <c r="A191" s="104" t="s">
        <v>406</v>
      </c>
      <c r="B191" s="55" t="s">
        <v>593</v>
      </c>
      <c r="C191" s="61" t="s">
        <v>595</v>
      </c>
      <c r="D191" s="61" t="s">
        <v>595</v>
      </c>
      <c r="E191" s="55" t="s">
        <v>287</v>
      </c>
      <c r="F191" s="55" t="s">
        <v>288</v>
      </c>
      <c r="G191" s="55" t="s">
        <v>446</v>
      </c>
      <c r="H191" s="61" t="s">
        <v>597</v>
      </c>
      <c r="I191" s="61" t="s">
        <v>757</v>
      </c>
      <c r="J191" s="61" t="s">
        <v>599</v>
      </c>
      <c r="K191" s="55" t="s">
        <v>747</v>
      </c>
      <c r="L191" s="62">
        <v>-34.458599999999997</v>
      </c>
      <c r="M191" s="62">
        <v>-71.112099999999998</v>
      </c>
      <c r="N191" s="75">
        <v>200</v>
      </c>
      <c r="O191" s="76">
        <v>-11.79</v>
      </c>
      <c r="P191" s="59">
        <v>-4.4000000000000004</v>
      </c>
      <c r="Q191" s="61" t="s">
        <v>744</v>
      </c>
      <c r="R191" s="55" t="s">
        <v>602</v>
      </c>
      <c r="S191" s="55" t="s">
        <v>609</v>
      </c>
    </row>
    <row r="192" spans="1:19" x14ac:dyDescent="0.2">
      <c r="A192" s="104" t="s">
        <v>406</v>
      </c>
      <c r="B192" s="55" t="s">
        <v>593</v>
      </c>
      <c r="C192" s="61" t="s">
        <v>595</v>
      </c>
      <c r="D192" s="61" t="s">
        <v>595</v>
      </c>
      <c r="E192" s="55" t="s">
        <v>287</v>
      </c>
      <c r="F192" s="55" t="s">
        <v>288</v>
      </c>
      <c r="G192" s="55" t="s">
        <v>446</v>
      </c>
      <c r="H192" s="61" t="s">
        <v>597</v>
      </c>
      <c r="I192" s="61" t="s">
        <v>758</v>
      </c>
      <c r="J192" s="61" t="s">
        <v>607</v>
      </c>
      <c r="K192" s="55" t="s">
        <v>747</v>
      </c>
      <c r="L192" s="62">
        <v>-34.458599999999997</v>
      </c>
      <c r="M192" s="62">
        <v>-71.112099999999998</v>
      </c>
      <c r="N192" s="75">
        <v>200</v>
      </c>
      <c r="O192" s="76">
        <v>-11.71</v>
      </c>
      <c r="P192" s="59">
        <v>-3.46</v>
      </c>
      <c r="Q192" s="61" t="s">
        <v>744</v>
      </c>
      <c r="R192" s="55" t="s">
        <v>602</v>
      </c>
      <c r="S192" s="55" t="s">
        <v>609</v>
      </c>
    </row>
    <row r="193" spans="1:23" x14ac:dyDescent="0.2">
      <c r="A193" s="104" t="s">
        <v>406</v>
      </c>
      <c r="B193" s="55" t="s">
        <v>593</v>
      </c>
      <c r="C193" s="61" t="s">
        <v>595</v>
      </c>
      <c r="D193" s="61" t="s">
        <v>595</v>
      </c>
      <c r="E193" s="55" t="s">
        <v>287</v>
      </c>
      <c r="F193" s="55" t="s">
        <v>288</v>
      </c>
      <c r="G193" s="55" t="s">
        <v>446</v>
      </c>
      <c r="H193" s="61" t="s">
        <v>597</v>
      </c>
      <c r="I193" s="61" t="s">
        <v>759</v>
      </c>
      <c r="J193" s="61" t="s">
        <v>629</v>
      </c>
      <c r="K193" s="55" t="s">
        <v>747</v>
      </c>
      <c r="L193" s="62">
        <v>-34.458599999999997</v>
      </c>
      <c r="M193" s="62">
        <v>-71.112099999999998</v>
      </c>
      <c r="N193" s="75">
        <v>200</v>
      </c>
      <c r="O193" s="76">
        <v>-11.68</v>
      </c>
      <c r="P193" s="59">
        <v>-4.97</v>
      </c>
      <c r="Q193" s="61" t="s">
        <v>744</v>
      </c>
      <c r="R193" s="55" t="s">
        <v>602</v>
      </c>
      <c r="S193" s="55" t="s">
        <v>609</v>
      </c>
    </row>
    <row r="194" spans="1:23" x14ac:dyDescent="0.2">
      <c r="A194" s="104" t="s">
        <v>406</v>
      </c>
      <c r="B194" s="55" t="s">
        <v>593</v>
      </c>
      <c r="C194" s="61" t="s">
        <v>595</v>
      </c>
      <c r="D194" s="61" t="s">
        <v>595</v>
      </c>
      <c r="E194" s="55" t="s">
        <v>287</v>
      </c>
      <c r="F194" s="55" t="s">
        <v>288</v>
      </c>
      <c r="G194" s="55" t="s">
        <v>446</v>
      </c>
      <c r="H194" s="61" t="s">
        <v>597</v>
      </c>
      <c r="I194" s="61" t="s">
        <v>760</v>
      </c>
      <c r="J194" s="61" t="s">
        <v>607</v>
      </c>
      <c r="K194" s="55" t="s">
        <v>747</v>
      </c>
      <c r="L194" s="62">
        <v>-34.458599999999997</v>
      </c>
      <c r="M194" s="62">
        <v>-71.112099999999998</v>
      </c>
      <c r="N194" s="75">
        <v>200</v>
      </c>
      <c r="O194" s="76">
        <v>-11.68</v>
      </c>
      <c r="P194" s="59">
        <v>-3.68</v>
      </c>
      <c r="Q194" s="61" t="s">
        <v>744</v>
      </c>
      <c r="R194" s="55" t="s">
        <v>602</v>
      </c>
      <c r="S194" s="55" t="s">
        <v>609</v>
      </c>
    </row>
    <row r="195" spans="1:23" x14ac:dyDescent="0.2">
      <c r="A195" s="104" t="s">
        <v>406</v>
      </c>
      <c r="B195" s="55" t="s">
        <v>593</v>
      </c>
      <c r="C195" s="61" t="s">
        <v>595</v>
      </c>
      <c r="D195" s="61" t="s">
        <v>595</v>
      </c>
      <c r="E195" s="55" t="s">
        <v>287</v>
      </c>
      <c r="F195" s="55" t="s">
        <v>288</v>
      </c>
      <c r="G195" s="55" t="s">
        <v>446</v>
      </c>
      <c r="H195" s="61" t="s">
        <v>597</v>
      </c>
      <c r="I195" s="61" t="s">
        <v>754</v>
      </c>
      <c r="J195" s="61" t="s">
        <v>616</v>
      </c>
      <c r="K195" s="55" t="s">
        <v>747</v>
      </c>
      <c r="L195" s="62">
        <v>-34.458599999999997</v>
      </c>
      <c r="M195" s="62">
        <v>-71.112099999999998</v>
      </c>
      <c r="N195" s="75">
        <v>200</v>
      </c>
      <c r="O195" s="76">
        <v>-11.6</v>
      </c>
      <c r="P195" s="59">
        <v>-3.92</v>
      </c>
      <c r="Q195" s="61" t="s">
        <v>744</v>
      </c>
      <c r="R195" s="55" t="s">
        <v>602</v>
      </c>
      <c r="S195" s="55" t="s">
        <v>609</v>
      </c>
    </row>
    <row r="196" spans="1:23" x14ac:dyDescent="0.2">
      <c r="A196" s="104" t="s">
        <v>406</v>
      </c>
      <c r="B196" s="55" t="s">
        <v>593</v>
      </c>
      <c r="C196" s="61" t="s">
        <v>595</v>
      </c>
      <c r="D196" s="61" t="s">
        <v>595</v>
      </c>
      <c r="E196" s="55" t="s">
        <v>287</v>
      </c>
      <c r="F196" s="55" t="s">
        <v>288</v>
      </c>
      <c r="G196" s="55" t="s">
        <v>446</v>
      </c>
      <c r="H196" s="61" t="s">
        <v>597</v>
      </c>
      <c r="I196" s="61" t="s">
        <v>762</v>
      </c>
      <c r="J196" s="61" t="s">
        <v>599</v>
      </c>
      <c r="K196" s="55" t="s">
        <v>747</v>
      </c>
      <c r="L196" s="62">
        <v>-34.458599999999997</v>
      </c>
      <c r="M196" s="62">
        <v>-71.112099999999998</v>
      </c>
      <c r="N196" s="75">
        <v>200</v>
      </c>
      <c r="O196" s="76">
        <v>-11.55</v>
      </c>
      <c r="P196" s="59">
        <v>-3.44</v>
      </c>
      <c r="Q196" s="61" t="s">
        <v>761</v>
      </c>
      <c r="R196" s="55" t="s">
        <v>602</v>
      </c>
      <c r="S196" s="55" t="s">
        <v>609</v>
      </c>
    </row>
    <row r="197" spans="1:23" x14ac:dyDescent="0.2">
      <c r="A197" s="104" t="s">
        <v>406</v>
      </c>
      <c r="B197" s="67" t="s">
        <v>593</v>
      </c>
      <c r="C197" s="72" t="s">
        <v>595</v>
      </c>
      <c r="D197" s="72" t="s">
        <v>595</v>
      </c>
      <c r="E197" s="55" t="s">
        <v>287</v>
      </c>
      <c r="F197" s="67" t="s">
        <v>288</v>
      </c>
      <c r="G197" s="67" t="s">
        <v>446</v>
      </c>
      <c r="H197" s="72" t="s">
        <v>597</v>
      </c>
      <c r="I197" s="72" t="s">
        <v>763</v>
      </c>
      <c r="J197" s="72" t="s">
        <v>746</v>
      </c>
      <c r="K197" s="55" t="s">
        <v>747</v>
      </c>
      <c r="L197" s="62">
        <v>-34.458599999999997</v>
      </c>
      <c r="M197" s="62">
        <v>-71.112099999999998</v>
      </c>
      <c r="N197" s="79">
        <v>200</v>
      </c>
      <c r="O197" s="80">
        <v>-11.54</v>
      </c>
      <c r="P197" s="71">
        <v>-5.08</v>
      </c>
      <c r="Q197" s="72" t="s">
        <v>744</v>
      </c>
      <c r="R197" s="67" t="s">
        <v>602</v>
      </c>
      <c r="S197" s="55" t="s">
        <v>609</v>
      </c>
      <c r="T197" s="67"/>
      <c r="U197" s="86"/>
      <c r="V197" s="67"/>
      <c r="W197" s="67"/>
    </row>
    <row r="198" spans="1:23" x14ac:dyDescent="0.2">
      <c r="A198" s="104" t="s">
        <v>406</v>
      </c>
      <c r="B198" s="55" t="s">
        <v>593</v>
      </c>
      <c r="C198" s="61" t="s">
        <v>595</v>
      </c>
      <c r="D198" s="61" t="s">
        <v>595</v>
      </c>
      <c r="E198" s="55" t="s">
        <v>287</v>
      </c>
      <c r="F198" s="55" t="s">
        <v>288</v>
      </c>
      <c r="G198" s="55" t="s">
        <v>446</v>
      </c>
      <c r="H198" s="61" t="s">
        <v>597</v>
      </c>
      <c r="I198" s="61" t="s">
        <v>764</v>
      </c>
      <c r="J198" s="61" t="s">
        <v>599</v>
      </c>
      <c r="K198" s="55" t="s">
        <v>747</v>
      </c>
      <c r="L198" s="62">
        <v>-34.458599999999997</v>
      </c>
      <c r="M198" s="62">
        <v>-71.112099999999998</v>
      </c>
      <c r="N198" s="75">
        <v>200</v>
      </c>
      <c r="O198" s="76">
        <v>-4.07</v>
      </c>
      <c r="P198" s="59">
        <v>-2.31</v>
      </c>
      <c r="Q198" s="61" t="s">
        <v>744</v>
      </c>
      <c r="R198" s="55" t="s">
        <v>602</v>
      </c>
      <c r="S198" s="55" t="s">
        <v>609</v>
      </c>
    </row>
    <row r="199" spans="1:23" x14ac:dyDescent="0.2">
      <c r="A199" s="104" t="s">
        <v>406</v>
      </c>
      <c r="B199" s="55" t="s">
        <v>593</v>
      </c>
      <c r="C199" s="55" t="s">
        <v>295</v>
      </c>
      <c r="D199" s="55" t="s">
        <v>295</v>
      </c>
      <c r="E199" s="55" t="s">
        <v>287</v>
      </c>
      <c r="F199" s="55" t="s">
        <v>288</v>
      </c>
      <c r="G199" s="65" t="s">
        <v>446</v>
      </c>
      <c r="H199" s="55" t="s">
        <v>765</v>
      </c>
      <c r="I199" s="55" t="s">
        <v>766</v>
      </c>
      <c r="J199" s="55" t="s">
        <v>291</v>
      </c>
      <c r="K199" s="55" t="s">
        <v>747</v>
      </c>
      <c r="L199" s="62">
        <v>-34.458599999999997</v>
      </c>
      <c r="M199" s="62">
        <v>-71.112099999999998</v>
      </c>
      <c r="N199" s="58">
        <v>216</v>
      </c>
      <c r="O199" s="59">
        <v>-13.3</v>
      </c>
      <c r="P199" s="59">
        <v>-6.07</v>
      </c>
      <c r="Q199" s="83" t="s">
        <v>767</v>
      </c>
      <c r="R199" s="55" t="s">
        <v>304</v>
      </c>
      <c r="S199" s="55" t="s">
        <v>609</v>
      </c>
    </row>
    <row r="200" spans="1:23" x14ac:dyDescent="0.2">
      <c r="A200" s="104" t="s">
        <v>406</v>
      </c>
      <c r="B200" s="55" t="s">
        <v>593</v>
      </c>
      <c r="C200" s="55" t="s">
        <v>295</v>
      </c>
      <c r="D200" s="55" t="s">
        <v>295</v>
      </c>
      <c r="E200" s="55" t="s">
        <v>287</v>
      </c>
      <c r="F200" s="55" t="s">
        <v>288</v>
      </c>
      <c r="G200" s="65" t="s">
        <v>446</v>
      </c>
      <c r="H200" s="55" t="s">
        <v>765</v>
      </c>
      <c r="I200" s="55" t="s">
        <v>768</v>
      </c>
      <c r="J200" s="55" t="s">
        <v>291</v>
      </c>
      <c r="K200" s="55" t="s">
        <v>747</v>
      </c>
      <c r="L200" s="62">
        <v>-34.458599999999997</v>
      </c>
      <c r="M200" s="62">
        <v>-71.112099999999998</v>
      </c>
      <c r="N200" s="58">
        <v>216</v>
      </c>
      <c r="O200" s="59">
        <v>-3.99</v>
      </c>
      <c r="P200" s="59">
        <v>-1.83</v>
      </c>
      <c r="Q200" s="83" t="s">
        <v>767</v>
      </c>
      <c r="R200" s="55" t="s">
        <v>304</v>
      </c>
      <c r="S200" s="55" t="s">
        <v>609</v>
      </c>
    </row>
    <row r="201" spans="1:23" x14ac:dyDescent="0.2">
      <c r="A201" s="104" t="s">
        <v>406</v>
      </c>
      <c r="B201" s="55" t="s">
        <v>593</v>
      </c>
      <c r="C201" s="55" t="s">
        <v>337</v>
      </c>
      <c r="E201" s="55" t="s">
        <v>287</v>
      </c>
      <c r="F201" s="55" t="s">
        <v>288</v>
      </c>
      <c r="G201" s="55" t="s">
        <v>338</v>
      </c>
      <c r="H201" s="55" t="s">
        <v>765</v>
      </c>
      <c r="I201" s="55" t="s">
        <v>769</v>
      </c>
      <c r="J201" s="55" t="s">
        <v>291</v>
      </c>
      <c r="K201" s="55" t="s">
        <v>747</v>
      </c>
      <c r="L201" s="62">
        <v>-34.458599999999997</v>
      </c>
      <c r="M201" s="62">
        <v>-71.112099999999998</v>
      </c>
      <c r="N201" s="58">
        <v>200</v>
      </c>
      <c r="O201" s="59">
        <v>-12.8</v>
      </c>
      <c r="P201" s="59">
        <v>-4.01</v>
      </c>
      <c r="Q201" s="55" t="s">
        <v>374</v>
      </c>
      <c r="R201" s="55" t="s">
        <v>341</v>
      </c>
      <c r="S201" s="55" t="s">
        <v>609</v>
      </c>
    </row>
    <row r="202" spans="1:23" x14ac:dyDescent="0.2">
      <c r="A202" s="104" t="s">
        <v>406</v>
      </c>
      <c r="B202" s="55" t="s">
        <v>593</v>
      </c>
      <c r="C202" s="55" t="s">
        <v>337</v>
      </c>
      <c r="E202" s="55" t="s">
        <v>287</v>
      </c>
      <c r="F202" s="55" t="s">
        <v>288</v>
      </c>
      <c r="G202" s="55" t="s">
        <v>338</v>
      </c>
      <c r="H202" s="55" t="s">
        <v>765</v>
      </c>
      <c r="I202" s="55" t="s">
        <v>770</v>
      </c>
      <c r="J202" s="55" t="s">
        <v>291</v>
      </c>
      <c r="K202" s="55" t="s">
        <v>747</v>
      </c>
      <c r="L202" s="62">
        <v>-34.458599999999997</v>
      </c>
      <c r="M202" s="62">
        <v>-71.112099999999998</v>
      </c>
      <c r="N202" s="58">
        <v>200</v>
      </c>
      <c r="O202" s="59">
        <v>-11.6</v>
      </c>
      <c r="P202" s="59">
        <v>-3.92</v>
      </c>
      <c r="Q202" s="83" t="s">
        <v>374</v>
      </c>
      <c r="R202" s="55" t="s">
        <v>341</v>
      </c>
      <c r="S202" s="55" t="s">
        <v>609</v>
      </c>
    </row>
    <row r="203" spans="1:23" x14ac:dyDescent="0.2">
      <c r="A203" s="104" t="s">
        <v>406</v>
      </c>
      <c r="B203" s="55" t="s">
        <v>593</v>
      </c>
      <c r="C203" s="55" t="s">
        <v>295</v>
      </c>
      <c r="D203" s="55" t="s">
        <v>331</v>
      </c>
      <c r="E203" s="55" t="s">
        <v>287</v>
      </c>
      <c r="F203" s="55" t="s">
        <v>288</v>
      </c>
      <c r="G203" s="65" t="s">
        <v>332</v>
      </c>
      <c r="H203" s="55" t="s">
        <v>765</v>
      </c>
      <c r="I203" s="55" t="s">
        <v>750</v>
      </c>
      <c r="J203" s="55" t="s">
        <v>291</v>
      </c>
      <c r="K203" s="55" t="s">
        <v>747</v>
      </c>
      <c r="L203" s="62">
        <v>-34.458599999999997</v>
      </c>
      <c r="M203" s="62">
        <v>-71.112099999999998</v>
      </c>
      <c r="N203" s="58">
        <v>200</v>
      </c>
      <c r="O203" s="59">
        <v>-12.8</v>
      </c>
      <c r="P203" s="59">
        <v>-4.01</v>
      </c>
      <c r="Q203" s="83" t="s">
        <v>475</v>
      </c>
      <c r="R203" s="55" t="s">
        <v>304</v>
      </c>
      <c r="S203" s="55" t="s">
        <v>609</v>
      </c>
    </row>
    <row r="204" spans="1:23" x14ac:dyDescent="0.2">
      <c r="A204" s="104" t="s">
        <v>406</v>
      </c>
      <c r="B204" s="67" t="s">
        <v>593</v>
      </c>
      <c r="C204" s="67" t="s">
        <v>295</v>
      </c>
      <c r="D204" s="67" t="s">
        <v>331</v>
      </c>
      <c r="E204" s="55" t="s">
        <v>287</v>
      </c>
      <c r="F204" s="67" t="s">
        <v>288</v>
      </c>
      <c r="G204" s="68" t="s">
        <v>332</v>
      </c>
      <c r="H204" s="67" t="s">
        <v>765</v>
      </c>
      <c r="I204" s="67" t="s">
        <v>754</v>
      </c>
      <c r="J204" s="67" t="s">
        <v>291</v>
      </c>
      <c r="K204" s="55" t="s">
        <v>747</v>
      </c>
      <c r="L204" s="62">
        <v>-34.458599999999997</v>
      </c>
      <c r="M204" s="62">
        <v>-71.112099999999998</v>
      </c>
      <c r="N204" s="70">
        <v>200</v>
      </c>
      <c r="O204" s="71">
        <v>-11.6</v>
      </c>
      <c r="P204" s="71">
        <v>-3.92</v>
      </c>
      <c r="Q204" s="85" t="s">
        <v>475</v>
      </c>
      <c r="R204" s="67" t="s">
        <v>304</v>
      </c>
      <c r="S204" s="55" t="s">
        <v>609</v>
      </c>
      <c r="T204" s="67"/>
      <c r="U204" s="86"/>
      <c r="V204" s="67"/>
      <c r="W204" s="67"/>
    </row>
    <row r="205" spans="1:23" x14ac:dyDescent="0.2">
      <c r="A205" s="104" t="s">
        <v>406</v>
      </c>
      <c r="B205" s="55" t="s">
        <v>593</v>
      </c>
      <c r="C205" s="55" t="s">
        <v>610</v>
      </c>
      <c r="D205" s="61" t="s">
        <v>665</v>
      </c>
      <c r="E205" s="55" t="s">
        <v>297</v>
      </c>
      <c r="F205" s="55" t="s">
        <v>288</v>
      </c>
      <c r="G205" s="55" t="s">
        <v>446</v>
      </c>
      <c r="H205" s="55" t="s">
        <v>771</v>
      </c>
      <c r="I205" s="61" t="s">
        <v>772</v>
      </c>
      <c r="J205" s="61" t="s">
        <v>656</v>
      </c>
      <c r="K205" s="55" t="s">
        <v>773</v>
      </c>
      <c r="L205" s="62">
        <v>-32.979300000000002</v>
      </c>
      <c r="M205" s="62">
        <v>-71.2102</v>
      </c>
      <c r="N205" s="75">
        <v>703</v>
      </c>
      <c r="O205" s="76">
        <v>-14.8</v>
      </c>
      <c r="P205" s="59">
        <v>-6.92</v>
      </c>
      <c r="Q205" s="61" t="s">
        <v>604</v>
      </c>
      <c r="R205" s="55" t="s">
        <v>602</v>
      </c>
      <c r="S205" s="55" t="s">
        <v>609</v>
      </c>
    </row>
    <row r="206" spans="1:23" x14ac:dyDescent="0.2">
      <c r="A206" s="104" t="s">
        <v>406</v>
      </c>
      <c r="B206" s="55" t="s">
        <v>593</v>
      </c>
      <c r="C206" s="55" t="s">
        <v>610</v>
      </c>
      <c r="D206" s="61" t="s">
        <v>665</v>
      </c>
      <c r="E206" s="55" t="s">
        <v>297</v>
      </c>
      <c r="F206" s="55" t="s">
        <v>288</v>
      </c>
      <c r="G206" s="55" t="s">
        <v>446</v>
      </c>
      <c r="H206" s="55" t="s">
        <v>771</v>
      </c>
      <c r="I206" s="61" t="s">
        <v>774</v>
      </c>
      <c r="J206" s="61" t="s">
        <v>616</v>
      </c>
      <c r="K206" s="55" t="s">
        <v>773</v>
      </c>
      <c r="L206" s="62">
        <v>-32.979300000000002</v>
      </c>
      <c r="M206" s="62">
        <v>-71.2102</v>
      </c>
      <c r="N206" s="75">
        <v>300</v>
      </c>
      <c r="O206" s="76">
        <v>-12.1</v>
      </c>
      <c r="P206" s="59">
        <v>-2.81</v>
      </c>
      <c r="Q206" s="61" t="s">
        <v>604</v>
      </c>
      <c r="R206" s="55" t="s">
        <v>602</v>
      </c>
      <c r="S206" s="55" t="s">
        <v>609</v>
      </c>
    </row>
    <row r="207" spans="1:23" x14ac:dyDescent="0.2">
      <c r="A207" s="104" t="s">
        <v>406</v>
      </c>
      <c r="B207" s="55" t="s">
        <v>593</v>
      </c>
      <c r="C207" s="55" t="s">
        <v>337</v>
      </c>
      <c r="E207" s="55" t="s">
        <v>297</v>
      </c>
      <c r="F207" s="55" t="s">
        <v>288</v>
      </c>
      <c r="G207" s="55" t="s">
        <v>338</v>
      </c>
      <c r="H207" s="55" t="s">
        <v>771</v>
      </c>
      <c r="I207" s="55" t="s">
        <v>775</v>
      </c>
      <c r="J207" s="55" t="s">
        <v>291</v>
      </c>
      <c r="K207" s="55" t="s">
        <v>773</v>
      </c>
      <c r="L207" s="62">
        <v>-32.979300000000002</v>
      </c>
      <c r="M207" s="62">
        <v>-71.2102</v>
      </c>
      <c r="N207" s="58">
        <v>300</v>
      </c>
      <c r="O207" s="59">
        <v>-12.1</v>
      </c>
      <c r="P207" s="59">
        <v>-2.81</v>
      </c>
      <c r="Q207" s="83" t="s">
        <v>374</v>
      </c>
      <c r="R207" s="55" t="s">
        <v>341</v>
      </c>
      <c r="S207" s="55" t="s">
        <v>609</v>
      </c>
    </row>
    <row r="208" spans="1:23" x14ac:dyDescent="0.2">
      <c r="A208" s="104" t="s">
        <v>406</v>
      </c>
      <c r="B208" s="55" t="s">
        <v>593</v>
      </c>
      <c r="C208" s="55" t="s">
        <v>295</v>
      </c>
      <c r="D208" s="55" t="s">
        <v>295</v>
      </c>
      <c r="E208" s="55" t="s">
        <v>297</v>
      </c>
      <c r="F208" s="55" t="s">
        <v>288</v>
      </c>
      <c r="G208" s="65" t="s">
        <v>446</v>
      </c>
      <c r="H208" s="55" t="s">
        <v>771</v>
      </c>
      <c r="I208" s="55" t="s">
        <v>776</v>
      </c>
      <c r="J208" s="55" t="s">
        <v>291</v>
      </c>
      <c r="K208" s="55" t="s">
        <v>773</v>
      </c>
      <c r="L208" s="62">
        <v>-32.979300000000002</v>
      </c>
      <c r="M208" s="62">
        <v>-71.2102</v>
      </c>
      <c r="N208" s="58">
        <v>703</v>
      </c>
      <c r="O208" s="59">
        <v>-14.8</v>
      </c>
      <c r="P208" s="59">
        <v>-6.93</v>
      </c>
      <c r="Q208" s="55" t="s">
        <v>475</v>
      </c>
      <c r="R208" s="55" t="s">
        <v>304</v>
      </c>
      <c r="S208" s="55" t="s">
        <v>609</v>
      </c>
    </row>
    <row r="209" spans="1:19" x14ac:dyDescent="0.2">
      <c r="A209" s="104" t="s">
        <v>406</v>
      </c>
      <c r="B209" s="55" t="s">
        <v>593</v>
      </c>
      <c r="C209" s="55" t="s">
        <v>610</v>
      </c>
      <c r="D209" s="61" t="s">
        <v>777</v>
      </c>
      <c r="E209" s="55" t="s">
        <v>287</v>
      </c>
      <c r="F209" s="55" t="s">
        <v>288</v>
      </c>
      <c r="G209" s="55" t="s">
        <v>778</v>
      </c>
      <c r="H209" s="61" t="s">
        <v>779</v>
      </c>
      <c r="I209" s="61" t="s">
        <v>780</v>
      </c>
      <c r="J209" s="61" t="s">
        <v>616</v>
      </c>
      <c r="K209" s="55" t="s">
        <v>781</v>
      </c>
      <c r="L209" s="62">
        <v>-40.140500000000003</v>
      </c>
      <c r="M209" s="62">
        <v>-73.459400000000002</v>
      </c>
      <c r="N209" s="75">
        <v>100</v>
      </c>
      <c r="O209" s="59">
        <v>-13.9</v>
      </c>
      <c r="P209" s="59">
        <v>-3.92</v>
      </c>
      <c r="Q209" s="55" t="s">
        <v>782</v>
      </c>
      <c r="R209" s="55" t="s">
        <v>602</v>
      </c>
      <c r="S209" s="55" t="s">
        <v>783</v>
      </c>
    </row>
    <row r="210" spans="1:19" ht="17" x14ac:dyDescent="0.2">
      <c r="A210" s="104" t="s">
        <v>406</v>
      </c>
      <c r="B210" s="55" t="s">
        <v>593</v>
      </c>
      <c r="C210" s="84" t="s">
        <v>784</v>
      </c>
      <c r="E210" s="55" t="s">
        <v>297</v>
      </c>
      <c r="F210" s="55" t="s">
        <v>298</v>
      </c>
      <c r="G210" s="55" t="s">
        <v>786</v>
      </c>
      <c r="H210" s="55" t="s">
        <v>787</v>
      </c>
      <c r="I210" s="55" t="s">
        <v>788</v>
      </c>
      <c r="J210" s="55" t="s">
        <v>291</v>
      </c>
      <c r="K210" s="55" t="s">
        <v>789</v>
      </c>
      <c r="L210" s="58">
        <v>-32.7667</v>
      </c>
      <c r="M210" s="58">
        <v>-71.5</v>
      </c>
      <c r="N210" s="58">
        <v>0</v>
      </c>
      <c r="O210" s="58">
        <v>-12.3</v>
      </c>
      <c r="P210" s="59">
        <v>-3</v>
      </c>
      <c r="Q210" s="55" t="s">
        <v>785</v>
      </c>
      <c r="R210" s="55" t="s">
        <v>790</v>
      </c>
    </row>
    <row r="211" spans="1:19" ht="17" x14ac:dyDescent="0.2">
      <c r="A211" s="104" t="s">
        <v>406</v>
      </c>
      <c r="B211" s="55" t="s">
        <v>593</v>
      </c>
      <c r="C211" s="84" t="s">
        <v>784</v>
      </c>
      <c r="E211" s="55" t="s">
        <v>297</v>
      </c>
      <c r="F211" s="55" t="s">
        <v>298</v>
      </c>
      <c r="G211" s="55" t="s">
        <v>786</v>
      </c>
      <c r="H211" s="55" t="s">
        <v>787</v>
      </c>
      <c r="I211" s="55" t="s">
        <v>791</v>
      </c>
      <c r="J211" s="55" t="s">
        <v>291</v>
      </c>
      <c r="K211" s="55" t="s">
        <v>789</v>
      </c>
      <c r="L211" s="58">
        <v>-32.7667</v>
      </c>
      <c r="M211" s="58">
        <v>-71.5</v>
      </c>
      <c r="N211" s="58">
        <v>0</v>
      </c>
      <c r="O211" s="58">
        <v>-12.3</v>
      </c>
      <c r="P211" s="59">
        <v>-3.5</v>
      </c>
      <c r="Q211" s="55" t="s">
        <v>785</v>
      </c>
      <c r="R211" s="55" t="s">
        <v>790</v>
      </c>
    </row>
  </sheetData>
  <hyperlinks>
    <hyperlink ref="S89" r:id="rId1" xr:uid="{C2CFEAEB-CF2C-9B4D-99C5-79D32AAA93A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446EA-31E1-694B-B20C-3F3F956BAAF3}">
  <dimension ref="A1:AA140"/>
  <sheetViews>
    <sheetView zoomScale="84" workbookViewId="0">
      <selection activeCell="J3" sqref="J3"/>
    </sheetView>
  </sheetViews>
  <sheetFormatPr baseColWidth="10" defaultRowHeight="16" x14ac:dyDescent="0.2"/>
  <cols>
    <col min="1" max="1" width="20.1640625" customWidth="1"/>
    <col min="2" max="2" width="26.33203125" customWidth="1"/>
    <col min="3" max="3" width="15" customWidth="1"/>
    <col min="4" max="4" width="13.6640625" customWidth="1"/>
    <col min="5" max="5" width="13.83203125" customWidth="1"/>
    <col min="6" max="6" width="11.1640625" customWidth="1"/>
    <col min="7" max="8" width="12.33203125" customWidth="1"/>
    <col min="9" max="9" width="14.5" customWidth="1"/>
    <col min="10" max="10" width="16.5" customWidth="1"/>
    <col min="11" max="11" width="20.33203125" customWidth="1"/>
    <col min="12" max="12" width="46.83203125" style="51" customWidth="1"/>
    <col min="13" max="13" width="45.83203125" style="51" customWidth="1"/>
    <col min="14" max="14" width="34.1640625" customWidth="1"/>
    <col min="15" max="15" width="59.6640625" customWidth="1"/>
    <col min="16" max="16" width="71.5" customWidth="1"/>
    <col min="18" max="18" width="12.33203125" customWidth="1"/>
  </cols>
  <sheetData>
    <row r="1" spans="1:23" s="115" customFormat="1" ht="27" customHeight="1" x14ac:dyDescent="0.2">
      <c r="A1" s="115" t="s">
        <v>798</v>
      </c>
      <c r="B1" s="115" t="s">
        <v>799</v>
      </c>
      <c r="C1" s="115" t="s">
        <v>800</v>
      </c>
      <c r="D1" s="115" t="s">
        <v>801</v>
      </c>
      <c r="E1" s="115" t="s">
        <v>802</v>
      </c>
      <c r="F1" s="115" t="s">
        <v>803</v>
      </c>
      <c r="G1" s="115" t="s">
        <v>804</v>
      </c>
      <c r="H1" s="115" t="s">
        <v>805</v>
      </c>
      <c r="I1" s="115" t="s">
        <v>806</v>
      </c>
      <c r="J1" s="115" t="s">
        <v>807</v>
      </c>
      <c r="K1" s="115" t="s">
        <v>808</v>
      </c>
      <c r="L1" s="116" t="s">
        <v>809</v>
      </c>
      <c r="M1" s="116" t="s">
        <v>810</v>
      </c>
      <c r="N1" s="115" t="s">
        <v>811</v>
      </c>
      <c r="O1" s="115" t="s">
        <v>812</v>
      </c>
      <c r="P1" s="115" t="s">
        <v>813</v>
      </c>
    </row>
    <row r="2" spans="1:23" ht="120" customHeight="1" x14ac:dyDescent="0.2">
      <c r="A2" t="s">
        <v>814</v>
      </c>
      <c r="B2" t="s">
        <v>815</v>
      </c>
      <c r="C2" t="s">
        <v>816</v>
      </c>
      <c r="D2">
        <v>1.042E-2</v>
      </c>
      <c r="E2" s="52" t="s">
        <v>817</v>
      </c>
      <c r="J2">
        <v>0.90390000000000004</v>
      </c>
      <c r="K2" s="105" t="s">
        <v>818</v>
      </c>
      <c r="L2" s="51" t="s">
        <v>819</v>
      </c>
      <c r="M2" s="51" t="s">
        <v>820</v>
      </c>
      <c r="N2" s="51" t="s">
        <v>821</v>
      </c>
      <c r="O2" s="51" t="s">
        <v>822</v>
      </c>
    </row>
    <row r="3" spans="1:23" s="50" customFormat="1" ht="117" customHeight="1" x14ac:dyDescent="0.2">
      <c r="A3" s="50" t="s">
        <v>814</v>
      </c>
      <c r="B3" s="50" t="s">
        <v>815</v>
      </c>
      <c r="C3" s="50" t="s">
        <v>823</v>
      </c>
      <c r="D3" s="50">
        <v>0.4153</v>
      </c>
      <c r="E3" s="106" t="s">
        <v>824</v>
      </c>
      <c r="I3" s="50">
        <v>0.2898</v>
      </c>
      <c r="K3" s="107" t="s">
        <v>818</v>
      </c>
      <c r="L3" s="108" t="s">
        <v>825</v>
      </c>
      <c r="M3" s="108" t="s">
        <v>826</v>
      </c>
      <c r="N3" s="108" t="s">
        <v>827</v>
      </c>
      <c r="O3" s="108" t="s">
        <v>828</v>
      </c>
    </row>
    <row r="4" spans="1:23" ht="114" customHeight="1" x14ac:dyDescent="0.2">
      <c r="A4" t="s">
        <v>829</v>
      </c>
      <c r="B4" t="s">
        <v>815</v>
      </c>
      <c r="C4" t="s">
        <v>816</v>
      </c>
      <c r="D4">
        <v>0.56820000000000004</v>
      </c>
      <c r="E4" s="52" t="s">
        <v>824</v>
      </c>
      <c r="I4">
        <v>0.91700000000000004</v>
      </c>
      <c r="K4" s="105" t="s">
        <v>818</v>
      </c>
      <c r="L4" s="51" t="s">
        <v>830</v>
      </c>
      <c r="M4" s="51" t="s">
        <v>831</v>
      </c>
      <c r="N4" s="51" t="s">
        <v>832</v>
      </c>
      <c r="O4" s="51" t="s">
        <v>833</v>
      </c>
    </row>
    <row r="5" spans="1:23" s="50" customFormat="1" ht="118" customHeight="1" x14ac:dyDescent="0.2">
      <c r="A5" s="50" t="s">
        <v>829</v>
      </c>
      <c r="B5" s="50" t="s">
        <v>815</v>
      </c>
      <c r="C5" s="50" t="s">
        <v>823</v>
      </c>
      <c r="D5" s="50">
        <v>0.67649999999999999</v>
      </c>
      <c r="E5" s="106" t="s">
        <v>824</v>
      </c>
      <c r="I5" s="50">
        <v>0.93600000000000005</v>
      </c>
      <c r="K5" s="107" t="s">
        <v>818</v>
      </c>
      <c r="L5" s="108" t="s">
        <v>830</v>
      </c>
      <c r="M5" s="108" t="s">
        <v>834</v>
      </c>
      <c r="N5" s="108" t="s">
        <v>835</v>
      </c>
      <c r="O5" s="108" t="s">
        <v>836</v>
      </c>
    </row>
    <row r="6" spans="1:23" ht="125" customHeight="1" x14ac:dyDescent="0.2">
      <c r="A6" t="s">
        <v>814</v>
      </c>
      <c r="B6" t="s">
        <v>837</v>
      </c>
      <c r="C6" t="s">
        <v>816</v>
      </c>
      <c r="D6">
        <v>7.9100000000000004E-2</v>
      </c>
      <c r="E6" s="52" t="s">
        <v>824</v>
      </c>
      <c r="I6">
        <v>3.3370000000000001E-3</v>
      </c>
      <c r="K6" s="113" t="s">
        <v>838</v>
      </c>
      <c r="L6" s="51" t="s">
        <v>839</v>
      </c>
      <c r="M6" s="51" t="s">
        <v>840</v>
      </c>
      <c r="N6" s="51" t="s">
        <v>841</v>
      </c>
      <c r="O6" s="51" t="s">
        <v>842</v>
      </c>
    </row>
    <row r="7" spans="1:23" ht="118" customHeight="1" x14ac:dyDescent="0.2">
      <c r="A7" t="s">
        <v>814</v>
      </c>
      <c r="B7" t="s">
        <v>837</v>
      </c>
      <c r="C7" t="s">
        <v>823</v>
      </c>
      <c r="D7">
        <v>0.95930000000000004</v>
      </c>
      <c r="E7" s="52" t="s">
        <v>824</v>
      </c>
      <c r="I7">
        <v>1.8440000000000002E-2</v>
      </c>
      <c r="K7" s="113" t="s">
        <v>838</v>
      </c>
      <c r="L7" s="51" t="s">
        <v>843</v>
      </c>
      <c r="M7" s="51" t="s">
        <v>844</v>
      </c>
      <c r="N7" s="51" t="s">
        <v>845</v>
      </c>
      <c r="O7" s="51" t="s">
        <v>846</v>
      </c>
    </row>
    <row r="8" spans="1:23" ht="119" customHeight="1" x14ac:dyDescent="0.2">
      <c r="A8" t="s">
        <v>814</v>
      </c>
      <c r="B8" t="s">
        <v>847</v>
      </c>
      <c r="C8" t="s">
        <v>816</v>
      </c>
      <c r="D8">
        <v>7.4690000000000006E-2</v>
      </c>
      <c r="E8" s="52" t="s">
        <v>824</v>
      </c>
      <c r="I8">
        <v>0.73640000000000005</v>
      </c>
      <c r="K8" s="105" t="s">
        <v>818</v>
      </c>
      <c r="L8" s="51" t="s">
        <v>848</v>
      </c>
      <c r="M8" s="51" t="s">
        <v>849</v>
      </c>
      <c r="N8" s="51" t="s">
        <v>850</v>
      </c>
      <c r="O8" s="51" t="s">
        <v>851</v>
      </c>
    </row>
    <row r="9" spans="1:23" s="50" customFormat="1" ht="118" customHeight="1" x14ac:dyDescent="0.2">
      <c r="A9" s="50" t="s">
        <v>814</v>
      </c>
      <c r="B9" s="50" t="s">
        <v>847</v>
      </c>
      <c r="C9" s="50" t="s">
        <v>823</v>
      </c>
      <c r="D9" s="50">
        <v>8.022E-2</v>
      </c>
      <c r="E9" s="106" t="s">
        <v>824</v>
      </c>
      <c r="I9" s="50">
        <v>0.70709999999999995</v>
      </c>
      <c r="K9" s="107" t="s">
        <v>818</v>
      </c>
      <c r="L9" s="108" t="s">
        <v>852</v>
      </c>
      <c r="M9" s="108" t="s">
        <v>853</v>
      </c>
      <c r="N9" s="108" t="s">
        <v>854</v>
      </c>
      <c r="O9" s="108" t="s">
        <v>855</v>
      </c>
    </row>
    <row r="10" spans="1:23" ht="183" customHeight="1" x14ac:dyDescent="0.2">
      <c r="A10" t="s">
        <v>856</v>
      </c>
      <c r="B10" t="s">
        <v>857</v>
      </c>
      <c r="C10" t="s">
        <v>816</v>
      </c>
      <c r="D10" s="109">
        <v>7.0370000000000001E-8</v>
      </c>
      <c r="E10" t="s">
        <v>817</v>
      </c>
      <c r="G10" s="110">
        <v>8.4890000000000007E-12</v>
      </c>
      <c r="H10" s="110"/>
      <c r="K10" s="113" t="s">
        <v>838</v>
      </c>
      <c r="L10" s="51" t="s">
        <v>858</v>
      </c>
      <c r="M10" s="51" t="s">
        <v>859</v>
      </c>
      <c r="N10" s="51" t="s">
        <v>860</v>
      </c>
      <c r="O10" s="51" t="s">
        <v>861</v>
      </c>
      <c r="P10" s="51" t="s">
        <v>862</v>
      </c>
    </row>
    <row r="11" spans="1:23" ht="202" customHeight="1" x14ac:dyDescent="0.2">
      <c r="A11" t="s">
        <v>856</v>
      </c>
      <c r="B11" t="s">
        <v>857</v>
      </c>
      <c r="C11" t="s">
        <v>823</v>
      </c>
      <c r="D11">
        <v>2.395E-3</v>
      </c>
      <c r="E11" t="s">
        <v>817</v>
      </c>
      <c r="G11" s="109">
        <v>2.6460000000000002E-6</v>
      </c>
      <c r="H11" s="109"/>
      <c r="K11" s="113" t="s">
        <v>838</v>
      </c>
      <c r="L11" s="51" t="s">
        <v>863</v>
      </c>
      <c r="M11" s="51" t="s">
        <v>864</v>
      </c>
      <c r="N11" s="51" t="s">
        <v>865</v>
      </c>
      <c r="O11" s="51" t="s">
        <v>866</v>
      </c>
      <c r="P11" s="51" t="s">
        <v>867</v>
      </c>
    </row>
    <row r="12" spans="1:23" ht="178" customHeight="1" x14ac:dyDescent="0.2">
      <c r="A12" t="s">
        <v>856</v>
      </c>
      <c r="B12" t="s">
        <v>868</v>
      </c>
      <c r="C12" t="s">
        <v>816</v>
      </c>
      <c r="D12" s="109">
        <v>7.1260000000000006E-5</v>
      </c>
      <c r="E12" t="s">
        <v>817</v>
      </c>
      <c r="G12" s="109">
        <v>1.377E-5</v>
      </c>
      <c r="H12" s="109"/>
      <c r="K12" s="113" t="s">
        <v>838</v>
      </c>
      <c r="L12" s="51" t="s">
        <v>869</v>
      </c>
      <c r="M12" s="51" t="s">
        <v>870</v>
      </c>
      <c r="N12" s="51" t="s">
        <v>871</v>
      </c>
      <c r="O12" s="51" t="s">
        <v>872</v>
      </c>
      <c r="P12" s="51" t="s">
        <v>873</v>
      </c>
    </row>
    <row r="13" spans="1:23" s="50" customFormat="1" ht="164" customHeight="1" x14ac:dyDescent="0.2">
      <c r="A13" s="50" t="s">
        <v>856</v>
      </c>
      <c r="B13" s="50" t="s">
        <v>868</v>
      </c>
      <c r="C13" s="50" t="s">
        <v>823</v>
      </c>
      <c r="D13" s="50">
        <v>4.6680000000000003E-3</v>
      </c>
      <c r="E13" s="50" t="s">
        <v>817</v>
      </c>
      <c r="G13" s="50">
        <v>1.274E-2</v>
      </c>
      <c r="K13" s="114" t="s">
        <v>838</v>
      </c>
      <c r="L13" s="108" t="s">
        <v>874</v>
      </c>
      <c r="M13" s="108" t="s">
        <v>875</v>
      </c>
      <c r="N13" s="108" t="s">
        <v>876</v>
      </c>
      <c r="O13" s="108" t="s">
        <v>877</v>
      </c>
      <c r="P13" s="108" t="s">
        <v>878</v>
      </c>
    </row>
    <row r="14" spans="1:23" ht="120" customHeight="1" x14ac:dyDescent="0.2">
      <c r="A14" t="s">
        <v>879</v>
      </c>
      <c r="B14" t="s">
        <v>880</v>
      </c>
      <c r="C14" t="s">
        <v>21</v>
      </c>
      <c r="D14">
        <v>0.13400000000000001</v>
      </c>
      <c r="E14" t="s">
        <v>824</v>
      </c>
      <c r="I14">
        <v>0.35809999999999997</v>
      </c>
      <c r="K14" s="105" t="s">
        <v>818</v>
      </c>
      <c r="L14" s="51" t="s">
        <v>881</v>
      </c>
      <c r="M14" s="51" t="s">
        <v>882</v>
      </c>
      <c r="N14" s="51" t="s">
        <v>883</v>
      </c>
      <c r="O14" s="51" t="s">
        <v>884</v>
      </c>
      <c r="W14" s="111"/>
    </row>
    <row r="15" spans="1:23" s="50" customFormat="1" ht="124" customHeight="1" x14ac:dyDescent="0.2">
      <c r="A15" s="50" t="s">
        <v>879</v>
      </c>
      <c r="B15" s="50" t="s">
        <v>880</v>
      </c>
      <c r="C15" s="50" t="s">
        <v>885</v>
      </c>
      <c r="D15" s="50">
        <v>0.53610000000000002</v>
      </c>
      <c r="E15" s="50" t="s">
        <v>824</v>
      </c>
      <c r="I15" s="50">
        <v>0.2223</v>
      </c>
      <c r="K15" s="107" t="s">
        <v>818</v>
      </c>
      <c r="L15" s="108" t="s">
        <v>886</v>
      </c>
      <c r="M15" s="108" t="s">
        <v>887</v>
      </c>
      <c r="N15" s="108" t="s">
        <v>888</v>
      </c>
      <c r="O15" s="108" t="s">
        <v>889</v>
      </c>
      <c r="W15" s="112"/>
    </row>
    <row r="16" spans="1:23" ht="120" customHeight="1" x14ac:dyDescent="0.2">
      <c r="A16" t="s">
        <v>890</v>
      </c>
      <c r="B16" t="s">
        <v>880</v>
      </c>
      <c r="C16" t="s">
        <v>21</v>
      </c>
      <c r="D16">
        <v>0.16200000000000001</v>
      </c>
      <c r="E16" t="s">
        <v>824</v>
      </c>
      <c r="I16">
        <v>5.3039999999999997E-2</v>
      </c>
      <c r="K16" s="105" t="s">
        <v>818</v>
      </c>
      <c r="L16" s="51" t="s">
        <v>881</v>
      </c>
      <c r="M16" s="51" t="s">
        <v>891</v>
      </c>
      <c r="N16" s="51" t="s">
        <v>892</v>
      </c>
      <c r="O16" s="51" t="s">
        <v>893</v>
      </c>
      <c r="W16" s="111"/>
    </row>
    <row r="17" spans="1:23" s="50" customFormat="1" ht="124" customHeight="1" x14ac:dyDescent="0.2">
      <c r="A17" s="50" t="s">
        <v>890</v>
      </c>
      <c r="B17" s="50" t="s">
        <v>880</v>
      </c>
      <c r="C17" s="50" t="s">
        <v>885</v>
      </c>
      <c r="D17" s="50">
        <v>0.59350000000000003</v>
      </c>
      <c r="E17" s="50" t="s">
        <v>824</v>
      </c>
      <c r="I17" s="50">
        <v>1.1869999999999999E-3</v>
      </c>
      <c r="K17" s="114" t="s">
        <v>838</v>
      </c>
      <c r="L17" s="108" t="s">
        <v>886</v>
      </c>
      <c r="M17" s="108" t="s">
        <v>894</v>
      </c>
      <c r="N17" s="108" t="s">
        <v>895</v>
      </c>
      <c r="O17" s="108" t="s">
        <v>896</v>
      </c>
      <c r="W17" s="112"/>
    </row>
    <row r="24" spans="1:23" ht="29" customHeight="1" x14ac:dyDescent="0.2">
      <c r="G24" s="109"/>
      <c r="K24" s="52"/>
      <c r="N24" s="51"/>
      <c r="O24" s="51"/>
      <c r="P24" s="51"/>
      <c r="W24" s="111"/>
    </row>
    <row r="26" spans="1:23" ht="29" customHeight="1" x14ac:dyDescent="0.2">
      <c r="W26" s="111"/>
    </row>
    <row r="27" spans="1:23" ht="29" customHeight="1" x14ac:dyDescent="0.2">
      <c r="W27" s="111"/>
    </row>
    <row r="28" spans="1:23" ht="29" customHeight="1" x14ac:dyDescent="0.2">
      <c r="W28" s="111"/>
    </row>
    <row r="29" spans="1:23" ht="29" customHeight="1" x14ac:dyDescent="0.2">
      <c r="W29" s="111"/>
    </row>
    <row r="30" spans="1:23" ht="29" customHeight="1" x14ac:dyDescent="0.2">
      <c r="W30" s="111"/>
    </row>
    <row r="31" spans="1:23" ht="29" customHeight="1" x14ac:dyDescent="0.2">
      <c r="W31" s="111"/>
    </row>
    <row r="32" spans="1:23" ht="29" customHeight="1" x14ac:dyDescent="0.2">
      <c r="W32" s="111"/>
    </row>
    <row r="33" spans="23:23" ht="29" customHeight="1" x14ac:dyDescent="0.2">
      <c r="W33" s="111"/>
    </row>
    <row r="34" spans="23:23" ht="29" customHeight="1" x14ac:dyDescent="0.2">
      <c r="W34" s="111"/>
    </row>
    <row r="35" spans="23:23" ht="29" customHeight="1" x14ac:dyDescent="0.2">
      <c r="W35" s="111"/>
    </row>
    <row r="36" spans="23:23" ht="29" customHeight="1" x14ac:dyDescent="0.2">
      <c r="W36" s="111"/>
    </row>
    <row r="37" spans="23:23" ht="29" customHeight="1" x14ac:dyDescent="0.2">
      <c r="W37" s="111"/>
    </row>
    <row r="38" spans="23:23" ht="29" customHeight="1" x14ac:dyDescent="0.2">
      <c r="W38" s="111"/>
    </row>
    <row r="39" spans="23:23" ht="29" customHeight="1" x14ac:dyDescent="0.2">
      <c r="W39" s="111"/>
    </row>
    <row r="40" spans="23:23" ht="29" customHeight="1" x14ac:dyDescent="0.2">
      <c r="W40" s="111"/>
    </row>
    <row r="41" spans="23:23" ht="29" customHeight="1" x14ac:dyDescent="0.2">
      <c r="W41" s="111"/>
    </row>
    <row r="42" spans="23:23" ht="29" customHeight="1" x14ac:dyDescent="0.2">
      <c r="W42" s="111"/>
    </row>
    <row r="43" spans="23:23" ht="29" customHeight="1" x14ac:dyDescent="0.2">
      <c r="W43" s="111"/>
    </row>
    <row r="44" spans="23:23" ht="29" customHeight="1" x14ac:dyDescent="0.2">
      <c r="W44" s="111"/>
    </row>
    <row r="45" spans="23:23" ht="29" customHeight="1" x14ac:dyDescent="0.2">
      <c r="W45" s="111"/>
    </row>
    <row r="46" spans="23:23" ht="29" customHeight="1" x14ac:dyDescent="0.2">
      <c r="W46" s="111"/>
    </row>
    <row r="47" spans="23:23" ht="29" customHeight="1" x14ac:dyDescent="0.2">
      <c r="W47" s="111"/>
    </row>
    <row r="48" spans="23:23" ht="29" customHeight="1" x14ac:dyDescent="0.2">
      <c r="W48" s="111"/>
    </row>
    <row r="49" spans="23:23" ht="29" customHeight="1" x14ac:dyDescent="0.2">
      <c r="W49" s="111"/>
    </row>
    <row r="50" spans="23:23" ht="29" customHeight="1" x14ac:dyDescent="0.2">
      <c r="W50" s="111"/>
    </row>
    <row r="51" spans="23:23" ht="29" customHeight="1" x14ac:dyDescent="0.2">
      <c r="W51" s="111"/>
    </row>
    <row r="52" spans="23:23" ht="29" customHeight="1" x14ac:dyDescent="0.2">
      <c r="W52" s="111"/>
    </row>
    <row r="53" spans="23:23" ht="29" customHeight="1" x14ac:dyDescent="0.2">
      <c r="W53" s="111"/>
    </row>
    <row r="54" spans="23:23" s="50" customFormat="1" ht="29" customHeight="1" x14ac:dyDescent="0.2">
      <c r="W54" s="112"/>
    </row>
    <row r="55" spans="23:23" ht="29" customHeight="1" x14ac:dyDescent="0.2">
      <c r="W55" s="111"/>
    </row>
    <row r="56" spans="23:23" ht="35" customHeight="1" x14ac:dyDescent="0.2">
      <c r="W56" s="111"/>
    </row>
    <row r="57" spans="23:23" ht="42" customHeight="1" x14ac:dyDescent="0.2">
      <c r="W57" s="111"/>
    </row>
    <row r="58" spans="23:23" ht="29" customHeight="1" x14ac:dyDescent="0.2">
      <c r="W58" s="111"/>
    </row>
    <row r="59" spans="23:23" ht="29" customHeight="1" x14ac:dyDescent="0.2">
      <c r="W59" s="111"/>
    </row>
    <row r="60" spans="23:23" ht="29" customHeight="1" x14ac:dyDescent="0.2">
      <c r="W60" s="111"/>
    </row>
    <row r="61" spans="23:23" ht="29" customHeight="1" x14ac:dyDescent="0.2">
      <c r="W61" s="111"/>
    </row>
    <row r="62" spans="23:23" ht="29" customHeight="1" x14ac:dyDescent="0.2">
      <c r="W62" s="111"/>
    </row>
    <row r="63" spans="23:23" ht="29" customHeight="1" x14ac:dyDescent="0.2">
      <c r="W63" s="111"/>
    </row>
    <row r="64" spans="23:23" ht="29" customHeight="1" x14ac:dyDescent="0.2">
      <c r="W64" s="111"/>
    </row>
    <row r="65" spans="18:25" ht="29" customHeight="1" x14ac:dyDescent="0.2"/>
    <row r="66" spans="18:25" ht="29" customHeight="1" x14ac:dyDescent="0.2">
      <c r="R66" t="s">
        <v>897</v>
      </c>
      <c r="S66">
        <v>2.9194239999999998</v>
      </c>
      <c r="T66">
        <v>38.901470000000003</v>
      </c>
      <c r="W66" s="111">
        <v>0.99</v>
      </c>
      <c r="Y66">
        <v>11.762510000000001</v>
      </c>
    </row>
    <row r="67" spans="18:25" ht="29" customHeight="1" x14ac:dyDescent="0.2">
      <c r="S67">
        <v>4.724469</v>
      </c>
      <c r="T67">
        <v>27.34197</v>
      </c>
      <c r="W67" s="111">
        <v>0.95</v>
      </c>
    </row>
    <row r="76" spans="18:25" ht="46" customHeight="1" x14ac:dyDescent="0.2">
      <c r="S76">
        <v>25.445399999999999</v>
      </c>
      <c r="T76">
        <v>39.170479999999998</v>
      </c>
      <c r="W76" s="111">
        <v>0.5</v>
      </c>
    </row>
    <row r="77" spans="18:25" ht="47" customHeight="1" x14ac:dyDescent="0.2"/>
    <row r="78" spans="18:25" x14ac:dyDescent="0.2">
      <c r="R78" t="s">
        <v>898</v>
      </c>
      <c r="S78">
        <v>7.8956720000000002</v>
      </c>
      <c r="T78">
        <v>41.738340000000001</v>
      </c>
      <c r="W78" s="111">
        <v>0.99</v>
      </c>
      <c r="Y78">
        <v>19.480070000000001</v>
      </c>
    </row>
    <row r="79" spans="18:25" x14ac:dyDescent="0.2">
      <c r="S79">
        <v>10.304548</v>
      </c>
      <c r="T79">
        <v>33.795920000000002</v>
      </c>
      <c r="W79" s="111">
        <v>0.95</v>
      </c>
    </row>
    <row r="80" spans="18:25" x14ac:dyDescent="0.2">
      <c r="S80">
        <v>16.026524999999999</v>
      </c>
      <c r="T80">
        <v>23.310880000000001</v>
      </c>
      <c r="W80" s="111">
        <v>0.5</v>
      </c>
    </row>
    <row r="82" spans="18:25" x14ac:dyDescent="0.2">
      <c r="R82" t="s">
        <v>899</v>
      </c>
      <c r="S82">
        <v>14.252890000000001</v>
      </c>
      <c r="T82">
        <v>23.201519999999999</v>
      </c>
      <c r="W82" s="111">
        <v>0.99</v>
      </c>
      <c r="Y82">
        <v>18.363409999999998</v>
      </c>
    </row>
    <row r="83" spans="18:25" x14ac:dyDescent="0.2">
      <c r="S83">
        <v>15.254849999999999</v>
      </c>
      <c r="T83">
        <v>21.915659999999999</v>
      </c>
      <c r="W83" s="111">
        <v>0.95</v>
      </c>
    </row>
    <row r="84" spans="18:25" x14ac:dyDescent="0.2">
      <c r="S84">
        <v>17.225269999999998</v>
      </c>
      <c r="T84">
        <v>19.57272</v>
      </c>
      <c r="W84" s="111">
        <v>0.5</v>
      </c>
    </row>
    <row r="86" spans="18:25" ht="34" x14ac:dyDescent="0.2">
      <c r="R86" s="51" t="s">
        <v>900</v>
      </c>
      <c r="S86">
        <v>2.8630949999999999</v>
      </c>
      <c r="T86">
        <v>71.043940000000006</v>
      </c>
      <c r="U86">
        <v>82.728759999999994</v>
      </c>
      <c r="V86">
        <v>84.492829999999998</v>
      </c>
      <c r="W86" s="111">
        <v>0.99</v>
      </c>
      <c r="Y86">
        <v>15.29913</v>
      </c>
    </row>
    <row r="87" spans="18:25" x14ac:dyDescent="0.2">
      <c r="S87">
        <v>5.3346179999999999</v>
      </c>
      <c r="T87">
        <v>45.01961</v>
      </c>
      <c r="U87" t="s">
        <v>901</v>
      </c>
      <c r="V87" t="s">
        <v>901</v>
      </c>
      <c r="W87" s="111">
        <v>0.95</v>
      </c>
    </row>
    <row r="88" spans="18:25" x14ac:dyDescent="0.2">
      <c r="S88">
        <v>11.454084999999999</v>
      </c>
      <c r="T88">
        <v>22.07122</v>
      </c>
      <c r="U88" t="s">
        <v>901</v>
      </c>
      <c r="V88" t="s">
        <v>901</v>
      </c>
      <c r="W88" s="111">
        <v>0.5</v>
      </c>
    </row>
    <row r="133" spans="1:27" ht="82" customHeight="1" x14ac:dyDescent="0.2">
      <c r="A133" t="s">
        <v>902</v>
      </c>
      <c r="B133" t="s">
        <v>903</v>
      </c>
      <c r="C133" t="s">
        <v>904</v>
      </c>
      <c r="D133" t="s">
        <v>905</v>
      </c>
      <c r="E133" t="s">
        <v>906</v>
      </c>
      <c r="F133" t="s">
        <v>907</v>
      </c>
      <c r="G133" t="s">
        <v>908</v>
      </c>
      <c r="I133" t="s">
        <v>908</v>
      </c>
      <c r="J133" t="s">
        <v>908</v>
      </c>
      <c r="K133" t="s">
        <v>818</v>
      </c>
      <c r="L133" s="51" t="s">
        <v>909</v>
      </c>
      <c r="M133" s="51" t="s">
        <v>910</v>
      </c>
      <c r="N133" s="51" t="s">
        <v>911</v>
      </c>
      <c r="O133" s="51" t="s">
        <v>912</v>
      </c>
      <c r="S133">
        <v>8.964086</v>
      </c>
      <c r="T133">
        <v>15.497450000000001</v>
      </c>
      <c r="W133" s="111">
        <v>0.5</v>
      </c>
    </row>
    <row r="134" spans="1:27" ht="67" customHeight="1" x14ac:dyDescent="0.2">
      <c r="A134" t="s">
        <v>902</v>
      </c>
      <c r="B134" t="s">
        <v>903</v>
      </c>
      <c r="C134" t="s">
        <v>913</v>
      </c>
      <c r="D134" t="s">
        <v>914</v>
      </c>
      <c r="E134" t="s">
        <v>906</v>
      </c>
      <c r="F134" t="s">
        <v>915</v>
      </c>
      <c r="G134" t="s">
        <v>908</v>
      </c>
      <c r="I134" t="s">
        <v>908</v>
      </c>
      <c r="J134" t="s">
        <v>908</v>
      </c>
      <c r="K134" t="s">
        <v>818</v>
      </c>
      <c r="L134" s="51" t="s">
        <v>916</v>
      </c>
      <c r="M134" s="51" t="s">
        <v>917</v>
      </c>
      <c r="N134" s="51" t="s">
        <v>918</v>
      </c>
      <c r="O134" s="51" t="s">
        <v>919</v>
      </c>
    </row>
    <row r="135" spans="1:27" ht="65" customHeight="1" x14ac:dyDescent="0.2">
      <c r="A135" t="s">
        <v>902</v>
      </c>
      <c r="B135" t="s">
        <v>920</v>
      </c>
      <c r="C135" t="s">
        <v>904</v>
      </c>
      <c r="D135" t="s">
        <v>921</v>
      </c>
      <c r="E135" t="s">
        <v>906</v>
      </c>
      <c r="F135" t="s">
        <v>922</v>
      </c>
      <c r="G135" t="s">
        <v>908</v>
      </c>
      <c r="I135" t="s">
        <v>908</v>
      </c>
      <c r="J135" t="s">
        <v>908</v>
      </c>
      <c r="K135" t="s">
        <v>818</v>
      </c>
      <c r="L135" s="51" t="s">
        <v>923</v>
      </c>
      <c r="M135" s="51" t="s">
        <v>924</v>
      </c>
      <c r="N135" s="51" t="s">
        <v>925</v>
      </c>
      <c r="O135" s="51" t="s">
        <v>926</v>
      </c>
      <c r="R135" t="s">
        <v>927</v>
      </c>
      <c r="S135">
        <v>10.45725</v>
      </c>
      <c r="T135">
        <v>44.620699999999999</v>
      </c>
      <c r="W135" s="111">
        <v>0.99</v>
      </c>
      <c r="Y135">
        <v>23.085660000000001</v>
      </c>
    </row>
    <row r="136" spans="1:27" ht="69" customHeight="1" x14ac:dyDescent="0.2">
      <c r="A136" t="s">
        <v>902</v>
      </c>
      <c r="B136" t="s">
        <v>920</v>
      </c>
      <c r="C136" t="s">
        <v>913</v>
      </c>
      <c r="D136" t="s">
        <v>928</v>
      </c>
      <c r="E136" t="s">
        <v>906</v>
      </c>
      <c r="F136" t="s">
        <v>929</v>
      </c>
      <c r="G136" t="s">
        <v>908</v>
      </c>
      <c r="I136" t="s">
        <v>908</v>
      </c>
      <c r="J136" t="s">
        <v>908</v>
      </c>
      <c r="K136" t="s">
        <v>818</v>
      </c>
      <c r="L136" s="51" t="s">
        <v>930</v>
      </c>
      <c r="M136" s="51" t="s">
        <v>931</v>
      </c>
      <c r="N136" s="51" t="s">
        <v>932</v>
      </c>
      <c r="O136" s="51" t="s">
        <v>933</v>
      </c>
      <c r="S136">
        <v>13.51224</v>
      </c>
      <c r="T136">
        <v>36.665979999999998</v>
      </c>
      <c r="W136" s="111">
        <v>0.95</v>
      </c>
    </row>
    <row r="137" spans="1:27" ht="67" customHeight="1" x14ac:dyDescent="0.2">
      <c r="A137" t="s">
        <v>934</v>
      </c>
      <c r="B137" t="s">
        <v>903</v>
      </c>
      <c r="C137" t="s">
        <v>904</v>
      </c>
      <c r="D137" t="s">
        <v>935</v>
      </c>
      <c r="E137" t="s">
        <v>906</v>
      </c>
      <c r="F137" t="s">
        <v>936</v>
      </c>
      <c r="G137" t="s">
        <v>908</v>
      </c>
      <c r="I137" t="s">
        <v>908</v>
      </c>
      <c r="J137" t="s">
        <v>908</v>
      </c>
      <c r="K137" t="s">
        <v>818</v>
      </c>
      <c r="L137" s="51" t="s">
        <v>937</v>
      </c>
      <c r="M137" s="51" t="s">
        <v>938</v>
      </c>
      <c r="N137" s="51" t="s">
        <v>939</v>
      </c>
      <c r="O137" s="51" t="s">
        <v>940</v>
      </c>
      <c r="S137">
        <v>19.57882</v>
      </c>
      <c r="T137">
        <v>26.954650000000001</v>
      </c>
      <c r="W137" s="111">
        <v>0.5</v>
      </c>
    </row>
    <row r="138" spans="1:27" ht="61" customHeight="1" x14ac:dyDescent="0.2">
      <c r="A138" t="s">
        <v>934</v>
      </c>
      <c r="B138" t="s">
        <v>903</v>
      </c>
      <c r="C138" t="s">
        <v>913</v>
      </c>
      <c r="D138" t="s">
        <v>941</v>
      </c>
      <c r="E138" t="s">
        <v>906</v>
      </c>
      <c r="F138" t="s">
        <v>942</v>
      </c>
      <c r="G138" t="s">
        <v>908</v>
      </c>
      <c r="I138" t="s">
        <v>908</v>
      </c>
      <c r="J138" t="s">
        <v>908</v>
      </c>
      <c r="K138" t="s">
        <v>818</v>
      </c>
      <c r="L138" s="51" t="s">
        <v>943</v>
      </c>
      <c r="M138" s="51" t="s">
        <v>944</v>
      </c>
      <c r="N138" s="51" t="s">
        <v>945</v>
      </c>
      <c r="O138" s="51" t="s">
        <v>946</v>
      </c>
    </row>
    <row r="139" spans="1:27" ht="56" customHeight="1" x14ac:dyDescent="0.2">
      <c r="A139" t="s">
        <v>947</v>
      </c>
      <c r="B139" t="s">
        <v>948</v>
      </c>
      <c r="C139" t="s">
        <v>904</v>
      </c>
      <c r="D139" t="s">
        <v>949</v>
      </c>
      <c r="E139" t="s">
        <v>817</v>
      </c>
      <c r="F139" t="s">
        <v>908</v>
      </c>
      <c r="G139" t="s">
        <v>950</v>
      </c>
      <c r="I139" t="s">
        <v>908</v>
      </c>
      <c r="J139" t="s">
        <v>951</v>
      </c>
      <c r="K139" t="s">
        <v>838</v>
      </c>
      <c r="L139" s="51" t="s">
        <v>952</v>
      </c>
      <c r="M139" s="51" t="s">
        <v>953</v>
      </c>
      <c r="N139" s="51" t="s">
        <v>954</v>
      </c>
      <c r="O139" s="51" t="s">
        <v>955</v>
      </c>
      <c r="R139" t="s">
        <v>956</v>
      </c>
      <c r="S139">
        <v>11.450760000000001</v>
      </c>
      <c r="T139">
        <v>75.964330000000004</v>
      </c>
      <c r="W139" s="111">
        <v>0.99</v>
      </c>
      <c r="Y139">
        <v>31.427969999999998</v>
      </c>
      <c r="AA139" s="51"/>
    </row>
    <row r="140" spans="1:27" ht="69" customHeight="1" x14ac:dyDescent="0.2">
      <c r="A140" t="s">
        <v>947</v>
      </c>
      <c r="B140" t="s">
        <v>948</v>
      </c>
      <c r="C140" t="s">
        <v>913</v>
      </c>
      <c r="D140" t="s">
        <v>957</v>
      </c>
      <c r="E140" t="s">
        <v>906</v>
      </c>
      <c r="F140" t="s">
        <v>908</v>
      </c>
      <c r="G140" t="s">
        <v>908</v>
      </c>
      <c r="I140" t="s">
        <v>958</v>
      </c>
      <c r="J140" t="s">
        <v>908</v>
      </c>
      <c r="K140" t="s">
        <v>818</v>
      </c>
      <c r="L140" s="51" t="s">
        <v>959</v>
      </c>
      <c r="M140" s="51" t="s">
        <v>960</v>
      </c>
      <c r="N140" s="51" t="s">
        <v>961</v>
      </c>
      <c r="O140" s="51" t="s">
        <v>962</v>
      </c>
      <c r="S140">
        <v>15.731400000000001</v>
      </c>
      <c r="T140">
        <v>59.479480000000002</v>
      </c>
      <c r="W140" s="111">
        <v>0.95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034CF-3070-D543-89F0-E6AAB0A3EB9C}">
  <dimension ref="A1:R52"/>
  <sheetViews>
    <sheetView zoomScaleNormal="100" workbookViewId="0">
      <selection activeCell="H18" sqref="H18"/>
    </sheetView>
  </sheetViews>
  <sheetFormatPr baseColWidth="10" defaultRowHeight="16" x14ac:dyDescent="0.2"/>
  <cols>
    <col min="3" max="3" width="15.6640625" customWidth="1"/>
    <col min="4" max="4" width="15.83203125" customWidth="1"/>
    <col min="5" max="5" width="13.33203125" customWidth="1"/>
    <col min="6" max="6" width="14.33203125" customWidth="1"/>
    <col min="7" max="7" width="15.33203125" customWidth="1"/>
    <col min="8" max="8" width="34.33203125" customWidth="1"/>
    <col min="9" max="9" width="44.83203125" customWidth="1"/>
    <col min="10" max="10" width="23.33203125" customWidth="1"/>
    <col min="11" max="11" width="26.33203125" customWidth="1"/>
    <col min="12" max="12" width="23" customWidth="1"/>
    <col min="13" max="13" width="26" customWidth="1"/>
    <col min="14" max="14" width="22.5" customWidth="1"/>
    <col min="15" max="15" width="25.33203125" customWidth="1"/>
    <col min="16" max="16" width="68.33203125" customWidth="1"/>
  </cols>
  <sheetData>
    <row r="1" spans="1:18" x14ac:dyDescent="0.2">
      <c r="A1" s="46" t="s">
        <v>298</v>
      </c>
      <c r="B1" s="46"/>
      <c r="C1" s="46"/>
      <c r="D1" s="46"/>
      <c r="E1" s="46" t="s">
        <v>963</v>
      </c>
      <c r="F1" s="46"/>
      <c r="G1" s="46"/>
      <c r="H1" s="46"/>
      <c r="I1" s="46"/>
      <c r="J1" s="46"/>
      <c r="K1" s="46"/>
      <c r="L1" s="46"/>
      <c r="M1" s="46"/>
      <c r="N1" s="46"/>
      <c r="O1" s="46"/>
      <c r="P1" s="46"/>
      <c r="Q1" s="46"/>
      <c r="R1" s="46"/>
    </row>
    <row r="2" spans="1:18" x14ac:dyDescent="0.2">
      <c r="A2" s="46"/>
      <c r="B2" s="46" t="s">
        <v>964</v>
      </c>
      <c r="C2" s="46" t="s">
        <v>965</v>
      </c>
      <c r="D2" s="46"/>
      <c r="E2" s="46"/>
      <c r="F2" s="46" t="s">
        <v>964</v>
      </c>
      <c r="G2" s="46" t="s">
        <v>965</v>
      </c>
      <c r="H2" s="46"/>
      <c r="I2" s="46"/>
      <c r="J2" s="46"/>
      <c r="K2" s="46"/>
      <c r="L2" s="46"/>
      <c r="M2" s="46"/>
      <c r="N2" s="46"/>
      <c r="O2" s="46"/>
      <c r="P2" s="46"/>
      <c r="Q2" s="46"/>
      <c r="R2" s="46"/>
    </row>
    <row r="3" spans="1:18" x14ac:dyDescent="0.2">
      <c r="A3" s="46">
        <v>1</v>
      </c>
      <c r="B3" s="46" t="s">
        <v>303</v>
      </c>
      <c r="C3" s="46">
        <v>5</v>
      </c>
      <c r="D3" s="46"/>
      <c r="E3" s="46">
        <v>1</v>
      </c>
      <c r="F3" s="46" t="s">
        <v>303</v>
      </c>
      <c r="G3" s="46">
        <v>13</v>
      </c>
      <c r="H3" s="46"/>
      <c r="I3" s="46"/>
      <c r="J3" s="46"/>
      <c r="K3" s="46"/>
      <c r="L3" s="46"/>
      <c r="M3" s="46"/>
      <c r="N3" s="46"/>
      <c r="O3" s="46"/>
      <c r="P3" s="46"/>
      <c r="Q3" s="46"/>
      <c r="R3" s="46"/>
    </row>
    <row r="4" spans="1:18" x14ac:dyDescent="0.2">
      <c r="A4" s="46">
        <v>2</v>
      </c>
      <c r="B4" s="46" t="s">
        <v>966</v>
      </c>
      <c r="C4" s="46">
        <v>9</v>
      </c>
      <c r="D4" s="46"/>
      <c r="E4" s="46">
        <v>2</v>
      </c>
      <c r="F4" s="46" t="s">
        <v>966</v>
      </c>
      <c r="G4" s="46">
        <v>11</v>
      </c>
      <c r="H4" s="46"/>
      <c r="I4" s="46"/>
      <c r="J4" s="46"/>
      <c r="K4" s="46"/>
      <c r="L4" s="46"/>
      <c r="M4" s="46"/>
      <c r="N4" s="46"/>
      <c r="O4" s="46"/>
      <c r="P4" s="46"/>
      <c r="Q4" s="46"/>
      <c r="R4" s="46"/>
    </row>
    <row r="5" spans="1:18" x14ac:dyDescent="0.2">
      <c r="A5" s="46">
        <v>3</v>
      </c>
      <c r="B5" s="46" t="s">
        <v>398</v>
      </c>
      <c r="C5" s="46">
        <v>19</v>
      </c>
      <c r="D5" s="46"/>
      <c r="E5" s="46">
        <v>3</v>
      </c>
      <c r="F5" s="46" t="s">
        <v>398</v>
      </c>
      <c r="G5" s="46">
        <v>39</v>
      </c>
      <c r="H5" s="46"/>
      <c r="I5" s="46"/>
      <c r="J5" s="46"/>
      <c r="K5" s="46"/>
      <c r="L5" s="46"/>
      <c r="M5" s="46"/>
      <c r="N5" s="46"/>
      <c r="O5" s="46"/>
      <c r="P5" s="46"/>
      <c r="Q5" s="46"/>
      <c r="R5" s="46"/>
    </row>
    <row r="6" spans="1:18" x14ac:dyDescent="0.2">
      <c r="A6" s="46">
        <v>4</v>
      </c>
      <c r="B6" s="46" t="s">
        <v>392</v>
      </c>
      <c r="C6" s="46">
        <v>8</v>
      </c>
      <c r="D6" s="46"/>
      <c r="E6" s="46">
        <v>4</v>
      </c>
      <c r="F6" s="46" t="s">
        <v>967</v>
      </c>
      <c r="G6" s="46">
        <v>7</v>
      </c>
      <c r="H6" s="46"/>
      <c r="I6" s="46"/>
      <c r="J6" s="46"/>
      <c r="K6" s="46"/>
      <c r="L6" s="46"/>
      <c r="M6" s="46"/>
      <c r="N6" s="46"/>
      <c r="O6" s="46"/>
      <c r="P6" s="46"/>
      <c r="Q6" s="46"/>
      <c r="R6" s="46"/>
    </row>
    <row r="7" spans="1:18" x14ac:dyDescent="0.2">
      <c r="A7" s="46">
        <v>5</v>
      </c>
      <c r="B7" s="46" t="s">
        <v>568</v>
      </c>
      <c r="C7" s="46">
        <v>17</v>
      </c>
      <c r="D7" s="46"/>
      <c r="E7" s="46">
        <v>5</v>
      </c>
      <c r="F7" s="46" t="s">
        <v>568</v>
      </c>
      <c r="G7" s="46">
        <v>31</v>
      </c>
      <c r="H7" s="46"/>
      <c r="I7" s="46"/>
      <c r="J7" s="46"/>
      <c r="K7" s="46"/>
      <c r="L7" s="46"/>
      <c r="M7" s="46"/>
      <c r="N7" s="46"/>
      <c r="O7" s="46"/>
      <c r="P7" s="46"/>
      <c r="Q7" s="46"/>
      <c r="R7" s="46"/>
    </row>
    <row r="8" spans="1:18" x14ac:dyDescent="0.2">
      <c r="A8" s="46">
        <v>6</v>
      </c>
      <c r="B8" s="46" t="s">
        <v>968</v>
      </c>
      <c r="C8" s="46">
        <v>6</v>
      </c>
      <c r="D8" s="46"/>
      <c r="E8" s="46">
        <v>6</v>
      </c>
      <c r="F8" s="46" t="s">
        <v>968</v>
      </c>
      <c r="G8" s="46">
        <v>47</v>
      </c>
      <c r="H8" s="46"/>
      <c r="I8" s="46"/>
      <c r="J8" s="46"/>
      <c r="K8" s="46"/>
      <c r="L8" s="46"/>
      <c r="M8" s="46"/>
      <c r="N8" s="46"/>
      <c r="O8" s="46"/>
      <c r="P8" s="46"/>
      <c r="Q8" s="46"/>
      <c r="R8" s="46"/>
    </row>
    <row r="9" spans="1:18" x14ac:dyDescent="0.2">
      <c r="A9" s="46"/>
      <c r="B9" s="46"/>
      <c r="C9" s="46"/>
      <c r="D9" s="46"/>
      <c r="E9" s="46"/>
      <c r="F9" s="46"/>
      <c r="G9" s="46"/>
      <c r="H9" s="46"/>
      <c r="I9" s="46"/>
      <c r="J9" s="46"/>
      <c r="K9" s="46"/>
      <c r="L9" s="46"/>
      <c r="M9" s="46"/>
      <c r="N9" s="46"/>
      <c r="O9" s="46"/>
      <c r="P9" s="46"/>
      <c r="Q9" s="46"/>
      <c r="R9" s="46"/>
    </row>
    <row r="10" spans="1:18" ht="35" customHeight="1" x14ac:dyDescent="0.2">
      <c r="A10" s="46"/>
      <c r="B10" s="46"/>
      <c r="C10" s="117" t="s">
        <v>969</v>
      </c>
      <c r="D10" s="117" t="s">
        <v>970</v>
      </c>
      <c r="E10" s="117" t="s">
        <v>971</v>
      </c>
      <c r="F10" s="117" t="s">
        <v>972</v>
      </c>
      <c r="G10" s="117" t="s">
        <v>973</v>
      </c>
      <c r="H10" s="117" t="s">
        <v>974</v>
      </c>
      <c r="I10" s="46" t="s">
        <v>975</v>
      </c>
      <c r="J10" s="117" t="s">
        <v>927</v>
      </c>
      <c r="K10" s="117" t="s">
        <v>976</v>
      </c>
      <c r="L10" s="117" t="s">
        <v>898</v>
      </c>
      <c r="M10" s="117" t="s">
        <v>977</v>
      </c>
      <c r="N10" s="117" t="s">
        <v>899</v>
      </c>
      <c r="O10" s="118" t="s">
        <v>978</v>
      </c>
      <c r="P10" s="119" t="s">
        <v>979</v>
      </c>
      <c r="Q10" s="46"/>
      <c r="R10" s="46"/>
    </row>
    <row r="11" spans="1:18" x14ac:dyDescent="0.2">
      <c r="A11" s="46" t="s">
        <v>980</v>
      </c>
      <c r="B11" s="46" t="s">
        <v>981</v>
      </c>
      <c r="C11" s="46">
        <v>15.557499999999999</v>
      </c>
      <c r="D11" s="46">
        <v>56.396500000000003</v>
      </c>
      <c r="E11" s="46">
        <v>35.613</v>
      </c>
      <c r="F11">
        <v>9.2337000000000007</v>
      </c>
      <c r="G11" s="46">
        <v>47.536499999999997</v>
      </c>
      <c r="H11" s="46">
        <v>8.1645000000000003</v>
      </c>
      <c r="I11" s="48" t="s">
        <v>982</v>
      </c>
      <c r="J11" s="46">
        <v>35.831249999999997</v>
      </c>
      <c r="K11" s="46">
        <v>62.446649999999998</v>
      </c>
      <c r="L11" s="46">
        <v>54.253900000000002</v>
      </c>
      <c r="M11" s="46">
        <v>41.724249999999998</v>
      </c>
      <c r="N11" s="46">
        <v>36.380949999999999</v>
      </c>
      <c r="O11" s="120">
        <v>72.203149999999994</v>
      </c>
      <c r="P11" s="119"/>
      <c r="Q11" s="46"/>
      <c r="R11" s="46"/>
    </row>
    <row r="12" spans="1:18" x14ac:dyDescent="0.2">
      <c r="A12" s="46" t="s">
        <v>983</v>
      </c>
      <c r="B12" s="46" t="s">
        <v>984</v>
      </c>
      <c r="C12" s="46">
        <v>15.25534</v>
      </c>
      <c r="D12" s="46">
        <v>41.894030000000001</v>
      </c>
      <c r="E12" s="46">
        <v>13.035</v>
      </c>
      <c r="F12">
        <v>5.6455669999999998</v>
      </c>
      <c r="G12" s="46">
        <v>24.691279999999999</v>
      </c>
      <c r="H12" s="46">
        <v>6.3226519999999997</v>
      </c>
      <c r="I12" s="46"/>
      <c r="J12" s="46">
        <v>13.66752</v>
      </c>
      <c r="K12" s="46">
        <v>34.415210000000002</v>
      </c>
      <c r="L12" s="46">
        <v>14.272180000000001</v>
      </c>
      <c r="M12" s="46">
        <v>28.165559999999999</v>
      </c>
      <c r="N12" s="46">
        <v>10.96142</v>
      </c>
      <c r="O12" s="120">
        <v>12.45143</v>
      </c>
      <c r="P12" s="119"/>
      <c r="Q12" s="46"/>
      <c r="R12" s="46"/>
    </row>
    <row r="13" spans="1:18" x14ac:dyDescent="0.2">
      <c r="A13" s="142" t="s">
        <v>985</v>
      </c>
      <c r="B13" s="142" t="s">
        <v>986</v>
      </c>
      <c r="C13" s="46">
        <v>20.340450000000001</v>
      </c>
      <c r="D13" s="46">
        <v>47.878889999999998</v>
      </c>
      <c r="E13" s="46">
        <v>13.80176</v>
      </c>
      <c r="F13">
        <v>6.5864950000000002</v>
      </c>
      <c r="G13" s="46">
        <v>26.33736</v>
      </c>
      <c r="H13" s="46">
        <v>7.9033160000000002</v>
      </c>
      <c r="I13" s="46"/>
      <c r="J13" s="46">
        <v>14.521739999999999</v>
      </c>
      <c r="K13" s="46">
        <v>38.23912</v>
      </c>
      <c r="L13" s="46">
        <v>14.657920000000001</v>
      </c>
      <c r="M13" s="46">
        <v>33.798670000000001</v>
      </c>
      <c r="N13" s="46">
        <v>11.339399999999999</v>
      </c>
      <c r="O13" s="46">
        <v>12.72813</v>
      </c>
      <c r="P13" s="119"/>
      <c r="Q13" s="46"/>
      <c r="R13" s="46"/>
    </row>
    <row r="14" spans="1:18" x14ac:dyDescent="0.2">
      <c r="A14" s="46"/>
      <c r="B14" s="46"/>
      <c r="C14" s="46"/>
      <c r="D14" s="46"/>
      <c r="E14" s="46"/>
      <c r="F14" s="46"/>
      <c r="G14" s="46"/>
      <c r="H14" s="46"/>
      <c r="I14" s="46"/>
      <c r="J14" s="46"/>
      <c r="K14" s="46"/>
      <c r="L14" s="46"/>
      <c r="M14" s="46"/>
      <c r="N14" s="46"/>
      <c r="O14" s="46"/>
      <c r="P14" s="46"/>
      <c r="Q14" s="46"/>
      <c r="R14" s="46"/>
    </row>
    <row r="15" spans="1:18" x14ac:dyDescent="0.2">
      <c r="A15" s="46" t="s">
        <v>975</v>
      </c>
      <c r="B15" s="46"/>
      <c r="C15" s="121" t="s">
        <v>969</v>
      </c>
      <c r="D15" s="121" t="s">
        <v>970</v>
      </c>
      <c r="E15" s="121" t="s">
        <v>987</v>
      </c>
      <c r="F15" s="122"/>
      <c r="G15" s="122"/>
      <c r="H15" s="122"/>
      <c r="I15" s="122"/>
      <c r="J15" s="123" t="s">
        <v>988</v>
      </c>
      <c r="K15" s="123" t="s">
        <v>989</v>
      </c>
      <c r="L15" s="123" t="s">
        <v>987</v>
      </c>
      <c r="M15" s="46"/>
      <c r="N15" s="46"/>
      <c r="O15" s="46"/>
      <c r="P15" s="46"/>
      <c r="Q15" s="120"/>
      <c r="R15" s="120"/>
    </row>
    <row r="16" spans="1:18" ht="26" customHeight="1" x14ac:dyDescent="0.2">
      <c r="A16" s="48" t="s">
        <v>982</v>
      </c>
      <c r="B16" s="48"/>
      <c r="C16" s="46">
        <v>20.326802000000001</v>
      </c>
      <c r="D16" s="46">
        <v>47.846750999999998</v>
      </c>
      <c r="E16" s="46">
        <v>6.6462890000000003</v>
      </c>
      <c r="F16" s="47" t="s">
        <v>990</v>
      </c>
      <c r="G16" s="124" t="s">
        <v>991</v>
      </c>
      <c r="H16" s="124"/>
      <c r="I16" s="125" t="s">
        <v>992</v>
      </c>
      <c r="J16" s="46">
        <v>14.511990000000001</v>
      </c>
      <c r="K16" s="46">
        <v>38.213453000000001</v>
      </c>
      <c r="L16" s="46">
        <v>2.976925</v>
      </c>
      <c r="M16" s="47" t="s">
        <v>990</v>
      </c>
      <c r="N16" s="126" t="s">
        <v>991</v>
      </c>
      <c r="O16" s="126"/>
      <c r="P16" s="127" t="s">
        <v>993</v>
      </c>
      <c r="Q16" s="46"/>
      <c r="R16" s="46"/>
    </row>
    <row r="17" spans="1:18" x14ac:dyDescent="0.2">
      <c r="A17" s="46"/>
      <c r="B17" s="46"/>
      <c r="C17" s="46"/>
      <c r="D17" s="46"/>
      <c r="E17" s="46">
        <v>9.7490720000000003E-2</v>
      </c>
      <c r="F17" s="129" t="s">
        <v>1011</v>
      </c>
      <c r="G17" s="126"/>
      <c r="H17" s="126"/>
      <c r="I17" s="127"/>
      <c r="J17" s="46"/>
      <c r="K17" s="128"/>
      <c r="L17" s="128">
        <v>5.646089E-2</v>
      </c>
      <c r="M17" s="130" t="s">
        <v>1013</v>
      </c>
      <c r="N17" s="126"/>
      <c r="O17" s="126"/>
      <c r="P17" s="127"/>
      <c r="Q17" s="46"/>
      <c r="R17" s="46"/>
    </row>
    <row r="18" spans="1:18" x14ac:dyDescent="0.2">
      <c r="A18" s="46"/>
      <c r="B18" s="46"/>
      <c r="C18" s="46"/>
      <c r="D18" s="46"/>
      <c r="E18" s="46"/>
      <c r="G18" s="46"/>
      <c r="H18" s="46"/>
      <c r="I18" s="46"/>
      <c r="J18" s="46"/>
      <c r="K18" s="128"/>
      <c r="L18" s="128"/>
      <c r="N18" s="46"/>
      <c r="O18" s="46"/>
      <c r="P18" s="46"/>
      <c r="Q18" s="131"/>
      <c r="R18" s="46"/>
    </row>
    <row r="19" spans="1:18" x14ac:dyDescent="0.2">
      <c r="A19" s="46"/>
      <c r="B19" s="46"/>
      <c r="C19" s="121" t="s">
        <v>971</v>
      </c>
      <c r="D19" s="121" t="s">
        <v>972</v>
      </c>
      <c r="E19" s="122"/>
      <c r="F19" s="122"/>
      <c r="G19" s="122"/>
      <c r="H19" s="122"/>
      <c r="I19" s="122"/>
      <c r="J19" s="132" t="s">
        <v>898</v>
      </c>
      <c r="K19" s="121" t="s">
        <v>977</v>
      </c>
      <c r="L19" s="46"/>
      <c r="M19" s="46"/>
      <c r="N19" s="46"/>
      <c r="O19" s="46"/>
      <c r="P19" s="46"/>
      <c r="Q19" s="131"/>
      <c r="R19" s="46"/>
    </row>
    <row r="20" spans="1:18" ht="26" customHeight="1" x14ac:dyDescent="0.2">
      <c r="A20" s="46"/>
      <c r="B20" s="46"/>
      <c r="C20" s="46">
        <v>13.792498999999999</v>
      </c>
      <c r="D20" s="46">
        <v>6.5820740000000004</v>
      </c>
      <c r="E20" s="46">
        <v>5.3172249999999996</v>
      </c>
      <c r="F20" s="47" t="s">
        <v>990</v>
      </c>
      <c r="G20" s="46"/>
      <c r="H20" s="46"/>
      <c r="I20" s="127" t="s">
        <v>994</v>
      </c>
      <c r="J20" s="46">
        <v>14.64808</v>
      </c>
      <c r="K20" s="46">
        <v>33.77599</v>
      </c>
      <c r="L20" s="128">
        <v>11.81639</v>
      </c>
      <c r="M20" s="47" t="s">
        <v>990</v>
      </c>
      <c r="N20" s="126" t="s">
        <v>991</v>
      </c>
      <c r="O20" s="126"/>
      <c r="P20" s="127" t="s">
        <v>995</v>
      </c>
      <c r="Q20" s="46"/>
      <c r="R20" s="46"/>
    </row>
    <row r="21" spans="1:18" x14ac:dyDescent="0.2">
      <c r="A21" s="46"/>
      <c r="B21" s="46"/>
      <c r="C21" s="46"/>
      <c r="D21" s="46"/>
      <c r="E21" s="46">
        <v>0.26097359999999997</v>
      </c>
      <c r="F21" s="129" t="s">
        <v>1014</v>
      </c>
      <c r="G21" s="46"/>
      <c r="H21" s="46"/>
      <c r="I21" s="127"/>
      <c r="J21" s="46"/>
      <c r="K21" s="46"/>
      <c r="L21" s="128">
        <v>0.24401900000000001</v>
      </c>
      <c r="M21" s="134" t="s">
        <v>1015</v>
      </c>
      <c r="N21" s="126"/>
      <c r="O21" s="126"/>
      <c r="P21" s="127"/>
      <c r="Q21" s="46"/>
      <c r="R21" s="46"/>
    </row>
    <row r="22" spans="1:18" x14ac:dyDescent="0.2">
      <c r="A22" s="46"/>
      <c r="B22" s="46"/>
      <c r="C22" s="46"/>
      <c r="D22" s="46"/>
      <c r="E22" s="46"/>
      <c r="G22" s="46"/>
      <c r="H22" s="46"/>
      <c r="I22" s="46"/>
      <c r="J22" s="46"/>
      <c r="K22" s="46"/>
      <c r="L22" s="133"/>
      <c r="N22" s="131"/>
      <c r="O22" s="131"/>
      <c r="P22" s="49"/>
      <c r="Q22" s="46"/>
      <c r="R22" s="46"/>
    </row>
    <row r="23" spans="1:18" x14ac:dyDescent="0.2">
      <c r="A23" s="46"/>
      <c r="B23" s="46"/>
      <c r="C23" s="121" t="s">
        <v>969</v>
      </c>
      <c r="D23" s="121" t="s">
        <v>971</v>
      </c>
      <c r="E23" s="122"/>
      <c r="F23" s="122"/>
      <c r="G23" s="122"/>
      <c r="H23" s="122"/>
      <c r="I23" s="135"/>
      <c r="J23" s="123" t="s">
        <v>927</v>
      </c>
      <c r="K23" s="132" t="s">
        <v>898</v>
      </c>
      <c r="L23" s="136"/>
      <c r="M23" s="136"/>
      <c r="N23" s="48"/>
      <c r="O23" s="131"/>
      <c r="P23" s="131"/>
      <c r="Q23" s="46"/>
      <c r="R23" s="46"/>
    </row>
    <row r="24" spans="1:18" ht="27" customHeight="1" x14ac:dyDescent="0.2">
      <c r="A24" s="46"/>
      <c r="B24" s="46"/>
      <c r="C24" s="46">
        <v>20.326799999999999</v>
      </c>
      <c r="D24" s="46">
        <v>13.7925</v>
      </c>
      <c r="E24" s="46">
        <v>0</v>
      </c>
      <c r="F24" s="47" t="s">
        <v>990</v>
      </c>
      <c r="G24" s="124" t="s">
        <v>991</v>
      </c>
      <c r="H24" s="124"/>
      <c r="I24" s="125" t="s">
        <v>996</v>
      </c>
      <c r="J24" s="46">
        <v>1.4511989999999999</v>
      </c>
      <c r="K24" s="46">
        <v>1.4648080000000001</v>
      </c>
      <c r="L24" s="133">
        <v>4.163336E-16</v>
      </c>
      <c r="M24" s="128" t="s">
        <v>990</v>
      </c>
      <c r="N24" s="126" t="s">
        <v>991</v>
      </c>
      <c r="O24" s="126"/>
      <c r="P24" s="127" t="s">
        <v>997</v>
      </c>
      <c r="Q24" s="46"/>
      <c r="R24" s="46"/>
    </row>
    <row r="25" spans="1:18" x14ac:dyDescent="0.2">
      <c r="A25" s="46"/>
      <c r="B25" s="46"/>
      <c r="C25" s="46"/>
      <c r="D25" s="46"/>
      <c r="E25" s="46">
        <v>0</v>
      </c>
      <c r="F25" s="137" t="s">
        <v>1012</v>
      </c>
      <c r="G25" s="126"/>
      <c r="H25" s="126"/>
      <c r="I25" s="127"/>
      <c r="J25" s="46"/>
      <c r="K25" s="128"/>
      <c r="L25" s="133">
        <v>1.4277529999999999E-17</v>
      </c>
      <c r="M25" s="137" t="s">
        <v>1012</v>
      </c>
      <c r="N25" s="126"/>
      <c r="O25" s="126"/>
      <c r="P25" s="127"/>
      <c r="Q25" s="46"/>
      <c r="R25" s="46"/>
    </row>
    <row r="26" spans="1:18" x14ac:dyDescent="0.2">
      <c r="A26" s="46"/>
      <c r="B26" s="46"/>
      <c r="C26" s="46"/>
      <c r="D26" s="46"/>
      <c r="E26" s="46"/>
      <c r="G26" s="46"/>
      <c r="H26" s="46"/>
      <c r="I26" s="46"/>
      <c r="J26" s="46"/>
      <c r="K26" s="46"/>
      <c r="L26" s="46"/>
      <c r="N26" s="46"/>
      <c r="O26" s="46"/>
      <c r="P26" s="46"/>
      <c r="Q26" s="46"/>
      <c r="R26" s="46"/>
    </row>
    <row r="27" spans="1:18" x14ac:dyDescent="0.2">
      <c r="A27" s="46"/>
      <c r="B27" s="46"/>
      <c r="C27" s="123" t="s">
        <v>970</v>
      </c>
      <c r="D27" s="138" t="s">
        <v>998</v>
      </c>
      <c r="E27" s="122"/>
      <c r="F27" s="122"/>
      <c r="G27" s="122"/>
      <c r="H27" s="122"/>
      <c r="I27" s="135"/>
      <c r="J27" s="123" t="s">
        <v>976</v>
      </c>
      <c r="K27" s="138" t="s">
        <v>977</v>
      </c>
      <c r="L27" s="128"/>
      <c r="M27" s="128"/>
      <c r="N27" s="48"/>
      <c r="O27" s="131"/>
      <c r="P27" s="131"/>
      <c r="Q27" s="46"/>
      <c r="R27" s="46"/>
    </row>
    <row r="28" spans="1:18" ht="29" customHeight="1" x14ac:dyDescent="0.2">
      <c r="A28" s="46"/>
      <c r="B28" s="46"/>
      <c r="C28" s="46">
        <v>4.784675</v>
      </c>
      <c r="D28" s="46">
        <v>6.5820740000000004</v>
      </c>
      <c r="E28" s="133">
        <v>5.5511149999999999E-16</v>
      </c>
      <c r="F28" s="47" t="s">
        <v>990</v>
      </c>
      <c r="G28" s="46"/>
      <c r="H28" s="46"/>
      <c r="I28" s="127" t="s">
        <v>999</v>
      </c>
      <c r="J28" s="46">
        <v>38.213450000000002</v>
      </c>
      <c r="K28" s="46">
        <v>33.77599</v>
      </c>
      <c r="L28" s="46">
        <v>12.56307</v>
      </c>
      <c r="M28" s="46"/>
      <c r="N28" s="126" t="s">
        <v>991</v>
      </c>
      <c r="O28" s="126"/>
      <c r="P28" s="127" t="s">
        <v>1000</v>
      </c>
      <c r="Q28" s="46"/>
      <c r="R28" s="46"/>
    </row>
    <row r="29" spans="1:18" x14ac:dyDescent="0.2">
      <c r="A29" s="46"/>
      <c r="B29" s="46"/>
      <c r="C29" s="46"/>
      <c r="D29" s="46"/>
      <c r="E29" s="133">
        <v>1.019885E-17</v>
      </c>
      <c r="F29" s="137" t="s">
        <v>1012</v>
      </c>
      <c r="G29" s="46"/>
      <c r="H29" s="46"/>
      <c r="I29" s="127"/>
      <c r="J29" s="46"/>
      <c r="K29" s="46"/>
      <c r="L29" s="46">
        <v>0.17451259999999999</v>
      </c>
      <c r="M29" s="129" t="s">
        <v>1016</v>
      </c>
      <c r="N29" s="126"/>
      <c r="O29" s="126"/>
      <c r="P29" s="127"/>
      <c r="Q29" s="46"/>
      <c r="R29" s="46"/>
    </row>
    <row r="30" spans="1:18" x14ac:dyDescent="0.2">
      <c r="A30" s="46"/>
      <c r="B30" s="46"/>
      <c r="C30" s="46"/>
      <c r="D30" s="46"/>
      <c r="E30" s="46"/>
      <c r="G30" s="46"/>
      <c r="H30" s="46"/>
      <c r="I30" s="46"/>
      <c r="J30" s="46"/>
      <c r="K30" s="46"/>
      <c r="L30" s="46"/>
      <c r="N30" s="46"/>
      <c r="O30" s="46"/>
      <c r="P30" s="46"/>
      <c r="Q30" s="46"/>
      <c r="R30" s="46"/>
    </row>
    <row r="31" spans="1:18" ht="21" customHeight="1" x14ac:dyDescent="0.2">
      <c r="A31" s="46"/>
      <c r="B31" s="46"/>
      <c r="C31" s="121" t="s">
        <v>973</v>
      </c>
      <c r="D31" s="121" t="s">
        <v>974</v>
      </c>
      <c r="E31" s="122"/>
      <c r="F31" s="122"/>
      <c r="G31" s="122"/>
      <c r="H31" s="122"/>
      <c r="I31" s="122"/>
      <c r="J31" s="121" t="s">
        <v>899</v>
      </c>
      <c r="K31" s="139" t="s">
        <v>978</v>
      </c>
      <c r="L31" s="46"/>
      <c r="M31" s="46"/>
      <c r="N31" s="46"/>
      <c r="O31" s="46"/>
      <c r="P31" s="46"/>
      <c r="Q31" s="46"/>
      <c r="R31" s="46"/>
    </row>
    <row r="32" spans="1:18" ht="24" customHeight="1" x14ac:dyDescent="0.2">
      <c r="A32" s="46"/>
      <c r="B32" s="46"/>
      <c r="C32" s="46">
        <v>26.319683999999999</v>
      </c>
      <c r="D32" s="46">
        <v>7.8980110000000003</v>
      </c>
      <c r="E32" s="46">
        <v>0</v>
      </c>
      <c r="F32" s="47" t="s">
        <v>990</v>
      </c>
      <c r="G32" s="124" t="s">
        <v>991</v>
      </c>
      <c r="H32" s="124"/>
      <c r="I32" s="125" t="s">
        <v>1001</v>
      </c>
      <c r="J32" s="46">
        <v>11.331787</v>
      </c>
      <c r="K32" s="46">
        <v>12.719588</v>
      </c>
      <c r="L32" s="46">
        <v>8.3678329999999992</v>
      </c>
      <c r="M32" s="46"/>
      <c r="N32" s="126" t="s">
        <v>991</v>
      </c>
      <c r="O32" s="126"/>
      <c r="P32" s="127" t="s">
        <v>1002</v>
      </c>
      <c r="Q32" s="46"/>
      <c r="R32" s="46"/>
    </row>
    <row r="33" spans="1:18" x14ac:dyDescent="0.2">
      <c r="A33" s="46"/>
      <c r="B33" s="46"/>
      <c r="C33" s="46"/>
      <c r="D33" s="46"/>
      <c r="E33" s="46">
        <v>0</v>
      </c>
      <c r="F33" s="137" t="s">
        <v>1012</v>
      </c>
      <c r="G33" s="126"/>
      <c r="H33" s="126"/>
      <c r="I33" s="127"/>
      <c r="J33" s="46"/>
      <c r="K33" s="46"/>
      <c r="L33" s="46">
        <v>0.34791490000000003</v>
      </c>
      <c r="M33" s="129" t="s">
        <v>1017</v>
      </c>
      <c r="N33" s="126"/>
      <c r="O33" s="126"/>
      <c r="P33" s="127"/>
      <c r="Q33" s="46"/>
      <c r="R33" s="46"/>
    </row>
    <row r="34" spans="1:18" x14ac:dyDescent="0.2">
      <c r="A34" s="46"/>
      <c r="B34" s="46"/>
      <c r="C34" s="46"/>
      <c r="D34" s="46"/>
      <c r="E34" s="46"/>
      <c r="G34" s="46"/>
      <c r="H34" s="46"/>
      <c r="I34" s="46"/>
      <c r="J34" s="46"/>
      <c r="K34" s="46"/>
      <c r="L34" s="46"/>
      <c r="N34" s="46"/>
      <c r="O34" s="46"/>
      <c r="P34" s="46"/>
      <c r="Q34" s="46"/>
      <c r="R34" s="46"/>
    </row>
    <row r="35" spans="1:18" x14ac:dyDescent="0.2">
      <c r="A35" s="46"/>
      <c r="B35" s="46"/>
      <c r="C35" s="121" t="s">
        <v>969</v>
      </c>
      <c r="D35" s="121" t="s">
        <v>973</v>
      </c>
      <c r="E35" s="122"/>
      <c r="F35" s="122"/>
      <c r="G35" s="122"/>
      <c r="H35" s="122"/>
      <c r="I35" s="122"/>
      <c r="J35" s="123" t="s">
        <v>927</v>
      </c>
      <c r="K35" s="123" t="s">
        <v>899</v>
      </c>
      <c r="L35" s="46"/>
      <c r="M35" s="46"/>
      <c r="N35" s="46"/>
      <c r="O35" s="46"/>
      <c r="P35" s="46"/>
      <c r="Q35" s="46"/>
      <c r="R35" s="46"/>
    </row>
    <row r="36" spans="1:18" ht="64" customHeight="1" x14ac:dyDescent="0.2">
      <c r="A36" s="46"/>
      <c r="B36" s="46"/>
      <c r="C36" s="140">
        <v>20.326799999999999</v>
      </c>
      <c r="D36" s="140">
        <v>26.319680000000002</v>
      </c>
      <c r="E36" s="133">
        <v>9.2981180000000009E-16</v>
      </c>
      <c r="F36" s="47" t="s">
        <v>990</v>
      </c>
      <c r="G36" s="124" t="s">
        <v>991</v>
      </c>
      <c r="H36" s="124"/>
      <c r="I36" s="125" t="s">
        <v>1003</v>
      </c>
      <c r="J36" s="128">
        <v>14.511990000000001</v>
      </c>
      <c r="K36" s="128">
        <v>11.33179</v>
      </c>
      <c r="L36" s="133">
        <v>0</v>
      </c>
      <c r="M36" s="46"/>
      <c r="N36" s="126" t="s">
        <v>991</v>
      </c>
      <c r="O36" s="126"/>
      <c r="P36" s="127" t="s">
        <v>1004</v>
      </c>
      <c r="Q36" s="46"/>
      <c r="R36" s="46"/>
    </row>
    <row r="37" spans="1:18" x14ac:dyDescent="0.2">
      <c r="A37" s="46"/>
      <c r="B37" s="46"/>
      <c r="C37" s="46"/>
      <c r="D37" s="46"/>
      <c r="E37" s="133">
        <v>1.9933159999999999E-17</v>
      </c>
      <c r="F37" s="137" t="s">
        <v>1012</v>
      </c>
      <c r="G37" s="126"/>
      <c r="H37" s="126"/>
      <c r="I37" s="127"/>
      <c r="J37" s="46"/>
      <c r="K37" s="46"/>
      <c r="L37" s="133">
        <v>0</v>
      </c>
      <c r="M37" s="137" t="s">
        <v>1012</v>
      </c>
      <c r="N37" s="126"/>
      <c r="O37" s="126"/>
      <c r="P37" s="127"/>
      <c r="Q37" s="46"/>
      <c r="R37" s="46"/>
    </row>
    <row r="38" spans="1:18" x14ac:dyDescent="0.2">
      <c r="A38" s="46"/>
      <c r="B38" s="46"/>
      <c r="C38" s="46"/>
      <c r="D38" s="46"/>
      <c r="E38" s="46"/>
      <c r="G38" s="46"/>
      <c r="H38" s="46"/>
      <c r="I38" s="46"/>
      <c r="J38" s="46"/>
      <c r="K38" s="46"/>
      <c r="L38" s="46"/>
      <c r="N38" s="46"/>
      <c r="O38" s="46"/>
      <c r="P38" s="46"/>
      <c r="Q38" s="46"/>
      <c r="R38" s="46"/>
    </row>
    <row r="39" spans="1:18" x14ac:dyDescent="0.2">
      <c r="A39" s="46"/>
      <c r="B39" s="46"/>
      <c r="C39" s="121" t="s">
        <v>970</v>
      </c>
      <c r="D39" s="121" t="s">
        <v>974</v>
      </c>
      <c r="E39" s="122"/>
      <c r="F39" s="122"/>
      <c r="G39" s="122"/>
      <c r="H39" s="122"/>
      <c r="I39" s="122"/>
      <c r="J39" s="121" t="s">
        <v>976</v>
      </c>
      <c r="K39" s="121" t="s">
        <v>978</v>
      </c>
      <c r="L39" s="46"/>
      <c r="M39" s="46"/>
      <c r="N39" s="46"/>
      <c r="O39" s="46"/>
      <c r="P39" s="46"/>
      <c r="Q39" s="46"/>
      <c r="R39" s="46"/>
    </row>
    <row r="40" spans="1:18" ht="90" customHeight="1" x14ac:dyDescent="0.2">
      <c r="A40" s="46"/>
      <c r="B40" s="46"/>
      <c r="C40" s="140">
        <v>47.84675</v>
      </c>
      <c r="D40" s="140">
        <v>7.8980110000000003</v>
      </c>
      <c r="E40" s="46">
        <v>2.428613E-17</v>
      </c>
      <c r="F40" s="47" t="s">
        <v>990</v>
      </c>
      <c r="G40" s="124" t="s">
        <v>991</v>
      </c>
      <c r="H40" s="124"/>
      <c r="I40" s="125" t="s">
        <v>1005</v>
      </c>
      <c r="J40" s="46">
        <v>38.213453000000001</v>
      </c>
      <c r="K40" s="46">
        <v>12.719588</v>
      </c>
      <c r="L40" s="46">
        <v>2.9692690000000002</v>
      </c>
      <c r="M40" s="46"/>
      <c r="N40" s="126" t="s">
        <v>991</v>
      </c>
      <c r="O40" s="126"/>
      <c r="P40" s="127" t="s">
        <v>1006</v>
      </c>
      <c r="Q40" s="46"/>
      <c r="R40" s="46"/>
    </row>
    <row r="41" spans="1:18" x14ac:dyDescent="0.2">
      <c r="A41" s="46"/>
      <c r="B41" s="46"/>
      <c r="C41" s="46"/>
      <c r="D41" s="46"/>
      <c r="E41" s="46">
        <v>4.3566660000000003E-19</v>
      </c>
      <c r="F41" s="137" t="s">
        <v>1012</v>
      </c>
      <c r="G41" s="126"/>
      <c r="H41" s="126"/>
      <c r="I41" s="127"/>
      <c r="J41" s="46"/>
      <c r="K41" s="46"/>
      <c r="L41" s="46">
        <v>5.8297500000000002E-2</v>
      </c>
      <c r="M41" s="129" t="s">
        <v>1018</v>
      </c>
      <c r="N41" s="126"/>
      <c r="O41" s="126"/>
      <c r="P41" s="127"/>
      <c r="Q41" s="46"/>
      <c r="R41" s="46"/>
    </row>
    <row r="42" spans="1:18" x14ac:dyDescent="0.2">
      <c r="A42" s="46"/>
      <c r="B42" s="46"/>
      <c r="C42" s="46"/>
      <c r="D42" s="46"/>
      <c r="E42" s="46"/>
      <c r="G42" s="46"/>
      <c r="H42" s="46"/>
      <c r="I42" s="46"/>
      <c r="J42" s="46"/>
      <c r="K42" s="46"/>
      <c r="L42" s="46"/>
      <c r="N42" s="46"/>
      <c r="O42" s="46"/>
      <c r="P42" s="46"/>
      <c r="Q42" s="46"/>
      <c r="R42" s="46"/>
    </row>
    <row r="43" spans="1:18" x14ac:dyDescent="0.2">
      <c r="A43" s="46"/>
      <c r="B43" s="46"/>
      <c r="C43" s="121" t="s">
        <v>973</v>
      </c>
      <c r="D43" s="121" t="s">
        <v>971</v>
      </c>
      <c r="E43" s="122"/>
      <c r="F43" s="122"/>
      <c r="G43" s="122"/>
      <c r="H43" s="122"/>
      <c r="I43" s="122"/>
      <c r="J43" s="123" t="s">
        <v>899</v>
      </c>
      <c r="K43" s="132" t="s">
        <v>898</v>
      </c>
      <c r="L43" s="46"/>
      <c r="M43" s="46"/>
      <c r="N43" s="46"/>
      <c r="O43" s="46"/>
      <c r="P43" s="46"/>
      <c r="Q43" s="46"/>
      <c r="R43" s="46"/>
    </row>
    <row r="44" spans="1:18" ht="86" customHeight="1" x14ac:dyDescent="0.2">
      <c r="A44" s="46"/>
      <c r="B44" s="46"/>
      <c r="C44" s="140">
        <v>20.49466</v>
      </c>
      <c r="D44" s="140">
        <v>13.7925</v>
      </c>
      <c r="E44" s="133">
        <v>1.682682E-16</v>
      </c>
      <c r="F44" s="47" t="s">
        <v>990</v>
      </c>
      <c r="G44" s="124" t="s">
        <v>991</v>
      </c>
      <c r="H44" s="124"/>
      <c r="I44" s="125" t="s">
        <v>1007</v>
      </c>
      <c r="J44" s="46">
        <v>11.33179</v>
      </c>
      <c r="K44" s="46">
        <v>14.64808</v>
      </c>
      <c r="L44" s="46">
        <v>0</v>
      </c>
      <c r="M44" s="46"/>
      <c r="N44" s="126" t="s">
        <v>991</v>
      </c>
      <c r="O44" s="126"/>
      <c r="P44" s="127" t="s">
        <v>1008</v>
      </c>
      <c r="Q44" s="46"/>
      <c r="R44" s="46"/>
    </row>
    <row r="45" spans="1:18" x14ac:dyDescent="0.2">
      <c r="A45" s="46"/>
      <c r="B45" s="46"/>
      <c r="C45" s="46"/>
      <c r="D45" s="46"/>
      <c r="E45" s="133">
        <v>4.9076150000000004E-18</v>
      </c>
      <c r="F45" s="137" t="s">
        <v>1012</v>
      </c>
      <c r="G45" s="126"/>
      <c r="H45" s="126"/>
      <c r="I45" s="127"/>
      <c r="J45" s="46"/>
      <c r="K45" s="46"/>
      <c r="L45" s="46">
        <v>0</v>
      </c>
      <c r="M45" s="137" t="s">
        <v>1012</v>
      </c>
      <c r="N45" s="126"/>
      <c r="O45" s="126"/>
      <c r="P45" s="127"/>
      <c r="Q45" s="46"/>
      <c r="R45" s="46"/>
    </row>
    <row r="46" spans="1:18" x14ac:dyDescent="0.2">
      <c r="A46" s="46"/>
      <c r="B46" s="46"/>
      <c r="C46" s="46"/>
      <c r="D46" s="46"/>
      <c r="E46" s="46"/>
      <c r="G46" s="46"/>
      <c r="H46" s="46"/>
      <c r="I46" s="46"/>
      <c r="J46" s="46"/>
      <c r="K46" s="46"/>
      <c r="L46" s="46"/>
      <c r="N46" s="46"/>
      <c r="O46" s="46"/>
      <c r="P46" s="46"/>
      <c r="Q46" s="46"/>
      <c r="R46" s="46"/>
    </row>
    <row r="47" spans="1:18" x14ac:dyDescent="0.2">
      <c r="A47" s="46"/>
      <c r="B47" s="46"/>
      <c r="C47" s="121" t="s">
        <v>974</v>
      </c>
      <c r="D47" s="132" t="s">
        <v>998</v>
      </c>
      <c r="E47" s="122"/>
      <c r="F47" s="122"/>
      <c r="G47" s="122"/>
      <c r="H47" s="122"/>
      <c r="I47" s="122"/>
      <c r="J47" s="121" t="s">
        <v>978</v>
      </c>
      <c r="K47" s="132" t="s">
        <v>977</v>
      </c>
      <c r="L47" s="46"/>
      <c r="M47" s="46"/>
      <c r="N47" s="46"/>
      <c r="O47" s="46"/>
      <c r="P47" s="46"/>
      <c r="Q47" s="46"/>
      <c r="R47" s="46"/>
    </row>
    <row r="48" spans="1:18" ht="71" customHeight="1" x14ac:dyDescent="0.2">
      <c r="A48" s="46"/>
      <c r="B48" s="46"/>
      <c r="C48" s="46">
        <v>7.8980110000000003</v>
      </c>
      <c r="D48" s="46">
        <v>6.5820740000000004</v>
      </c>
      <c r="E48" s="141">
        <v>0</v>
      </c>
      <c r="F48" s="47" t="s">
        <v>990</v>
      </c>
      <c r="G48" s="124" t="s">
        <v>991</v>
      </c>
      <c r="H48" s="124"/>
      <c r="I48" s="125" t="s">
        <v>1009</v>
      </c>
      <c r="J48" s="46">
        <v>12.71959</v>
      </c>
      <c r="K48" s="46">
        <v>33.77599</v>
      </c>
      <c r="L48" s="46">
        <v>0</v>
      </c>
      <c r="M48" s="46"/>
      <c r="N48" s="126" t="s">
        <v>991</v>
      </c>
      <c r="O48" s="126"/>
      <c r="P48" s="127" t="s">
        <v>1010</v>
      </c>
      <c r="Q48" s="46"/>
      <c r="R48" s="46"/>
    </row>
    <row r="49" spans="1:18" x14ac:dyDescent="0.2">
      <c r="A49" s="46"/>
      <c r="B49" s="46"/>
      <c r="C49" s="46"/>
      <c r="D49" s="46"/>
      <c r="E49" s="141">
        <v>0</v>
      </c>
      <c r="F49" s="137" t="s">
        <v>1012</v>
      </c>
      <c r="G49" s="126"/>
      <c r="H49" s="126"/>
      <c r="I49" s="127"/>
      <c r="J49" s="46"/>
      <c r="K49" s="46"/>
      <c r="L49" s="46">
        <v>0</v>
      </c>
      <c r="M49" s="137" t="s">
        <v>1012</v>
      </c>
      <c r="N49" s="126"/>
      <c r="O49" s="126"/>
      <c r="P49" s="127"/>
      <c r="Q49" s="46"/>
      <c r="R49" s="46"/>
    </row>
    <row r="50" spans="1:18" x14ac:dyDescent="0.2">
      <c r="A50" s="46"/>
      <c r="B50" s="46"/>
      <c r="C50" s="46"/>
      <c r="D50" s="46"/>
      <c r="E50" s="46"/>
      <c r="G50" s="46"/>
      <c r="H50" s="46"/>
      <c r="I50" s="46"/>
      <c r="J50" s="46"/>
      <c r="K50" s="46"/>
      <c r="L50" s="46"/>
      <c r="N50" s="46"/>
      <c r="O50" s="46"/>
      <c r="P50" s="46"/>
      <c r="Q50" s="46"/>
      <c r="R50" s="46"/>
    </row>
    <row r="51" spans="1:18" x14ac:dyDescent="0.2">
      <c r="A51" s="46"/>
      <c r="B51" s="46"/>
      <c r="C51" s="46"/>
      <c r="D51" s="46"/>
      <c r="E51" s="46"/>
      <c r="F51" s="46"/>
      <c r="G51" s="46"/>
      <c r="H51" s="46"/>
      <c r="I51" s="46"/>
      <c r="J51" s="46"/>
      <c r="K51" s="46"/>
      <c r="L51" s="46"/>
      <c r="M51" s="46"/>
      <c r="N51" s="46"/>
      <c r="O51" s="46"/>
      <c r="P51" s="46"/>
      <c r="Q51" s="46"/>
      <c r="R51" s="46"/>
    </row>
    <row r="52" spans="1:18" x14ac:dyDescent="0.2">
      <c r="A52" s="46"/>
      <c r="B52" s="46"/>
      <c r="C52" s="46"/>
      <c r="D52" s="46"/>
      <c r="E52" s="46"/>
      <c r="F52" s="46"/>
      <c r="G52" s="46"/>
      <c r="H52" s="46"/>
      <c r="I52" s="46"/>
      <c r="J52" s="46"/>
      <c r="K52" s="46"/>
      <c r="L52" s="46"/>
      <c r="M52" s="46"/>
      <c r="N52" s="46"/>
      <c r="O52" s="46"/>
      <c r="P52" s="120"/>
      <c r="Q52" s="46"/>
      <c r="R52" s="46"/>
    </row>
  </sheetData>
  <mergeCells count="35">
    <mergeCell ref="G48:H49"/>
    <mergeCell ref="I48:I49"/>
    <mergeCell ref="N48:O49"/>
    <mergeCell ref="P48:P49"/>
    <mergeCell ref="G40:H41"/>
    <mergeCell ref="I40:I41"/>
    <mergeCell ref="N40:O41"/>
    <mergeCell ref="P40:P41"/>
    <mergeCell ref="G44:H45"/>
    <mergeCell ref="I44:I45"/>
    <mergeCell ref="N44:O45"/>
    <mergeCell ref="P44:P45"/>
    <mergeCell ref="G32:H33"/>
    <mergeCell ref="I32:I33"/>
    <mergeCell ref="N32:O33"/>
    <mergeCell ref="P32:P33"/>
    <mergeCell ref="G36:H37"/>
    <mergeCell ref="I36:I37"/>
    <mergeCell ref="N36:O37"/>
    <mergeCell ref="P36:P37"/>
    <mergeCell ref="G24:H25"/>
    <mergeCell ref="I24:I25"/>
    <mergeCell ref="N24:O25"/>
    <mergeCell ref="P24:P25"/>
    <mergeCell ref="I28:I29"/>
    <mergeCell ref="N28:O29"/>
    <mergeCell ref="P28:P29"/>
    <mergeCell ref="P10:P13"/>
    <mergeCell ref="G16:H17"/>
    <mergeCell ref="I16:I17"/>
    <mergeCell ref="N16:O17"/>
    <mergeCell ref="P16:P17"/>
    <mergeCell ref="I20:I21"/>
    <mergeCell ref="N20:O21"/>
    <mergeCell ref="P20:P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7E0E7-5272-DF44-A09E-22AEE71CAD24}">
  <dimension ref="A1:FM332"/>
  <sheetViews>
    <sheetView zoomScaleNormal="100" workbookViewId="0">
      <selection activeCell="E17" sqref="E17"/>
    </sheetView>
  </sheetViews>
  <sheetFormatPr baseColWidth="10" defaultColWidth="10.83203125" defaultRowHeight="16" x14ac:dyDescent="0.2"/>
  <cols>
    <col min="1" max="1" width="31.33203125" style="144" bestFit="1" customWidth="1" collapsed="1"/>
    <col min="2" max="2" width="14.5" style="144" customWidth="1" collapsed="1"/>
    <col min="3" max="3" width="8.6640625" style="145" customWidth="1" collapsed="1"/>
    <col min="4" max="4" width="1.6640625" style="146" customWidth="1" collapsed="1"/>
    <col min="5" max="5" width="10.33203125" style="145" customWidth="1" collapsed="1"/>
    <col min="6" max="6" width="11.33203125" style="145" customWidth="1" collapsed="1"/>
    <col min="7" max="7" width="13.5" style="145" customWidth="1" collapsed="1"/>
    <col min="8" max="8" width="10.6640625" style="145" customWidth="1" collapsed="1"/>
    <col min="9" max="9" width="13.5" style="145" customWidth="1" collapsed="1"/>
    <col min="10" max="10" width="13.6640625" style="145" customWidth="1" collapsed="1"/>
    <col min="11" max="11" width="12.83203125" style="145" customWidth="1" collapsed="1"/>
    <col min="12" max="25" width="12.33203125" style="145" customWidth="1"/>
    <col min="26" max="26" width="2.6640625" style="146" customWidth="1" collapsed="1"/>
    <col min="27" max="27" width="13.6640625" style="145" customWidth="1" collapsed="1"/>
    <col min="28" max="28" width="13.5" style="145" customWidth="1" collapsed="1"/>
    <col min="29" max="29" width="13" style="145" customWidth="1" collapsed="1"/>
    <col min="30" max="30" width="1.6640625" style="146" customWidth="1" collapsed="1"/>
    <col min="31" max="31" width="12.6640625" style="145" customWidth="1" collapsed="1"/>
    <col min="32" max="32" width="12.1640625" style="145" customWidth="1" collapsed="1"/>
    <col min="33" max="33" width="10.83203125" style="145" collapsed="1"/>
    <col min="34" max="34" width="13.5" style="145" customWidth="1" collapsed="1"/>
    <col min="35" max="130" width="10.83203125" style="144"/>
    <col min="131" max="131" width="10.83203125" style="144" collapsed="1"/>
    <col min="132" max="153" width="10.83203125" style="144"/>
    <col min="154" max="154" width="10.83203125" style="144" collapsed="1"/>
    <col min="155" max="169" width="10.83203125" style="144"/>
    <col min="170" max="16384" width="10.83203125" style="144" collapsed="1"/>
  </cols>
  <sheetData>
    <row r="1" spans="1:34" x14ac:dyDescent="0.2">
      <c r="A1" s="143" t="s">
        <v>1019</v>
      </c>
      <c r="E1" s="147" t="s">
        <v>1020</v>
      </c>
      <c r="F1" s="148"/>
      <c r="G1" s="148"/>
      <c r="H1" s="148"/>
      <c r="I1" s="148"/>
      <c r="J1" s="148"/>
      <c r="K1" s="148"/>
      <c r="L1" s="148"/>
      <c r="M1" s="148"/>
      <c r="N1" s="148"/>
      <c r="O1" s="148"/>
      <c r="P1" s="148"/>
      <c r="Q1" s="148"/>
      <c r="R1" s="148"/>
      <c r="S1" s="148"/>
      <c r="T1" s="148"/>
      <c r="U1" s="148"/>
      <c r="V1" s="148"/>
      <c r="W1" s="148"/>
      <c r="X1" s="149"/>
      <c r="Y1" s="149"/>
      <c r="AA1" s="150" t="s">
        <v>1021</v>
      </c>
      <c r="AB1" s="196"/>
      <c r="AC1" s="196"/>
      <c r="AE1" s="147" t="s">
        <v>1022</v>
      </c>
      <c r="AF1" s="148"/>
      <c r="AG1" s="148"/>
      <c r="AH1" s="152"/>
    </row>
    <row r="2" spans="1:34" ht="18" x14ac:dyDescent="0.2">
      <c r="A2" s="151" t="s">
        <v>1023</v>
      </c>
      <c r="C2" s="144"/>
      <c r="D2" s="152"/>
      <c r="E2" s="184">
        <v>603</v>
      </c>
      <c r="F2" s="185" t="s">
        <v>1024</v>
      </c>
      <c r="G2" s="184" t="s">
        <v>1025</v>
      </c>
      <c r="H2" s="185">
        <v>603</v>
      </c>
      <c r="I2" s="185" t="s">
        <v>1024</v>
      </c>
      <c r="J2" s="185" t="s">
        <v>1026</v>
      </c>
      <c r="K2" s="185">
        <v>603</v>
      </c>
      <c r="L2" s="185" t="s">
        <v>1024</v>
      </c>
      <c r="M2" s="185" t="s">
        <v>1025</v>
      </c>
      <c r="N2" s="185">
        <v>603</v>
      </c>
      <c r="O2" s="185" t="s">
        <v>1027</v>
      </c>
      <c r="P2" s="185" t="s">
        <v>1026</v>
      </c>
      <c r="Q2" s="185">
        <v>603</v>
      </c>
      <c r="R2" s="185" t="s">
        <v>1027</v>
      </c>
      <c r="S2" s="185" t="s">
        <v>1026</v>
      </c>
      <c r="T2" s="185">
        <v>603</v>
      </c>
      <c r="U2" s="185" t="s">
        <v>1027</v>
      </c>
      <c r="V2" s="185" t="s">
        <v>1026</v>
      </c>
      <c r="W2" s="185">
        <v>603</v>
      </c>
      <c r="X2" s="185" t="s">
        <v>1027</v>
      </c>
      <c r="Y2" s="185" t="s">
        <v>1026</v>
      </c>
      <c r="Z2" s="153"/>
      <c r="AA2" s="190" t="s">
        <v>1028</v>
      </c>
      <c r="AB2" s="191"/>
      <c r="AC2" s="191"/>
      <c r="AD2" s="152"/>
      <c r="AE2" s="194" t="s">
        <v>208</v>
      </c>
      <c r="AF2" s="195" t="s">
        <v>257</v>
      </c>
      <c r="AG2" s="195" t="s">
        <v>40</v>
      </c>
      <c r="AH2" s="195" t="s">
        <v>1029</v>
      </c>
    </row>
    <row r="3" spans="1:34" ht="18" x14ac:dyDescent="0.2">
      <c r="A3" s="151" t="s">
        <v>1030</v>
      </c>
      <c r="C3" s="144"/>
      <c r="D3" s="152"/>
      <c r="E3" s="184">
        <v>1</v>
      </c>
      <c r="F3" s="185">
        <v>1</v>
      </c>
      <c r="G3" s="185">
        <v>1</v>
      </c>
      <c r="H3" s="185">
        <v>2</v>
      </c>
      <c r="I3" s="185">
        <v>2</v>
      </c>
      <c r="J3" s="185">
        <v>2</v>
      </c>
      <c r="K3" s="185">
        <v>3</v>
      </c>
      <c r="L3" s="186">
        <v>3</v>
      </c>
      <c r="M3" s="187">
        <v>3</v>
      </c>
      <c r="N3" s="187">
        <v>4</v>
      </c>
      <c r="O3" s="187">
        <v>4</v>
      </c>
      <c r="P3" s="187">
        <v>4</v>
      </c>
      <c r="Q3" s="187">
        <v>5</v>
      </c>
      <c r="R3" s="187">
        <v>5</v>
      </c>
      <c r="S3" s="187">
        <v>5</v>
      </c>
      <c r="T3" s="187">
        <v>6</v>
      </c>
      <c r="U3" s="187">
        <v>6</v>
      </c>
      <c r="V3" s="187">
        <v>6</v>
      </c>
      <c r="W3" s="187">
        <v>7</v>
      </c>
      <c r="X3" s="187">
        <v>7</v>
      </c>
      <c r="Y3" s="187">
        <v>7</v>
      </c>
      <c r="Z3" s="153"/>
      <c r="AA3" s="192" t="s">
        <v>1031</v>
      </c>
      <c r="AB3" s="185" t="s">
        <v>1032</v>
      </c>
      <c r="AC3" s="185" t="s">
        <v>1033</v>
      </c>
      <c r="AD3" s="152"/>
      <c r="AE3" s="194">
        <v>8</v>
      </c>
      <c r="AF3" s="195">
        <v>8</v>
      </c>
      <c r="AG3" s="195">
        <v>8</v>
      </c>
      <c r="AH3" s="195">
        <v>8</v>
      </c>
    </row>
    <row r="4" spans="1:34" ht="18" x14ac:dyDescent="0.2">
      <c r="A4" s="151" t="s">
        <v>1034</v>
      </c>
      <c r="E4" s="188">
        <v>2.46</v>
      </c>
      <c r="F4" s="189">
        <v>-5.7640000000000002</v>
      </c>
      <c r="G4" s="188">
        <v>-5.0140000000000002</v>
      </c>
      <c r="H4" s="188">
        <v>2.46</v>
      </c>
      <c r="I4" s="189">
        <v>-5.7640000000000002</v>
      </c>
      <c r="J4" s="188">
        <v>-5.0140000000000002</v>
      </c>
      <c r="K4" s="188">
        <v>2.46</v>
      </c>
      <c r="L4" s="189">
        <v>-5.7640000000000002</v>
      </c>
      <c r="M4" s="188">
        <v>-5.0140000000000002</v>
      </c>
      <c r="N4" s="188">
        <v>2.46</v>
      </c>
      <c r="O4" s="189">
        <v>-5.7640000000000002</v>
      </c>
      <c r="P4" s="188">
        <v>-5.0140000000000002</v>
      </c>
      <c r="Q4" s="188">
        <v>2.46</v>
      </c>
      <c r="R4" s="189">
        <v>-5.7640000000000002</v>
      </c>
      <c r="S4" s="188">
        <v>-5.0140000000000002</v>
      </c>
      <c r="T4" s="188">
        <v>2.46</v>
      </c>
      <c r="U4" s="189">
        <v>-5.7640000000000002</v>
      </c>
      <c r="V4" s="188">
        <v>-5.0140000000000002</v>
      </c>
      <c r="W4" s="188">
        <v>2.46</v>
      </c>
      <c r="X4" s="189">
        <v>-5.7640000000000002</v>
      </c>
      <c r="Y4" s="188">
        <v>-5.0140000000000002</v>
      </c>
      <c r="AA4" s="193">
        <v>-12.4</v>
      </c>
      <c r="AB4" s="193">
        <v>-12.4</v>
      </c>
      <c r="AC4" s="193">
        <v>-12.4</v>
      </c>
      <c r="AE4" s="188"/>
      <c r="AF4" s="189"/>
      <c r="AG4" s="189"/>
      <c r="AH4" s="189"/>
    </row>
    <row r="5" spans="1:34" ht="18" x14ac:dyDescent="0.2">
      <c r="A5" s="151" t="s">
        <v>1035</v>
      </c>
      <c r="E5" s="188">
        <v>0.01</v>
      </c>
      <c r="F5" s="189">
        <v>3.2000000000000001E-2</v>
      </c>
      <c r="G5" s="188">
        <v>3.5000000000000003E-2</v>
      </c>
      <c r="H5" s="188">
        <v>0.01</v>
      </c>
      <c r="I5" s="189">
        <v>3.2000000000000001E-2</v>
      </c>
      <c r="J5" s="188">
        <v>3.5000000000000003E-2</v>
      </c>
      <c r="K5" s="188">
        <v>0.01</v>
      </c>
      <c r="L5" s="189">
        <v>3.2000000000000001E-2</v>
      </c>
      <c r="M5" s="188">
        <v>3.5000000000000003E-2</v>
      </c>
      <c r="N5" s="188">
        <v>0.01</v>
      </c>
      <c r="O5" s="189">
        <v>3.2000000000000001E-2</v>
      </c>
      <c r="P5" s="188">
        <v>3.5000000000000003E-2</v>
      </c>
      <c r="Q5" s="188">
        <v>0.01</v>
      </c>
      <c r="R5" s="189">
        <v>3.2000000000000001E-2</v>
      </c>
      <c r="S5" s="188">
        <v>3.5000000000000003E-2</v>
      </c>
      <c r="T5" s="188">
        <v>0.01</v>
      </c>
      <c r="U5" s="188">
        <v>0.03</v>
      </c>
      <c r="V5" s="188">
        <v>0.04</v>
      </c>
      <c r="W5" s="188">
        <v>0.01</v>
      </c>
      <c r="X5" s="188">
        <v>0.03</v>
      </c>
      <c r="Y5" s="188">
        <v>0.04</v>
      </c>
      <c r="AA5" s="193">
        <v>0.2</v>
      </c>
      <c r="AB5" s="193">
        <v>0.2</v>
      </c>
      <c r="AC5" s="193">
        <v>0.2</v>
      </c>
      <c r="AE5" s="188"/>
      <c r="AF5" s="189"/>
      <c r="AG5" s="189"/>
      <c r="AH5" s="189"/>
    </row>
    <row r="6" spans="1:34" ht="9" customHeight="1" x14ac:dyDescent="0.2">
      <c r="A6" s="151"/>
      <c r="E6" s="154"/>
      <c r="F6" s="155"/>
      <c r="G6" s="155"/>
      <c r="H6" s="155"/>
      <c r="I6" s="155"/>
      <c r="J6" s="155"/>
      <c r="K6" s="155"/>
      <c r="L6" s="156"/>
      <c r="M6" s="157"/>
      <c r="N6" s="157"/>
      <c r="O6" s="157"/>
      <c r="P6" s="157"/>
      <c r="Q6" s="157"/>
      <c r="R6" s="157"/>
      <c r="S6" s="157"/>
      <c r="T6" s="157"/>
      <c r="U6" s="157"/>
      <c r="V6" s="157"/>
      <c r="W6" s="157"/>
      <c r="X6" s="157"/>
      <c r="Y6" s="157"/>
      <c r="AA6" s="158"/>
      <c r="AB6" s="159"/>
      <c r="AC6" s="159"/>
      <c r="AE6" s="154"/>
      <c r="AF6" s="155"/>
      <c r="AG6" s="155"/>
      <c r="AH6" s="155"/>
    </row>
    <row r="7" spans="1:34" ht="18" x14ac:dyDescent="0.2">
      <c r="A7" s="151" t="s">
        <v>1036</v>
      </c>
      <c r="E7" s="160">
        <f t="shared" ref="E7:Y7" si="0">AVERAGE(E28:E227)</f>
        <v>2.4633333333333334</v>
      </c>
      <c r="F7" s="160">
        <f t="shared" si="0"/>
        <v>-5.5</v>
      </c>
      <c r="G7" s="160">
        <f t="shared" si="0"/>
        <v>-5.0666666666666664</v>
      </c>
      <c r="H7" s="160">
        <f t="shared" si="0"/>
        <v>2.4666666666666668</v>
      </c>
      <c r="I7" s="160">
        <f t="shared" si="0"/>
        <v>-5.7133333333333338</v>
      </c>
      <c r="J7" s="160">
        <f t="shared" si="0"/>
        <v>-5.0733333333333333</v>
      </c>
      <c r="K7" s="160">
        <f t="shared" si="0"/>
        <v>2.4666666666666668</v>
      </c>
      <c r="L7" s="160">
        <f t="shared" si="0"/>
        <v>-5.7166666666666659</v>
      </c>
      <c r="M7" s="160">
        <f t="shared" si="0"/>
        <v>-5.0633333333333335</v>
      </c>
      <c r="N7" s="160">
        <f t="shared" si="0"/>
        <v>2.4633333333333334</v>
      </c>
      <c r="O7" s="160">
        <f t="shared" si="0"/>
        <v>-5.746666666666667</v>
      </c>
      <c r="P7" s="160">
        <f t="shared" si="0"/>
        <v>-5.0333333333333323</v>
      </c>
      <c r="Q7" s="160">
        <f t="shared" si="0"/>
        <v>2.4633333333333334</v>
      </c>
      <c r="R7" s="160">
        <f t="shared" si="0"/>
        <v>-5.69</v>
      </c>
      <c r="S7" s="160">
        <f t="shared" si="0"/>
        <v>-5.0933333333333337</v>
      </c>
      <c r="T7" s="160">
        <f t="shared" si="0"/>
        <v>2.4700000000000002</v>
      </c>
      <c r="U7" s="160">
        <f t="shared" si="0"/>
        <v>-5.6733333333333347</v>
      </c>
      <c r="V7" s="160">
        <f t="shared" si="0"/>
        <v>-5.1099999999999994</v>
      </c>
      <c r="W7" s="160">
        <f t="shared" si="0"/>
        <v>2.4666666666666668</v>
      </c>
      <c r="X7" s="160">
        <f t="shared" si="0"/>
        <v>-5.66</v>
      </c>
      <c r="Y7" s="160">
        <f t="shared" si="0"/>
        <v>-5.13</v>
      </c>
      <c r="AA7" s="160">
        <f>AVERAGE(AA28:AA227)</f>
        <v>-12.620000000000001</v>
      </c>
      <c r="AB7" s="160">
        <f>AVERAGE(AB28:AB227)</f>
        <v>-12.379999999999999</v>
      </c>
      <c r="AC7" s="160">
        <f t="shared" ref="AC7" si="1">AVERAGE(AC28:AC227)</f>
        <v>-12.67</v>
      </c>
      <c r="AE7" s="161">
        <f t="shared" ref="AE7" si="2">AVERAGE(AE28:AE227)</f>
        <v>-8.56</v>
      </c>
      <c r="AF7" s="161">
        <f>AVERAGE(AF28:AF227)</f>
        <v>-8.64</v>
      </c>
      <c r="AG7" s="161">
        <f>AVERAGE(AG28:AG227)</f>
        <v>-9.23</v>
      </c>
      <c r="AH7" s="161">
        <f>AVERAGE(AH28:AH227)</f>
        <v>-11.673333333333332</v>
      </c>
    </row>
    <row r="8" spans="1:34" ht="18" x14ac:dyDescent="0.2">
      <c r="A8" s="151" t="s">
        <v>1037</v>
      </c>
      <c r="E8" s="160">
        <f t="shared" ref="E8:Y8" si="3">STDEV(E28:E227)</f>
        <v>3.0550504633038961E-2</v>
      </c>
      <c r="F8" s="160">
        <f t="shared" si="3"/>
        <v>0.37242448899072123</v>
      </c>
      <c r="G8" s="160">
        <f t="shared" si="3"/>
        <v>6.0277137733417148E-2</v>
      </c>
      <c r="H8" s="160">
        <f t="shared" si="3"/>
        <v>8.6216781042517038E-2</v>
      </c>
      <c r="I8" s="160">
        <f t="shared" si="3"/>
        <v>4.6188021535170098E-2</v>
      </c>
      <c r="J8" s="160">
        <f t="shared" si="3"/>
        <v>5.5075705472861163E-2</v>
      </c>
      <c r="K8" s="160">
        <f t="shared" si="3"/>
        <v>4.1633319989322688E-2</v>
      </c>
      <c r="L8" s="160">
        <f t="shared" si="3"/>
        <v>0.1209683154108268</v>
      </c>
      <c r="M8" s="160">
        <f t="shared" si="3"/>
        <v>8.7368949480541025E-2</v>
      </c>
      <c r="N8" s="160">
        <f t="shared" si="3"/>
        <v>9.4516312525052007E-2</v>
      </c>
      <c r="O8" s="160">
        <f t="shared" si="3"/>
        <v>6.4291005073286514E-2</v>
      </c>
      <c r="P8" s="160">
        <f t="shared" si="3"/>
        <v>3.7859388972001529E-2</v>
      </c>
      <c r="Q8" s="160">
        <f t="shared" si="3"/>
        <v>6.6583281184793938E-2</v>
      </c>
      <c r="R8" s="160">
        <f t="shared" si="3"/>
        <v>0.19052558883257653</v>
      </c>
      <c r="S8" s="160">
        <f t="shared" si="3"/>
        <v>6.6583281184794035E-2</v>
      </c>
      <c r="T8" s="160">
        <f t="shared" si="3"/>
        <v>0.13999999999999987</v>
      </c>
      <c r="U8" s="160">
        <f t="shared" si="3"/>
        <v>0.28023799409311595</v>
      </c>
      <c r="V8" s="160">
        <f t="shared" si="3"/>
        <v>6.2449979983984001E-2</v>
      </c>
      <c r="W8" s="160">
        <f t="shared" si="3"/>
        <v>8.0829037686547672E-2</v>
      </c>
      <c r="X8" s="160">
        <f t="shared" si="3"/>
        <v>0.16522711641858309</v>
      </c>
      <c r="Y8" s="160">
        <f t="shared" si="3"/>
        <v>0.15394804318340644</v>
      </c>
      <c r="AA8" s="160">
        <f>STDEV(AA28:AA227)</f>
        <v>0.19849433241279205</v>
      </c>
      <c r="AB8" s="160">
        <f t="shared" ref="AB8:AE8" si="4">STDEV(AB28:AB227)</f>
        <v>0.19798989873223286</v>
      </c>
      <c r="AC8" s="160">
        <f t="shared" si="4"/>
        <v>0.38183766184073509</v>
      </c>
      <c r="AD8" s="161" t="e">
        <f t="shared" si="4"/>
        <v>#DIV/0!</v>
      </c>
      <c r="AE8" s="161">
        <f t="shared" si="4"/>
        <v>0.35355339059327379</v>
      </c>
      <c r="AF8" s="161">
        <f>STDEV(AF28:AF227)</f>
        <v>0.36769552621700441</v>
      </c>
      <c r="AG8" s="161">
        <f>STDEV(AG28:AG227)</f>
        <v>0.28284271247461928</v>
      </c>
      <c r="AH8" s="161">
        <f>STDEV(AH28:AH227)</f>
        <v>0.13428824718989141</v>
      </c>
    </row>
    <row r="9" spans="1:34" s="163" customFormat="1" ht="18" x14ac:dyDescent="0.2">
      <c r="A9" s="162" t="s">
        <v>1038</v>
      </c>
      <c r="D9" s="164"/>
      <c r="E9" s="165">
        <f>COUNT(E28:E227)</f>
        <v>3</v>
      </c>
      <c r="F9" s="166">
        <f>COUNT(F28:F227)</f>
        <v>3</v>
      </c>
      <c r="G9" s="165">
        <f>COUNT(G28:G227)</f>
        <v>3</v>
      </c>
      <c r="H9" s="166">
        <f>COUNT(H28:H227)</f>
        <v>3</v>
      </c>
      <c r="I9" s="166">
        <f t="shared" ref="I9:Y9" si="5">COUNT(I28:I227)</f>
        <v>3</v>
      </c>
      <c r="J9" s="166">
        <f t="shared" si="5"/>
        <v>3</v>
      </c>
      <c r="K9" s="166">
        <f t="shared" si="5"/>
        <v>3</v>
      </c>
      <c r="L9" s="166">
        <f t="shared" si="5"/>
        <v>3</v>
      </c>
      <c r="M9" s="166">
        <f t="shared" si="5"/>
        <v>3</v>
      </c>
      <c r="N9" s="166">
        <f t="shared" si="5"/>
        <v>3</v>
      </c>
      <c r="O9" s="166">
        <f t="shared" si="5"/>
        <v>3</v>
      </c>
      <c r="P9" s="166">
        <f t="shared" si="5"/>
        <v>3</v>
      </c>
      <c r="Q9" s="166">
        <f t="shared" si="5"/>
        <v>3</v>
      </c>
      <c r="R9" s="166">
        <f t="shared" si="5"/>
        <v>3</v>
      </c>
      <c r="S9" s="166">
        <f t="shared" si="5"/>
        <v>3</v>
      </c>
      <c r="T9" s="166">
        <f t="shared" si="5"/>
        <v>3</v>
      </c>
      <c r="U9" s="166">
        <f t="shared" si="5"/>
        <v>3</v>
      </c>
      <c r="V9" s="166">
        <f t="shared" si="5"/>
        <v>3</v>
      </c>
      <c r="W9" s="166">
        <f t="shared" si="5"/>
        <v>3</v>
      </c>
      <c r="X9" s="166">
        <f t="shared" si="5"/>
        <v>3</v>
      </c>
      <c r="Y9" s="166">
        <f t="shared" si="5"/>
        <v>3</v>
      </c>
      <c r="Z9" s="164"/>
      <c r="AA9" s="165">
        <f>COUNT(AA28:AA227)</f>
        <v>4</v>
      </c>
      <c r="AB9" s="165">
        <f t="shared" ref="AB9:AC9" si="6">COUNT(AB28:AB227)</f>
        <v>2</v>
      </c>
      <c r="AC9" s="165">
        <f t="shared" si="6"/>
        <v>2</v>
      </c>
      <c r="AD9" s="164"/>
      <c r="AE9" s="165">
        <f t="shared" ref="AE9" si="7">COUNT(AE28:AE227)</f>
        <v>2</v>
      </c>
      <c r="AF9" s="165">
        <f>COUNT(AF28:AF227)</f>
        <v>2</v>
      </c>
      <c r="AG9" s="165">
        <f>COUNT(AG28:AG227)</f>
        <v>2</v>
      </c>
      <c r="AH9" s="165">
        <f>COUNT(AH28:AH227)</f>
        <v>3</v>
      </c>
    </row>
    <row r="10" spans="1:34" s="163" customFormat="1" ht="9" customHeight="1" x14ac:dyDescent="0.2">
      <c r="D10" s="164"/>
      <c r="E10" s="167"/>
      <c r="F10" s="168"/>
      <c r="G10" s="168"/>
      <c r="H10" s="168"/>
      <c r="I10" s="168"/>
      <c r="J10" s="168"/>
      <c r="K10" s="168"/>
      <c r="L10" s="169"/>
      <c r="M10" s="170"/>
      <c r="N10" s="170"/>
      <c r="O10" s="170"/>
      <c r="P10" s="170"/>
      <c r="Q10" s="170"/>
      <c r="R10" s="170"/>
      <c r="S10" s="170"/>
      <c r="T10" s="170"/>
      <c r="U10" s="170"/>
      <c r="V10" s="170"/>
      <c r="W10" s="170"/>
      <c r="X10" s="170"/>
      <c r="Y10" s="170"/>
      <c r="Z10" s="164"/>
      <c r="AA10" s="167"/>
      <c r="AB10" s="167"/>
      <c r="AC10" s="167"/>
      <c r="AD10" s="164"/>
      <c r="AE10" s="167"/>
      <c r="AF10" s="168"/>
      <c r="AG10" s="168"/>
      <c r="AH10" s="168"/>
    </row>
    <row r="11" spans="1:34" s="163" customFormat="1" ht="25" thickBot="1" x14ac:dyDescent="0.35">
      <c r="A11" s="171" t="s">
        <v>1039</v>
      </c>
      <c r="D11" s="164"/>
      <c r="E11" s="172">
        <f t="shared" ref="E11:Y11" si="8">E7-E4</f>
        <v>3.3333333333334103E-3</v>
      </c>
      <c r="F11" s="172">
        <f t="shared" si="8"/>
        <v>0.26400000000000023</v>
      </c>
      <c r="G11" s="172">
        <f t="shared" si="8"/>
        <v>-5.2666666666666195E-2</v>
      </c>
      <c r="H11" s="172">
        <f t="shared" si="8"/>
        <v>6.6666666666668206E-3</v>
      </c>
      <c r="I11" s="172">
        <f t="shared" si="8"/>
        <v>5.0666666666666416E-2</v>
      </c>
      <c r="J11" s="172">
        <f t="shared" si="8"/>
        <v>-5.9333333333333016E-2</v>
      </c>
      <c r="K11" s="172">
        <f t="shared" si="8"/>
        <v>6.6666666666668206E-3</v>
      </c>
      <c r="L11" s="172">
        <f t="shared" si="8"/>
        <v>4.7333333333334338E-2</v>
      </c>
      <c r="M11" s="172">
        <f t="shared" si="8"/>
        <v>-4.9333333333333229E-2</v>
      </c>
      <c r="N11" s="172">
        <f t="shared" si="8"/>
        <v>3.3333333333334103E-3</v>
      </c>
      <c r="O11" s="172">
        <f t="shared" si="8"/>
        <v>1.7333333333333201E-2</v>
      </c>
      <c r="P11" s="172">
        <f t="shared" si="8"/>
        <v>-1.9333333333332092E-2</v>
      </c>
      <c r="Q11" s="172">
        <f t="shared" si="8"/>
        <v>3.3333333333334103E-3</v>
      </c>
      <c r="R11" s="172">
        <f t="shared" si="8"/>
        <v>7.3999999999999844E-2</v>
      </c>
      <c r="S11" s="172">
        <f t="shared" si="8"/>
        <v>-7.9333333333333478E-2</v>
      </c>
      <c r="T11" s="172">
        <f t="shared" si="8"/>
        <v>1.0000000000000231E-2</v>
      </c>
      <c r="U11" s="172">
        <f t="shared" si="8"/>
        <v>9.0666666666665563E-2</v>
      </c>
      <c r="V11" s="172">
        <f t="shared" si="8"/>
        <v>-9.5999999999999197E-2</v>
      </c>
      <c r="W11" s="172">
        <f t="shared" si="8"/>
        <v>6.6666666666668206E-3</v>
      </c>
      <c r="X11" s="172">
        <f t="shared" si="8"/>
        <v>0.10400000000000009</v>
      </c>
      <c r="Y11" s="172">
        <f t="shared" si="8"/>
        <v>-0.11599999999999966</v>
      </c>
      <c r="Z11" s="164"/>
      <c r="AA11" s="172">
        <f>AA7-AA4</f>
        <v>-0.22000000000000064</v>
      </c>
      <c r="AB11" s="172">
        <f t="shared" ref="AB11:AC11" si="9">AB7-AB4</f>
        <v>2.000000000000135E-2</v>
      </c>
      <c r="AC11" s="172">
        <f t="shared" si="9"/>
        <v>-0.26999999999999957</v>
      </c>
      <c r="AD11" s="164"/>
      <c r="AE11" s="173"/>
      <c r="AF11" s="174"/>
      <c r="AG11" s="174"/>
      <c r="AH11" s="174"/>
    </row>
    <row r="12" spans="1:34" s="163" customFormat="1" ht="10" customHeight="1" x14ac:dyDescent="0.2">
      <c r="A12" s="175"/>
      <c r="D12" s="164"/>
      <c r="Z12" s="164"/>
      <c r="AD12" s="164"/>
    </row>
    <row r="13" spans="1:34" s="163" customFormat="1" ht="24" x14ac:dyDescent="0.3">
      <c r="A13" s="176" t="s">
        <v>1040</v>
      </c>
      <c r="B13" s="177">
        <f>SQRT(SUM(E13:AC13)/C14)</f>
        <v>0.15308181653348468</v>
      </c>
      <c r="D13" s="164"/>
      <c r="E13" s="178">
        <f>(COUNT(E28:E227)-1)*(E8^2)</f>
        <v>1.8666666666666699E-3</v>
      </c>
      <c r="F13" s="178">
        <f>(COUNT(F28:F227)-1)*(F8^2)</f>
        <v>0.27739999999999965</v>
      </c>
      <c r="G13" s="178">
        <f t="shared" ref="G13:Y13" si="10">(COUNT(G28:G227)-1)*(G8^2)</f>
        <v>7.2666666666666825E-3</v>
      </c>
      <c r="H13" s="178">
        <f t="shared" si="10"/>
        <v>1.4866666666666651E-2</v>
      </c>
      <c r="I13" s="178">
        <f t="shared" si="10"/>
        <v>4.2666666666666738E-3</v>
      </c>
      <c r="J13" s="178">
        <f t="shared" si="10"/>
        <v>6.0666666666666976E-3</v>
      </c>
      <c r="K13" s="178">
        <f t="shared" si="10"/>
        <v>3.4666666666666721E-3</v>
      </c>
      <c r="L13" s="178">
        <f t="shared" si="10"/>
        <v>2.9266666666666552E-2</v>
      </c>
      <c r="M13" s="178">
        <f t="shared" si="10"/>
        <v>1.5266666666666659E-2</v>
      </c>
      <c r="N13" s="178">
        <f t="shared" si="10"/>
        <v>1.7866666666666607E-2</v>
      </c>
      <c r="O13" s="178">
        <f t="shared" si="10"/>
        <v>8.2666666666667051E-3</v>
      </c>
      <c r="P13" s="178">
        <f t="shared" si="10"/>
        <v>2.866666666666622E-3</v>
      </c>
      <c r="Q13" s="178">
        <f t="shared" si="10"/>
        <v>8.8666666666666685E-3</v>
      </c>
      <c r="R13" s="178">
        <f t="shared" si="10"/>
        <v>7.2600000000000026E-2</v>
      </c>
      <c r="S13" s="178">
        <f t="shared" si="10"/>
        <v>8.8666666666666945E-3</v>
      </c>
      <c r="T13" s="178">
        <f t="shared" si="10"/>
        <v>3.9199999999999929E-2</v>
      </c>
      <c r="U13" s="178">
        <f t="shared" si="10"/>
        <v>0.15706666666666658</v>
      </c>
      <c r="V13" s="178">
        <f t="shared" si="10"/>
        <v>7.8000000000000048E-3</v>
      </c>
      <c r="W13" s="178">
        <f t="shared" si="10"/>
        <v>1.3066666666666688E-2</v>
      </c>
      <c r="X13" s="178">
        <f t="shared" si="10"/>
        <v>5.4600000000000024E-2</v>
      </c>
      <c r="Y13" s="178">
        <f t="shared" si="10"/>
        <v>4.7399999999999942E-2</v>
      </c>
      <c r="Z13" s="164"/>
      <c r="AA13" s="178">
        <f t="shared" ref="AA13:AC13" si="11">(COUNT(AA28:AA227)-1)*(AA8^2)</f>
        <v>0.11819999999999994</v>
      </c>
      <c r="AB13" s="178">
        <f t="shared" si="11"/>
        <v>3.9199999999999818E-2</v>
      </c>
      <c r="AC13" s="178">
        <f t="shared" si="11"/>
        <v>0.14579999999999957</v>
      </c>
      <c r="AD13" s="164"/>
      <c r="AE13" s="178">
        <f t="shared" ref="AE13" si="12">(COUNT(AE28:AE227)-1)*(AE8^2)</f>
        <v>0.12500000000000003</v>
      </c>
      <c r="AF13" s="178">
        <f>(COUNT(AF28:AF227)-1)*(AF8^2)</f>
        <v>0.13519999999999976</v>
      </c>
      <c r="AG13" s="178">
        <f>(COUNT(AG28:AG227)-1)*(AG8^2)</f>
        <v>8.0000000000000154E-2</v>
      </c>
      <c r="AH13" s="178">
        <f>(COUNT(AH28:AH227)-1)*(AH8^2)</f>
        <v>3.6066666666666754E-2</v>
      </c>
    </row>
    <row r="14" spans="1:34" s="163" customFormat="1" ht="24" x14ac:dyDescent="0.3">
      <c r="A14" s="171" t="s">
        <v>1041</v>
      </c>
      <c r="B14" s="162"/>
      <c r="C14" s="179">
        <f>SUM(E9:AC9)-COUNT(E9:AC9)</f>
        <v>47</v>
      </c>
      <c r="D14" s="164"/>
      <c r="F14" s="180"/>
      <c r="G14" s="180"/>
      <c r="H14" s="180"/>
      <c r="I14" s="180"/>
      <c r="Z14" s="164"/>
      <c r="AA14" s="180"/>
      <c r="AB14" s="180"/>
      <c r="AC14" s="180"/>
      <c r="AD14" s="164"/>
    </row>
    <row r="15" spans="1:34" s="163" customFormat="1" ht="9" customHeight="1" x14ac:dyDescent="0.2">
      <c r="A15" s="171"/>
      <c r="B15" s="162"/>
      <c r="C15" s="181"/>
      <c r="D15" s="164"/>
      <c r="F15" s="180"/>
      <c r="G15" s="180"/>
      <c r="H15" s="180"/>
      <c r="I15" s="180"/>
      <c r="Z15" s="164"/>
      <c r="AA15" s="180"/>
      <c r="AB15" s="180"/>
      <c r="AC15" s="180"/>
      <c r="AD15" s="164"/>
    </row>
    <row r="16" spans="1:34" s="163" customFormat="1" ht="24" x14ac:dyDescent="0.3">
      <c r="A16" s="176" t="s">
        <v>1042</v>
      </c>
      <c r="B16" s="177">
        <f>SQRT(SUM(AE13:TL13)/C17)</f>
        <v>0.27432341010809363</v>
      </c>
      <c r="C16" s="181"/>
      <c r="D16" s="164"/>
      <c r="F16" s="180"/>
      <c r="G16" s="180"/>
      <c r="H16" s="180"/>
      <c r="I16" s="180"/>
      <c r="Z16" s="164"/>
      <c r="AA16" s="180"/>
      <c r="AB16" s="180"/>
      <c r="AC16" s="180"/>
      <c r="AD16" s="164"/>
    </row>
    <row r="17" spans="1:36" s="163" customFormat="1" ht="24" x14ac:dyDescent="0.3">
      <c r="A17" s="171" t="s">
        <v>1043</v>
      </c>
      <c r="B17" s="162"/>
      <c r="C17" s="179">
        <f>SUM(AE9:TL9)-COUNT(AE9:TL9)</f>
        <v>5</v>
      </c>
      <c r="D17" s="164"/>
      <c r="F17" s="180"/>
      <c r="G17" s="180"/>
      <c r="H17" s="180"/>
      <c r="I17" s="180"/>
      <c r="Z17" s="164"/>
      <c r="AA17" s="180"/>
      <c r="AB17" s="180"/>
      <c r="AC17" s="180"/>
      <c r="AD17" s="164"/>
    </row>
    <row r="18" spans="1:36" s="163" customFormat="1" ht="8" customHeight="1" x14ac:dyDescent="0.2">
      <c r="A18" s="171"/>
      <c r="B18" s="162"/>
      <c r="D18" s="164"/>
      <c r="F18" s="180"/>
      <c r="G18" s="180"/>
      <c r="H18" s="180"/>
      <c r="I18" s="180"/>
      <c r="Z18" s="164"/>
      <c r="AA18" s="180"/>
      <c r="AB18" s="180"/>
      <c r="AC18" s="180"/>
      <c r="AD18" s="164"/>
    </row>
    <row r="19" spans="1:36" s="163" customFormat="1" ht="24" x14ac:dyDescent="0.3">
      <c r="A19" s="176" t="s">
        <v>1044</v>
      </c>
      <c r="B19" s="177">
        <f>SQRT((B13^2)+(B16^2)/2)</f>
        <v>0.2471046523638479</v>
      </c>
      <c r="D19" s="164"/>
      <c r="F19" s="180"/>
      <c r="G19" s="180"/>
      <c r="H19" s="180"/>
      <c r="I19" s="180"/>
      <c r="Z19" s="164"/>
      <c r="AA19" s="180"/>
      <c r="AB19" s="180"/>
      <c r="AC19" s="180"/>
      <c r="AD19" s="164"/>
    </row>
    <row r="20" spans="1:36" s="163" customFormat="1" ht="8" customHeight="1" x14ac:dyDescent="0.2">
      <c r="A20" s="171"/>
      <c r="B20" s="182"/>
      <c r="D20" s="164"/>
      <c r="F20" s="180"/>
      <c r="G20" s="180"/>
      <c r="H20" s="180"/>
      <c r="I20" s="180"/>
      <c r="Z20" s="164"/>
      <c r="AA20" s="180"/>
      <c r="AB20" s="180"/>
      <c r="AC20" s="180"/>
      <c r="AD20" s="164"/>
    </row>
    <row r="21" spans="1:36" s="163" customFormat="1" ht="24" x14ac:dyDescent="0.3">
      <c r="A21" s="171" t="s">
        <v>1045</v>
      </c>
      <c r="B21" s="177">
        <f>SQRT(SUMSQ(AA11:AC11)/COUNT(AA11:AC11))</f>
        <v>0.20141168453361066</v>
      </c>
      <c r="D21" s="164"/>
      <c r="F21" s="180"/>
      <c r="G21" s="180"/>
      <c r="H21" s="180"/>
      <c r="I21" s="180"/>
      <c r="Z21" s="164"/>
      <c r="AA21" s="180"/>
      <c r="AB21" s="180"/>
      <c r="AC21" s="180"/>
      <c r="AD21" s="164"/>
    </row>
    <row r="22" spans="1:36" s="163" customFormat="1" ht="20" x14ac:dyDescent="0.2">
      <c r="A22" s="171" t="s">
        <v>1046</v>
      </c>
      <c r="B22" s="177">
        <f>SQRT(SUMSQ(AA5:AC5)/COUNT(AA5:AC5))</f>
        <v>0.2</v>
      </c>
      <c r="D22" s="164"/>
      <c r="F22" s="180"/>
      <c r="G22" s="180"/>
      <c r="H22" s="180"/>
      <c r="I22" s="180"/>
      <c r="Z22" s="164"/>
      <c r="AA22" s="180"/>
      <c r="AB22" s="180"/>
      <c r="AC22" s="180"/>
      <c r="AD22" s="164"/>
    </row>
    <row r="23" spans="1:36" s="163" customFormat="1" ht="20" x14ac:dyDescent="0.2">
      <c r="A23" s="176" t="s">
        <v>1047</v>
      </c>
      <c r="B23" s="177">
        <f>SQRT(SUMSQ(B21:B22))</f>
        <v>0.28384267943117136</v>
      </c>
      <c r="C23" s="180"/>
      <c r="D23" s="183"/>
      <c r="F23" s="180"/>
      <c r="G23" s="180"/>
      <c r="H23" s="180"/>
      <c r="I23" s="180"/>
      <c r="Z23" s="164"/>
      <c r="AA23" s="180"/>
      <c r="AB23" s="180"/>
      <c r="AC23" s="180"/>
      <c r="AD23" s="164"/>
    </row>
    <row r="24" spans="1:36" s="163" customFormat="1" ht="8" customHeight="1" thickBot="1" x14ac:dyDescent="0.25">
      <c r="A24" s="171"/>
      <c r="B24" s="182"/>
      <c r="C24" s="180"/>
      <c r="D24" s="183"/>
      <c r="F24" s="180"/>
      <c r="G24" s="180"/>
      <c r="H24" s="180"/>
      <c r="I24" s="180"/>
      <c r="Z24" s="164"/>
      <c r="AA24" s="180"/>
      <c r="AB24" s="180"/>
      <c r="AC24" s="180"/>
      <c r="AD24" s="164"/>
    </row>
    <row r="25" spans="1:36" s="163" customFormat="1" ht="21" thickBot="1" x14ac:dyDescent="0.3">
      <c r="A25" s="201" t="s">
        <v>1048</v>
      </c>
      <c r="B25" s="202">
        <f>SQRT(SUMSQ(B23,B19))</f>
        <v>0.37633412798539129</v>
      </c>
      <c r="C25" s="180"/>
      <c r="D25" s="183"/>
      <c r="E25" s="200"/>
      <c r="F25" s="199"/>
      <c r="G25" s="199"/>
      <c r="H25" s="199"/>
      <c r="I25" s="199"/>
      <c r="J25" s="200"/>
      <c r="K25" s="200"/>
      <c r="L25" s="200"/>
      <c r="M25" s="200"/>
      <c r="N25" s="200"/>
      <c r="O25" s="200"/>
      <c r="P25" s="200"/>
      <c r="Q25" s="200"/>
      <c r="R25" s="200"/>
      <c r="S25" s="200"/>
      <c r="T25" s="200"/>
      <c r="U25" s="200"/>
      <c r="V25" s="200"/>
      <c r="W25" s="200"/>
      <c r="X25" s="200"/>
      <c r="Y25" s="200"/>
      <c r="Z25" s="164"/>
      <c r="AA25" s="199"/>
      <c r="AB25" s="199"/>
      <c r="AC25" s="199"/>
      <c r="AD25" s="164"/>
    </row>
    <row r="26" spans="1:36" x14ac:dyDescent="0.2">
      <c r="E26" s="198"/>
      <c r="F26" s="198"/>
      <c r="G26" s="198"/>
      <c r="H26" s="198"/>
      <c r="I26" s="198"/>
      <c r="J26" s="198"/>
      <c r="K26" s="198"/>
      <c r="L26" s="198"/>
      <c r="M26" s="198"/>
      <c r="N26" s="198"/>
      <c r="O26" s="198"/>
      <c r="P26" s="198"/>
      <c r="Q26" s="198"/>
      <c r="R26" s="198"/>
      <c r="S26" s="198"/>
      <c r="T26" s="198"/>
      <c r="U26" s="198"/>
      <c r="V26" s="198"/>
      <c r="W26" s="198"/>
      <c r="X26" s="198"/>
      <c r="Y26" s="198"/>
      <c r="AA26" s="198"/>
      <c r="AB26" s="198"/>
      <c r="AC26" s="198"/>
    </row>
    <row r="27" spans="1:36" x14ac:dyDescent="0.2">
      <c r="E27" s="198"/>
      <c r="F27" s="198"/>
      <c r="G27" s="198"/>
      <c r="H27" s="198"/>
      <c r="I27" s="198"/>
      <c r="J27" s="198"/>
      <c r="K27" s="198"/>
      <c r="L27" s="198"/>
      <c r="M27" s="198"/>
      <c r="N27" s="198"/>
      <c r="O27" s="198"/>
      <c r="P27" s="198"/>
      <c r="Q27" s="198"/>
      <c r="R27" s="198"/>
      <c r="S27" s="198"/>
      <c r="T27" s="198"/>
      <c r="U27" s="198"/>
      <c r="V27" s="198"/>
      <c r="W27" s="198"/>
      <c r="X27" s="198"/>
      <c r="Y27" s="198"/>
      <c r="AA27" s="198"/>
      <c r="AB27" s="198"/>
      <c r="AC27" s="198"/>
    </row>
    <row r="28" spans="1:36" x14ac:dyDescent="0.2">
      <c r="A28" s="144">
        <v>1</v>
      </c>
      <c r="E28" s="189">
        <v>2.4900000000000002</v>
      </c>
      <c r="F28" s="189">
        <v>-5.07</v>
      </c>
      <c r="G28" s="189">
        <v>-5.0599999999999996</v>
      </c>
      <c r="H28" s="189">
        <v>2.56</v>
      </c>
      <c r="I28" s="189">
        <v>-5.66</v>
      </c>
      <c r="J28" s="189">
        <v>-5.01</v>
      </c>
      <c r="K28" s="189">
        <v>2.5</v>
      </c>
      <c r="L28" s="189">
        <v>-5.58</v>
      </c>
      <c r="M28" s="189">
        <v>-5.04</v>
      </c>
      <c r="N28" s="189">
        <v>2.57</v>
      </c>
      <c r="O28" s="189">
        <v>-5.7</v>
      </c>
      <c r="P28" s="189">
        <v>-5.05</v>
      </c>
      <c r="Q28" s="189">
        <v>2.54</v>
      </c>
      <c r="R28" s="189">
        <v>-5.47</v>
      </c>
      <c r="S28" s="189">
        <v>-5.0599999999999996</v>
      </c>
      <c r="T28" s="189">
        <v>2.63</v>
      </c>
      <c r="U28" s="189">
        <v>-5.36</v>
      </c>
      <c r="V28" s="189">
        <v>-5.16</v>
      </c>
      <c r="W28" s="189">
        <v>2.42</v>
      </c>
      <c r="X28" s="189">
        <v>-5.5</v>
      </c>
      <c r="Y28" s="189">
        <v>-5.3</v>
      </c>
      <c r="AA28" s="189">
        <v>-12.47</v>
      </c>
      <c r="AB28" s="189">
        <v>-12.52</v>
      </c>
      <c r="AC28" s="189">
        <v>-12.4</v>
      </c>
      <c r="AE28" s="189">
        <v>-8.81</v>
      </c>
      <c r="AF28" s="189">
        <v>-8.9</v>
      </c>
      <c r="AG28" s="189">
        <v>-9.43</v>
      </c>
      <c r="AH28" s="189">
        <v>-11.77</v>
      </c>
      <c r="AI28" s="197"/>
      <c r="AJ28" s="197"/>
    </row>
    <row r="29" spans="1:36" x14ac:dyDescent="0.2">
      <c r="A29" s="144">
        <v>2</v>
      </c>
      <c r="E29" s="189">
        <v>2.4300000000000002</v>
      </c>
      <c r="F29" s="189">
        <v>-5.72</v>
      </c>
      <c r="G29" s="189">
        <v>-5.01</v>
      </c>
      <c r="H29" s="189">
        <v>2.4500000000000002</v>
      </c>
      <c r="I29" s="189">
        <v>-5.74</v>
      </c>
      <c r="J29" s="189">
        <v>-5.1100000000000003</v>
      </c>
      <c r="K29" s="189">
        <v>2.42</v>
      </c>
      <c r="L29" s="189">
        <v>-5.76</v>
      </c>
      <c r="M29" s="189">
        <v>-4.99</v>
      </c>
      <c r="N29" s="189">
        <v>2.4300000000000002</v>
      </c>
      <c r="O29" s="189">
        <v>-5.72</v>
      </c>
      <c r="P29" s="189">
        <v>-4.99</v>
      </c>
      <c r="Q29" s="189">
        <v>2.4300000000000002</v>
      </c>
      <c r="R29" s="189">
        <v>-5.8</v>
      </c>
      <c r="S29" s="189">
        <v>-5.17</v>
      </c>
      <c r="T29" s="189">
        <v>2.41</v>
      </c>
      <c r="U29" s="189">
        <v>-5.9</v>
      </c>
      <c r="V29" s="189">
        <v>-5.04</v>
      </c>
      <c r="W29" s="189">
        <v>2.56</v>
      </c>
      <c r="X29" s="189">
        <v>-5.65</v>
      </c>
      <c r="Y29" s="189">
        <v>-5.09</v>
      </c>
      <c r="AA29" s="189">
        <v>-12.91</v>
      </c>
      <c r="AB29" s="189">
        <v>-12.24</v>
      </c>
      <c r="AC29" s="189">
        <v>-12.94</v>
      </c>
      <c r="AE29" s="189">
        <v>-8.31</v>
      </c>
      <c r="AF29" s="189">
        <v>-8.3800000000000008</v>
      </c>
      <c r="AG29" s="189">
        <v>-9.0299999999999994</v>
      </c>
      <c r="AH29" s="189">
        <v>-11.73</v>
      </c>
      <c r="AI29" s="197"/>
      <c r="AJ29" s="197"/>
    </row>
    <row r="30" spans="1:36" x14ac:dyDescent="0.2">
      <c r="A30" s="144">
        <v>3</v>
      </c>
      <c r="E30" s="189">
        <v>2.4700000000000002</v>
      </c>
      <c r="F30" s="189">
        <v>-5.71</v>
      </c>
      <c r="G30" s="189">
        <v>-5.13</v>
      </c>
      <c r="H30" s="189">
        <v>2.39</v>
      </c>
      <c r="I30" s="189">
        <v>-5.74</v>
      </c>
      <c r="J30" s="189">
        <v>-5.0999999999999996</v>
      </c>
      <c r="K30" s="189">
        <v>2.48</v>
      </c>
      <c r="L30" s="189">
        <v>-5.81</v>
      </c>
      <c r="M30" s="189">
        <v>-5.16</v>
      </c>
      <c r="N30" s="189">
        <v>2.39</v>
      </c>
      <c r="O30" s="189">
        <v>-5.82</v>
      </c>
      <c r="P30" s="189">
        <v>-5.0599999999999996</v>
      </c>
      <c r="Q30" s="189">
        <v>2.42</v>
      </c>
      <c r="R30" s="189">
        <v>-5.8</v>
      </c>
      <c r="S30" s="189">
        <v>-5.05</v>
      </c>
      <c r="T30" s="189">
        <v>2.37</v>
      </c>
      <c r="U30" s="189">
        <v>-5.76</v>
      </c>
      <c r="V30" s="189">
        <v>-5.13</v>
      </c>
      <c r="W30" s="189">
        <v>2.42</v>
      </c>
      <c r="X30" s="189">
        <v>-5.83</v>
      </c>
      <c r="Y30" s="189">
        <v>-5</v>
      </c>
      <c r="AA30" s="189">
        <v>-12.58</v>
      </c>
      <c r="AB30" s="189"/>
      <c r="AC30" s="189"/>
      <c r="AE30" s="189"/>
      <c r="AF30" s="189"/>
      <c r="AG30" s="189"/>
      <c r="AH30" s="189">
        <v>-11.52</v>
      </c>
      <c r="AI30" s="197"/>
      <c r="AJ30" s="197"/>
    </row>
    <row r="31" spans="1:36" x14ac:dyDescent="0.2">
      <c r="A31" s="144">
        <v>4</v>
      </c>
      <c r="E31" s="189"/>
      <c r="F31" s="189"/>
      <c r="G31" s="189"/>
      <c r="H31" s="189"/>
      <c r="I31" s="189"/>
      <c r="J31" s="189"/>
      <c r="K31" s="189"/>
      <c r="L31" s="189"/>
      <c r="M31" s="189"/>
      <c r="N31" s="189"/>
      <c r="O31" s="189"/>
      <c r="P31" s="189"/>
      <c r="Q31" s="189"/>
      <c r="R31" s="189"/>
      <c r="S31" s="189"/>
      <c r="T31" s="189"/>
      <c r="U31" s="189"/>
      <c r="V31" s="189"/>
      <c r="W31" s="189"/>
      <c r="X31" s="189"/>
      <c r="Y31" s="189"/>
      <c r="AA31" s="189">
        <v>-12.52</v>
      </c>
      <c r="AB31" s="189"/>
      <c r="AC31" s="189"/>
      <c r="AE31" s="189"/>
      <c r="AF31" s="189"/>
      <c r="AG31" s="189"/>
      <c r="AH31" s="189"/>
      <c r="AI31" s="197"/>
      <c r="AJ31" s="197"/>
    </row>
    <row r="32" spans="1:36" x14ac:dyDescent="0.2">
      <c r="A32" s="144">
        <v>5</v>
      </c>
      <c r="E32" s="189"/>
      <c r="F32" s="189"/>
      <c r="G32" s="189"/>
      <c r="H32" s="189"/>
      <c r="I32" s="189"/>
      <c r="J32" s="189"/>
      <c r="K32" s="189"/>
      <c r="L32" s="189"/>
      <c r="M32" s="189"/>
      <c r="N32" s="189"/>
      <c r="O32" s="189"/>
      <c r="P32" s="189"/>
      <c r="Q32" s="189"/>
      <c r="R32" s="189"/>
      <c r="S32" s="189"/>
      <c r="T32" s="189"/>
      <c r="U32" s="189"/>
      <c r="V32" s="189"/>
      <c r="W32" s="189"/>
      <c r="X32" s="189"/>
      <c r="Y32" s="189"/>
      <c r="AA32" s="189"/>
      <c r="AB32" s="189"/>
      <c r="AC32" s="189"/>
      <c r="AE32" s="189"/>
      <c r="AF32" s="189"/>
      <c r="AG32" s="189"/>
      <c r="AH32" s="189"/>
      <c r="AI32" s="197"/>
      <c r="AJ32" s="197"/>
    </row>
    <row r="33" spans="1:36" x14ac:dyDescent="0.2">
      <c r="A33" s="144">
        <v>6</v>
      </c>
      <c r="E33" s="189"/>
      <c r="F33" s="189"/>
      <c r="G33" s="189"/>
      <c r="H33" s="189"/>
      <c r="I33" s="189"/>
      <c r="J33" s="189"/>
      <c r="K33" s="189"/>
      <c r="L33" s="189"/>
      <c r="M33" s="189"/>
      <c r="N33" s="189"/>
      <c r="O33" s="189"/>
      <c r="P33" s="189"/>
      <c r="Q33" s="189"/>
      <c r="R33" s="189"/>
      <c r="S33" s="189"/>
      <c r="T33" s="189"/>
      <c r="U33" s="189"/>
      <c r="V33" s="189"/>
      <c r="W33" s="189"/>
      <c r="X33" s="189"/>
      <c r="Y33" s="189"/>
      <c r="AA33" s="189"/>
      <c r="AB33" s="189"/>
      <c r="AC33" s="189"/>
      <c r="AE33" s="189"/>
      <c r="AF33" s="189"/>
      <c r="AG33" s="189"/>
      <c r="AH33" s="189"/>
      <c r="AI33" s="197"/>
      <c r="AJ33" s="197"/>
    </row>
    <row r="34" spans="1:36" x14ac:dyDescent="0.2">
      <c r="A34" s="144">
        <v>7</v>
      </c>
      <c r="E34" s="189"/>
      <c r="F34" s="189"/>
      <c r="G34" s="189"/>
      <c r="H34" s="189"/>
      <c r="I34" s="189"/>
      <c r="J34" s="189"/>
      <c r="K34" s="189"/>
      <c r="L34" s="189"/>
      <c r="M34" s="189"/>
      <c r="N34" s="189"/>
      <c r="O34" s="189"/>
      <c r="P34" s="189"/>
      <c r="Q34" s="189"/>
      <c r="R34" s="189"/>
      <c r="S34" s="189"/>
      <c r="T34" s="189"/>
      <c r="U34" s="189"/>
      <c r="V34" s="189"/>
      <c r="W34" s="189"/>
      <c r="X34" s="189"/>
      <c r="Y34" s="189"/>
      <c r="AA34" s="189"/>
      <c r="AB34" s="189"/>
      <c r="AC34" s="189"/>
      <c r="AE34" s="189"/>
      <c r="AF34" s="189"/>
      <c r="AG34" s="189"/>
      <c r="AH34" s="189"/>
      <c r="AI34" s="197"/>
      <c r="AJ34" s="197"/>
    </row>
    <row r="35" spans="1:36" x14ac:dyDescent="0.2">
      <c r="A35" s="144">
        <v>8</v>
      </c>
      <c r="E35" s="189"/>
      <c r="F35" s="189"/>
      <c r="G35" s="189"/>
      <c r="H35" s="189"/>
      <c r="I35" s="189"/>
      <c r="J35" s="189"/>
      <c r="K35" s="189"/>
      <c r="L35" s="189"/>
      <c r="M35" s="189"/>
      <c r="N35" s="189"/>
      <c r="O35" s="189"/>
      <c r="P35" s="189"/>
      <c r="Q35" s="189"/>
      <c r="R35" s="189"/>
      <c r="S35" s="189"/>
      <c r="T35" s="189"/>
      <c r="U35" s="189"/>
      <c r="V35" s="189"/>
      <c r="W35" s="189"/>
      <c r="X35" s="189"/>
      <c r="Y35" s="189"/>
      <c r="AA35" s="189"/>
      <c r="AB35" s="189"/>
      <c r="AC35" s="189"/>
      <c r="AE35" s="189"/>
      <c r="AF35" s="189"/>
      <c r="AG35" s="189"/>
      <c r="AH35" s="189"/>
      <c r="AI35" s="197"/>
      <c r="AJ35" s="197"/>
    </row>
    <row r="36" spans="1:36" x14ac:dyDescent="0.2">
      <c r="A36" s="144">
        <v>9</v>
      </c>
      <c r="E36" s="189"/>
      <c r="F36" s="189"/>
      <c r="G36" s="189"/>
      <c r="H36" s="189"/>
      <c r="I36" s="189"/>
      <c r="J36" s="189"/>
      <c r="K36" s="189"/>
      <c r="L36" s="189"/>
      <c r="M36" s="189"/>
      <c r="N36" s="189"/>
      <c r="O36" s="189"/>
      <c r="P36" s="189"/>
      <c r="Q36" s="189"/>
      <c r="R36" s="189"/>
      <c r="S36" s="189"/>
      <c r="T36" s="189"/>
      <c r="U36" s="189"/>
      <c r="V36" s="189"/>
      <c r="W36" s="189"/>
      <c r="X36" s="189"/>
      <c r="Y36" s="189"/>
      <c r="AA36" s="189"/>
      <c r="AB36" s="189"/>
      <c r="AC36" s="189"/>
      <c r="AE36" s="189"/>
      <c r="AF36" s="189"/>
      <c r="AG36" s="189"/>
      <c r="AH36" s="189"/>
      <c r="AI36" s="197"/>
      <c r="AJ36" s="197"/>
    </row>
    <row r="37" spans="1:36" x14ac:dyDescent="0.2">
      <c r="A37" s="144">
        <v>10</v>
      </c>
      <c r="E37" s="189"/>
      <c r="F37" s="189"/>
      <c r="G37" s="189"/>
      <c r="H37" s="189"/>
      <c r="I37" s="189"/>
      <c r="J37" s="189"/>
      <c r="K37" s="189"/>
      <c r="L37" s="189"/>
      <c r="M37" s="189"/>
      <c r="N37" s="189"/>
      <c r="O37" s="189"/>
      <c r="P37" s="189"/>
      <c r="Q37" s="189"/>
      <c r="R37" s="189"/>
      <c r="S37" s="189"/>
      <c r="T37" s="189"/>
      <c r="U37" s="189"/>
      <c r="V37" s="189"/>
      <c r="W37" s="189"/>
      <c r="X37" s="189"/>
      <c r="Y37" s="189"/>
      <c r="AA37" s="189"/>
      <c r="AB37" s="189"/>
      <c r="AC37" s="189"/>
      <c r="AE37" s="189"/>
      <c r="AF37" s="189"/>
      <c r="AG37" s="189"/>
      <c r="AH37" s="189"/>
      <c r="AI37" s="197"/>
      <c r="AJ37" s="197"/>
    </row>
    <row r="38" spans="1:36" x14ac:dyDescent="0.2">
      <c r="A38" s="144">
        <v>11</v>
      </c>
      <c r="E38" s="189"/>
      <c r="F38" s="189"/>
      <c r="G38" s="189"/>
      <c r="H38" s="189"/>
      <c r="I38" s="189"/>
      <c r="J38" s="189"/>
      <c r="K38" s="189"/>
      <c r="L38" s="189"/>
      <c r="M38" s="189"/>
      <c r="N38" s="189"/>
      <c r="O38" s="189"/>
      <c r="P38" s="189"/>
      <c r="Q38" s="189"/>
      <c r="R38" s="189"/>
      <c r="S38" s="189"/>
      <c r="T38" s="189"/>
      <c r="U38" s="189"/>
      <c r="V38" s="189"/>
      <c r="W38" s="189"/>
      <c r="X38" s="189"/>
      <c r="Y38" s="189"/>
      <c r="AA38" s="189"/>
      <c r="AB38" s="189"/>
      <c r="AC38" s="189"/>
      <c r="AE38" s="189"/>
      <c r="AF38" s="189"/>
      <c r="AG38" s="189"/>
      <c r="AH38" s="189"/>
      <c r="AI38" s="197"/>
      <c r="AJ38" s="197"/>
    </row>
    <row r="39" spans="1:36" x14ac:dyDescent="0.2">
      <c r="A39" s="144">
        <v>12</v>
      </c>
      <c r="E39" s="189"/>
      <c r="F39" s="189"/>
      <c r="G39" s="189"/>
      <c r="H39" s="189"/>
      <c r="I39" s="189"/>
      <c r="J39" s="189"/>
      <c r="K39" s="189"/>
      <c r="L39" s="189"/>
      <c r="M39" s="189"/>
      <c r="N39" s="189"/>
      <c r="O39" s="189"/>
      <c r="P39" s="189"/>
      <c r="Q39" s="189"/>
      <c r="R39" s="189"/>
      <c r="S39" s="189"/>
      <c r="T39" s="189"/>
      <c r="U39" s="189"/>
      <c r="V39" s="189"/>
      <c r="W39" s="189"/>
      <c r="X39" s="189"/>
      <c r="Y39" s="189"/>
      <c r="AA39" s="189"/>
      <c r="AB39" s="189"/>
      <c r="AC39" s="189"/>
      <c r="AE39" s="189"/>
      <c r="AF39" s="189"/>
      <c r="AG39" s="189"/>
      <c r="AH39" s="189"/>
      <c r="AI39" s="197"/>
      <c r="AJ39" s="197"/>
    </row>
    <row r="40" spans="1:36" x14ac:dyDescent="0.2">
      <c r="A40" s="144">
        <v>13</v>
      </c>
      <c r="E40" s="189"/>
      <c r="F40" s="189"/>
      <c r="G40" s="189"/>
      <c r="H40" s="189"/>
      <c r="I40" s="189"/>
      <c r="J40" s="189"/>
      <c r="K40" s="189"/>
      <c r="L40" s="189"/>
      <c r="M40" s="189"/>
      <c r="N40" s="189"/>
      <c r="O40" s="189"/>
      <c r="P40" s="189"/>
      <c r="Q40" s="189"/>
      <c r="R40" s="189"/>
      <c r="S40" s="189"/>
      <c r="T40" s="189"/>
      <c r="U40" s="189"/>
      <c r="V40" s="189"/>
      <c r="W40" s="189"/>
      <c r="X40" s="189"/>
      <c r="Y40" s="189"/>
      <c r="AA40" s="189"/>
      <c r="AB40" s="189"/>
      <c r="AC40" s="189"/>
      <c r="AE40" s="189"/>
      <c r="AF40" s="189"/>
      <c r="AG40" s="189"/>
      <c r="AH40" s="189"/>
      <c r="AI40" s="197"/>
      <c r="AJ40" s="197"/>
    </row>
    <row r="41" spans="1:36" x14ac:dyDescent="0.2">
      <c r="A41" s="144">
        <v>14</v>
      </c>
      <c r="E41" s="189"/>
      <c r="F41" s="189"/>
      <c r="G41" s="189"/>
      <c r="H41" s="189"/>
      <c r="I41" s="189"/>
      <c r="J41" s="189"/>
      <c r="K41" s="189"/>
      <c r="L41" s="189"/>
      <c r="M41" s="189"/>
      <c r="N41" s="189"/>
      <c r="O41" s="189"/>
      <c r="P41" s="189"/>
      <c r="Q41" s="189"/>
      <c r="R41" s="189"/>
      <c r="S41" s="189"/>
      <c r="T41" s="189"/>
      <c r="U41" s="189"/>
      <c r="V41" s="189"/>
      <c r="W41" s="189"/>
      <c r="X41" s="189"/>
      <c r="Y41" s="189"/>
      <c r="AA41" s="189"/>
      <c r="AB41" s="189"/>
      <c r="AC41" s="189"/>
      <c r="AE41" s="189"/>
      <c r="AF41" s="189"/>
      <c r="AG41" s="189"/>
      <c r="AH41" s="189"/>
      <c r="AI41" s="197"/>
      <c r="AJ41" s="197"/>
    </row>
    <row r="42" spans="1:36" x14ac:dyDescent="0.2">
      <c r="A42" s="144">
        <v>15</v>
      </c>
      <c r="E42" s="189"/>
      <c r="F42" s="189"/>
      <c r="G42" s="189"/>
      <c r="H42" s="189"/>
      <c r="I42" s="189"/>
      <c r="J42" s="189"/>
      <c r="K42" s="189"/>
      <c r="L42" s="189"/>
      <c r="M42" s="189"/>
      <c r="N42" s="189"/>
      <c r="O42" s="189"/>
      <c r="P42" s="189"/>
      <c r="Q42" s="189"/>
      <c r="R42" s="189"/>
      <c r="S42" s="189"/>
      <c r="T42" s="189"/>
      <c r="U42" s="189"/>
      <c r="V42" s="189"/>
      <c r="W42" s="189"/>
      <c r="X42" s="189"/>
      <c r="Y42" s="189"/>
      <c r="AA42" s="189"/>
      <c r="AB42" s="189"/>
      <c r="AC42" s="189"/>
      <c r="AE42" s="189"/>
      <c r="AF42" s="189"/>
      <c r="AG42" s="189"/>
      <c r="AH42" s="189"/>
      <c r="AI42" s="197"/>
      <c r="AJ42" s="197"/>
    </row>
    <row r="43" spans="1:36" x14ac:dyDescent="0.2">
      <c r="A43" s="144">
        <v>16</v>
      </c>
      <c r="E43" s="189"/>
      <c r="F43" s="189"/>
      <c r="G43" s="189"/>
      <c r="H43" s="189"/>
      <c r="I43" s="189"/>
      <c r="J43" s="189"/>
      <c r="K43" s="189"/>
      <c r="L43" s="189"/>
      <c r="M43" s="189"/>
      <c r="N43" s="189"/>
      <c r="O43" s="189"/>
      <c r="P43" s="189"/>
      <c r="Q43" s="189"/>
      <c r="R43" s="189"/>
      <c r="S43" s="189"/>
      <c r="T43" s="189"/>
      <c r="U43" s="189"/>
      <c r="V43" s="189"/>
      <c r="W43" s="189"/>
      <c r="X43" s="189"/>
      <c r="Y43" s="189"/>
      <c r="AA43" s="189"/>
      <c r="AB43" s="189"/>
      <c r="AC43" s="189"/>
      <c r="AE43" s="189"/>
      <c r="AF43" s="189"/>
      <c r="AG43" s="189"/>
      <c r="AH43" s="189"/>
      <c r="AI43" s="197"/>
      <c r="AJ43" s="197"/>
    </row>
    <row r="44" spans="1:36" x14ac:dyDescent="0.2">
      <c r="A44" s="144">
        <v>17</v>
      </c>
      <c r="E44" s="189"/>
      <c r="F44" s="189"/>
      <c r="G44" s="189"/>
      <c r="H44" s="189"/>
      <c r="I44" s="189"/>
      <c r="J44" s="189"/>
      <c r="K44" s="189"/>
      <c r="L44" s="189"/>
      <c r="M44" s="189"/>
      <c r="N44" s="189"/>
      <c r="O44" s="189"/>
      <c r="P44" s="189"/>
      <c r="Q44" s="189"/>
      <c r="R44" s="189"/>
      <c r="S44" s="189"/>
      <c r="T44" s="189"/>
      <c r="U44" s="189"/>
      <c r="V44" s="189"/>
      <c r="W44" s="189"/>
      <c r="X44" s="189"/>
      <c r="Y44" s="189"/>
      <c r="AA44" s="189"/>
      <c r="AB44" s="189"/>
      <c r="AC44" s="189"/>
      <c r="AE44" s="189"/>
      <c r="AF44" s="189"/>
      <c r="AG44" s="189"/>
      <c r="AH44" s="189"/>
      <c r="AI44" s="197"/>
      <c r="AJ44" s="197"/>
    </row>
    <row r="45" spans="1:36" x14ac:dyDescent="0.2">
      <c r="A45" s="144">
        <v>18</v>
      </c>
      <c r="E45" s="189"/>
      <c r="F45" s="189"/>
      <c r="G45" s="189"/>
      <c r="H45" s="189"/>
      <c r="I45" s="189"/>
      <c r="J45" s="189"/>
      <c r="K45" s="189"/>
      <c r="L45" s="189"/>
      <c r="M45" s="189"/>
      <c r="N45" s="189"/>
      <c r="O45" s="189"/>
      <c r="P45" s="189"/>
      <c r="Q45" s="189"/>
      <c r="R45" s="189"/>
      <c r="S45" s="189"/>
      <c r="T45" s="189"/>
      <c r="U45" s="189"/>
      <c r="V45" s="189"/>
      <c r="W45" s="189"/>
      <c r="X45" s="189"/>
      <c r="Y45" s="189"/>
      <c r="AA45" s="189"/>
      <c r="AB45" s="189"/>
      <c r="AC45" s="189"/>
      <c r="AE45" s="189"/>
      <c r="AF45" s="189"/>
      <c r="AG45" s="189"/>
      <c r="AH45" s="189"/>
      <c r="AI45" s="197"/>
      <c r="AJ45" s="197"/>
    </row>
    <row r="46" spans="1:36" x14ac:dyDescent="0.2">
      <c r="A46" s="144">
        <v>19</v>
      </c>
      <c r="E46" s="189"/>
      <c r="F46" s="189"/>
      <c r="G46" s="189"/>
      <c r="H46" s="189"/>
      <c r="I46" s="189"/>
      <c r="J46" s="189"/>
      <c r="K46" s="189"/>
      <c r="L46" s="189"/>
      <c r="M46" s="189"/>
      <c r="N46" s="189"/>
      <c r="O46" s="189"/>
      <c r="P46" s="189"/>
      <c r="Q46" s="189"/>
      <c r="R46" s="189"/>
      <c r="S46" s="189"/>
      <c r="T46" s="189"/>
      <c r="U46" s="189"/>
      <c r="V46" s="189"/>
      <c r="W46" s="189"/>
      <c r="X46" s="189"/>
      <c r="Y46" s="189"/>
      <c r="AA46" s="189"/>
      <c r="AB46" s="189"/>
      <c r="AC46" s="189"/>
      <c r="AE46" s="189"/>
      <c r="AF46" s="189"/>
      <c r="AG46" s="189"/>
      <c r="AH46" s="189"/>
      <c r="AI46" s="197"/>
      <c r="AJ46" s="197"/>
    </row>
    <row r="47" spans="1:36" x14ac:dyDescent="0.2">
      <c r="A47" s="144">
        <v>20</v>
      </c>
      <c r="E47" s="189"/>
      <c r="F47" s="189"/>
      <c r="G47" s="189"/>
      <c r="H47" s="189"/>
      <c r="I47" s="189"/>
      <c r="J47" s="189"/>
      <c r="K47" s="189"/>
      <c r="L47" s="189"/>
      <c r="M47" s="189"/>
      <c r="N47" s="189"/>
      <c r="O47" s="189"/>
      <c r="P47" s="189"/>
      <c r="Q47" s="189"/>
      <c r="R47" s="189"/>
      <c r="S47" s="189"/>
      <c r="T47" s="189"/>
      <c r="U47" s="189"/>
      <c r="V47" s="189"/>
      <c r="W47" s="189"/>
      <c r="X47" s="189"/>
      <c r="Y47" s="189"/>
      <c r="AA47" s="189"/>
      <c r="AB47" s="189"/>
      <c r="AC47" s="189"/>
      <c r="AE47" s="189"/>
      <c r="AF47" s="189"/>
      <c r="AG47" s="189"/>
      <c r="AH47" s="189"/>
      <c r="AI47" s="197"/>
      <c r="AJ47" s="197"/>
    </row>
    <row r="48" spans="1:36" x14ac:dyDescent="0.2">
      <c r="A48" s="144">
        <v>21</v>
      </c>
      <c r="E48" s="189"/>
      <c r="F48" s="189"/>
      <c r="G48" s="189"/>
      <c r="H48" s="189"/>
      <c r="I48" s="189"/>
      <c r="J48" s="189"/>
      <c r="K48" s="189"/>
      <c r="L48" s="189"/>
      <c r="M48" s="189"/>
      <c r="N48" s="189"/>
      <c r="O48" s="189"/>
      <c r="P48" s="189"/>
      <c r="Q48" s="189"/>
      <c r="R48" s="189"/>
      <c r="S48" s="189"/>
      <c r="T48" s="189"/>
      <c r="U48" s="189"/>
      <c r="V48" s="189"/>
      <c r="W48" s="189"/>
      <c r="X48" s="189"/>
      <c r="Y48" s="189"/>
      <c r="AA48" s="189"/>
      <c r="AB48" s="189"/>
      <c r="AC48" s="189"/>
      <c r="AE48" s="189"/>
      <c r="AF48" s="189"/>
      <c r="AG48" s="189"/>
      <c r="AH48" s="189"/>
      <c r="AI48" s="197"/>
      <c r="AJ48" s="197"/>
    </row>
    <row r="49" spans="1:36" x14ac:dyDescent="0.2">
      <c r="A49" s="144">
        <v>22</v>
      </c>
      <c r="E49" s="189"/>
      <c r="F49" s="189"/>
      <c r="G49" s="189"/>
      <c r="H49" s="189"/>
      <c r="I49" s="189"/>
      <c r="J49" s="189"/>
      <c r="K49" s="189"/>
      <c r="L49" s="189"/>
      <c r="M49" s="189"/>
      <c r="N49" s="189"/>
      <c r="O49" s="189"/>
      <c r="P49" s="189"/>
      <c r="Q49" s="189"/>
      <c r="R49" s="189"/>
      <c r="S49" s="189"/>
      <c r="T49" s="189"/>
      <c r="U49" s="189"/>
      <c r="V49" s="189"/>
      <c r="W49" s="189"/>
      <c r="X49" s="189"/>
      <c r="Y49" s="189"/>
      <c r="AA49" s="189"/>
      <c r="AB49" s="189"/>
      <c r="AC49" s="189"/>
      <c r="AE49" s="189"/>
      <c r="AF49" s="189"/>
      <c r="AG49" s="189"/>
      <c r="AH49" s="189"/>
      <c r="AI49" s="197"/>
      <c r="AJ49" s="197"/>
    </row>
    <row r="50" spans="1:36" x14ac:dyDescent="0.2">
      <c r="A50" s="144">
        <v>23</v>
      </c>
      <c r="E50" s="189"/>
      <c r="F50" s="189"/>
      <c r="G50" s="189"/>
      <c r="H50" s="189"/>
      <c r="I50" s="189"/>
      <c r="J50" s="189"/>
      <c r="K50" s="189"/>
      <c r="L50" s="189"/>
      <c r="M50" s="189"/>
      <c r="N50" s="189"/>
      <c r="O50" s="189"/>
      <c r="P50" s="189"/>
      <c r="Q50" s="189"/>
      <c r="R50" s="189"/>
      <c r="S50" s="189"/>
      <c r="T50" s="189"/>
      <c r="U50" s="189"/>
      <c r="V50" s="189"/>
      <c r="W50" s="189"/>
      <c r="X50" s="189"/>
      <c r="Y50" s="189"/>
      <c r="AA50" s="189"/>
      <c r="AB50" s="189"/>
      <c r="AC50" s="189"/>
      <c r="AE50" s="189"/>
      <c r="AF50" s="189"/>
      <c r="AG50" s="189"/>
      <c r="AH50" s="189"/>
      <c r="AI50" s="197"/>
      <c r="AJ50" s="197"/>
    </row>
    <row r="51" spans="1:36" x14ac:dyDescent="0.2">
      <c r="A51" s="144">
        <v>24</v>
      </c>
      <c r="E51" s="189"/>
      <c r="F51" s="189"/>
      <c r="G51" s="189"/>
      <c r="H51" s="189"/>
      <c r="I51" s="189"/>
      <c r="J51" s="189"/>
      <c r="K51" s="189"/>
      <c r="L51" s="189"/>
      <c r="M51" s="189"/>
      <c r="N51" s="189"/>
      <c r="O51" s="189"/>
      <c r="P51" s="189"/>
      <c r="Q51" s="189"/>
      <c r="R51" s="189"/>
      <c r="S51" s="189"/>
      <c r="T51" s="189"/>
      <c r="U51" s="189"/>
      <c r="V51" s="189"/>
      <c r="W51" s="189"/>
      <c r="X51" s="189"/>
      <c r="Y51" s="189"/>
      <c r="AA51" s="189"/>
      <c r="AB51" s="189"/>
      <c r="AC51" s="189"/>
      <c r="AE51" s="189"/>
      <c r="AF51" s="189"/>
      <c r="AG51" s="189"/>
      <c r="AH51" s="189"/>
      <c r="AI51" s="197"/>
      <c r="AJ51" s="197"/>
    </row>
    <row r="52" spans="1:36" x14ac:dyDescent="0.2">
      <c r="A52" s="144">
        <v>25</v>
      </c>
      <c r="E52" s="189"/>
      <c r="F52" s="189"/>
      <c r="G52" s="189"/>
      <c r="H52" s="189"/>
      <c r="I52" s="189"/>
      <c r="J52" s="189"/>
      <c r="K52" s="189"/>
      <c r="L52" s="189"/>
      <c r="M52" s="189"/>
      <c r="N52" s="189"/>
      <c r="O52" s="189"/>
      <c r="P52" s="189"/>
      <c r="Q52" s="189"/>
      <c r="R52" s="189"/>
      <c r="S52" s="189"/>
      <c r="T52" s="189"/>
      <c r="U52" s="189"/>
      <c r="V52" s="189"/>
      <c r="W52" s="189"/>
      <c r="X52" s="189"/>
      <c r="Y52" s="189"/>
      <c r="AA52" s="189"/>
      <c r="AB52" s="189"/>
      <c r="AC52" s="189"/>
      <c r="AE52" s="189"/>
      <c r="AF52" s="189"/>
      <c r="AG52" s="189"/>
      <c r="AH52" s="189"/>
      <c r="AI52" s="197"/>
      <c r="AJ52" s="197"/>
    </row>
    <row r="53" spans="1:36" x14ac:dyDescent="0.2">
      <c r="A53" s="144">
        <v>26</v>
      </c>
      <c r="E53" s="189"/>
      <c r="F53" s="189"/>
      <c r="G53" s="189"/>
      <c r="H53" s="189"/>
      <c r="I53" s="189"/>
      <c r="J53" s="189"/>
      <c r="K53" s="189"/>
      <c r="L53" s="189"/>
      <c r="M53" s="189"/>
      <c r="N53" s="189"/>
      <c r="O53" s="189"/>
      <c r="P53" s="189"/>
      <c r="Q53" s="189"/>
      <c r="R53" s="189"/>
      <c r="S53" s="189"/>
      <c r="T53" s="189"/>
      <c r="U53" s="189"/>
      <c r="V53" s="189"/>
      <c r="W53" s="189"/>
      <c r="X53" s="189"/>
      <c r="Y53" s="189"/>
      <c r="AA53" s="189"/>
      <c r="AB53" s="189"/>
      <c r="AC53" s="189"/>
      <c r="AE53" s="189"/>
      <c r="AF53" s="189"/>
      <c r="AG53" s="189"/>
      <c r="AH53" s="189"/>
      <c r="AI53" s="197"/>
      <c r="AJ53" s="197"/>
    </row>
    <row r="54" spans="1:36" x14ac:dyDescent="0.2">
      <c r="A54" s="144">
        <v>27</v>
      </c>
      <c r="E54" s="189"/>
      <c r="F54" s="189"/>
      <c r="G54" s="189"/>
      <c r="H54" s="189"/>
      <c r="I54" s="189"/>
      <c r="J54" s="189"/>
      <c r="K54" s="189"/>
      <c r="L54" s="189"/>
      <c r="M54" s="189"/>
      <c r="N54" s="189"/>
      <c r="O54" s="189"/>
      <c r="P54" s="189"/>
      <c r="Q54" s="189"/>
      <c r="R54" s="189"/>
      <c r="S54" s="189"/>
      <c r="T54" s="189"/>
      <c r="U54" s="189"/>
      <c r="V54" s="189"/>
      <c r="W54" s="189"/>
      <c r="X54" s="189"/>
      <c r="Y54" s="189"/>
      <c r="AA54" s="189"/>
      <c r="AB54" s="189"/>
      <c r="AC54" s="189"/>
      <c r="AE54" s="189"/>
      <c r="AF54" s="189"/>
      <c r="AG54" s="189"/>
      <c r="AH54" s="189"/>
      <c r="AI54" s="197"/>
      <c r="AJ54" s="197"/>
    </row>
    <row r="55" spans="1:36" x14ac:dyDescent="0.2">
      <c r="A55" s="144">
        <v>28</v>
      </c>
      <c r="E55" s="189"/>
      <c r="F55" s="189"/>
      <c r="G55" s="189"/>
      <c r="H55" s="189"/>
      <c r="I55" s="189"/>
      <c r="J55" s="189"/>
      <c r="K55" s="189"/>
      <c r="L55" s="189"/>
      <c r="M55" s="189"/>
      <c r="N55" s="189"/>
      <c r="O55" s="189"/>
      <c r="P55" s="189"/>
      <c r="Q55" s="189"/>
      <c r="R55" s="189"/>
      <c r="S55" s="189"/>
      <c r="T55" s="189"/>
      <c r="U55" s="189"/>
      <c r="V55" s="189"/>
      <c r="W55" s="189"/>
      <c r="X55" s="189"/>
      <c r="Y55" s="189"/>
      <c r="AA55" s="189"/>
      <c r="AB55" s="189"/>
      <c r="AC55" s="189"/>
      <c r="AE55" s="189"/>
      <c r="AF55" s="189"/>
      <c r="AG55" s="189"/>
      <c r="AH55" s="189"/>
      <c r="AI55" s="197"/>
      <c r="AJ55" s="197"/>
    </row>
    <row r="56" spans="1:36" x14ac:dyDescent="0.2">
      <c r="A56" s="144">
        <v>29</v>
      </c>
      <c r="E56" s="189"/>
      <c r="F56" s="189"/>
      <c r="G56" s="189"/>
      <c r="H56" s="189"/>
      <c r="I56" s="189"/>
      <c r="J56" s="189"/>
      <c r="K56" s="189"/>
      <c r="L56" s="189"/>
      <c r="M56" s="189"/>
      <c r="N56" s="189"/>
      <c r="O56" s="189"/>
      <c r="P56" s="189"/>
      <c r="Q56" s="189"/>
      <c r="R56" s="189"/>
      <c r="S56" s="189"/>
      <c r="T56" s="189"/>
      <c r="U56" s="189"/>
      <c r="V56" s="189"/>
      <c r="W56" s="189"/>
      <c r="X56" s="189"/>
      <c r="Y56" s="189"/>
      <c r="AA56" s="189"/>
      <c r="AB56" s="189"/>
      <c r="AC56" s="189"/>
      <c r="AE56" s="189"/>
      <c r="AF56" s="189"/>
      <c r="AG56" s="189"/>
      <c r="AH56" s="189"/>
      <c r="AI56" s="197"/>
      <c r="AJ56" s="197"/>
    </row>
    <row r="57" spans="1:36" x14ac:dyDescent="0.2">
      <c r="A57" s="144">
        <v>30</v>
      </c>
      <c r="E57" s="189"/>
      <c r="F57" s="189"/>
      <c r="G57" s="189"/>
      <c r="H57" s="189"/>
      <c r="I57" s="189"/>
      <c r="J57" s="189"/>
      <c r="K57" s="189"/>
      <c r="L57" s="189"/>
      <c r="M57" s="189"/>
      <c r="N57" s="189"/>
      <c r="O57" s="189"/>
      <c r="P57" s="189"/>
      <c r="Q57" s="189"/>
      <c r="R57" s="189"/>
      <c r="S57" s="189"/>
      <c r="T57" s="189"/>
      <c r="U57" s="189"/>
      <c r="V57" s="189"/>
      <c r="W57" s="189"/>
      <c r="X57" s="189"/>
      <c r="Y57" s="189"/>
      <c r="AA57" s="189"/>
      <c r="AB57" s="189"/>
      <c r="AC57" s="189"/>
      <c r="AE57" s="189"/>
      <c r="AF57" s="189"/>
      <c r="AG57" s="189"/>
      <c r="AH57" s="189"/>
      <c r="AI57" s="197"/>
      <c r="AJ57" s="197"/>
    </row>
    <row r="58" spans="1:36" x14ac:dyDescent="0.2">
      <c r="A58" s="144">
        <v>31</v>
      </c>
      <c r="E58" s="189"/>
      <c r="F58" s="189"/>
      <c r="G58" s="189"/>
      <c r="H58" s="189"/>
      <c r="I58" s="189"/>
      <c r="J58" s="189"/>
      <c r="K58" s="189"/>
      <c r="L58" s="189"/>
      <c r="M58" s="189"/>
      <c r="N58" s="189"/>
      <c r="O58" s="189"/>
      <c r="P58" s="189"/>
      <c r="Q58" s="189"/>
      <c r="R58" s="189"/>
      <c r="S58" s="189"/>
      <c r="T58" s="189"/>
      <c r="U58" s="189"/>
      <c r="V58" s="189"/>
      <c r="W58" s="189"/>
      <c r="X58" s="189"/>
      <c r="Y58" s="189"/>
      <c r="AA58" s="189"/>
      <c r="AB58" s="189"/>
      <c r="AC58" s="189"/>
      <c r="AE58" s="189"/>
      <c r="AF58" s="189"/>
      <c r="AG58" s="189"/>
      <c r="AH58" s="189"/>
      <c r="AI58" s="197"/>
      <c r="AJ58" s="197"/>
    </row>
    <row r="59" spans="1:36" x14ac:dyDescent="0.2">
      <c r="A59" s="144">
        <v>32</v>
      </c>
      <c r="E59" s="189"/>
      <c r="F59" s="189"/>
      <c r="G59" s="189"/>
      <c r="H59" s="189"/>
      <c r="I59" s="189"/>
      <c r="J59" s="189"/>
      <c r="K59" s="189"/>
      <c r="L59" s="189"/>
      <c r="M59" s="189"/>
      <c r="N59" s="189"/>
      <c r="O59" s="189"/>
      <c r="P59" s="189"/>
      <c r="Q59" s="189"/>
      <c r="R59" s="189"/>
      <c r="S59" s="189"/>
      <c r="T59" s="189"/>
      <c r="U59" s="189"/>
      <c r="V59" s="189"/>
      <c r="W59" s="189"/>
      <c r="X59" s="189"/>
      <c r="Y59" s="189"/>
      <c r="AA59" s="189"/>
      <c r="AB59" s="189"/>
      <c r="AC59" s="189"/>
      <c r="AE59" s="189"/>
      <c r="AF59" s="189"/>
      <c r="AG59" s="189"/>
      <c r="AH59" s="189"/>
      <c r="AI59" s="197"/>
      <c r="AJ59" s="197"/>
    </row>
    <row r="60" spans="1:36" x14ac:dyDescent="0.2">
      <c r="A60" s="144">
        <v>33</v>
      </c>
      <c r="E60" s="189"/>
      <c r="F60" s="189"/>
      <c r="G60" s="189"/>
      <c r="H60" s="189"/>
      <c r="I60" s="189"/>
      <c r="J60" s="189"/>
      <c r="K60" s="189"/>
      <c r="L60" s="189"/>
      <c r="M60" s="189"/>
      <c r="N60" s="189"/>
      <c r="O60" s="189"/>
      <c r="P60" s="189"/>
      <c r="Q60" s="189"/>
      <c r="R60" s="189"/>
      <c r="S60" s="189"/>
      <c r="T60" s="189"/>
      <c r="U60" s="189"/>
      <c r="V60" s="189"/>
      <c r="W60" s="189"/>
      <c r="X60" s="189"/>
      <c r="Y60" s="189"/>
      <c r="AA60" s="189"/>
      <c r="AB60" s="189"/>
      <c r="AC60" s="189"/>
      <c r="AE60" s="189"/>
      <c r="AF60" s="189"/>
      <c r="AG60" s="189"/>
      <c r="AH60" s="189"/>
      <c r="AI60" s="197"/>
      <c r="AJ60" s="197"/>
    </row>
    <row r="61" spans="1:36" x14ac:dyDescent="0.2">
      <c r="A61" s="144">
        <v>34</v>
      </c>
      <c r="E61" s="189"/>
      <c r="F61" s="189"/>
      <c r="G61" s="189"/>
      <c r="H61" s="189"/>
      <c r="I61" s="189"/>
      <c r="J61" s="189"/>
      <c r="K61" s="189"/>
      <c r="L61" s="189"/>
      <c r="M61" s="189"/>
      <c r="N61" s="189"/>
      <c r="O61" s="189"/>
      <c r="P61" s="189"/>
      <c r="Q61" s="189"/>
      <c r="R61" s="189"/>
      <c r="S61" s="189"/>
      <c r="T61" s="189"/>
      <c r="U61" s="189"/>
      <c r="V61" s="189"/>
      <c r="W61" s="189"/>
      <c r="X61" s="189"/>
      <c r="Y61" s="189"/>
      <c r="AA61" s="189"/>
      <c r="AB61" s="189"/>
      <c r="AC61" s="189"/>
      <c r="AE61" s="189"/>
      <c r="AF61" s="189"/>
      <c r="AG61" s="189"/>
      <c r="AH61" s="189"/>
      <c r="AI61" s="197"/>
      <c r="AJ61" s="197"/>
    </row>
    <row r="62" spans="1:36" x14ac:dyDescent="0.2">
      <c r="A62" s="144">
        <v>35</v>
      </c>
      <c r="E62" s="189"/>
      <c r="F62" s="189"/>
      <c r="G62" s="189"/>
      <c r="H62" s="189"/>
      <c r="I62" s="189"/>
      <c r="J62" s="189"/>
      <c r="K62" s="189"/>
      <c r="L62" s="189"/>
      <c r="M62" s="189"/>
      <c r="N62" s="189"/>
      <c r="O62" s="189"/>
      <c r="P62" s="189"/>
      <c r="Q62" s="189"/>
      <c r="R62" s="189"/>
      <c r="S62" s="189"/>
      <c r="T62" s="189"/>
      <c r="U62" s="189"/>
      <c r="V62" s="189"/>
      <c r="W62" s="189"/>
      <c r="X62" s="189"/>
      <c r="Y62" s="189"/>
      <c r="AA62" s="189"/>
      <c r="AB62" s="189"/>
      <c r="AC62" s="189"/>
      <c r="AE62" s="189"/>
      <c r="AF62" s="189"/>
      <c r="AG62" s="189"/>
      <c r="AH62" s="189"/>
      <c r="AI62" s="197"/>
      <c r="AJ62" s="197"/>
    </row>
    <row r="63" spans="1:36" x14ac:dyDescent="0.2">
      <c r="A63" s="144">
        <v>36</v>
      </c>
      <c r="E63" s="189"/>
      <c r="F63" s="189"/>
      <c r="G63" s="189"/>
      <c r="H63" s="189"/>
      <c r="I63" s="189"/>
      <c r="J63" s="189"/>
      <c r="K63" s="189"/>
      <c r="L63" s="189"/>
      <c r="M63" s="189"/>
      <c r="N63" s="189"/>
      <c r="O63" s="189"/>
      <c r="P63" s="189"/>
      <c r="Q63" s="189"/>
      <c r="R63" s="189"/>
      <c r="S63" s="189"/>
      <c r="T63" s="189"/>
      <c r="U63" s="189"/>
      <c r="V63" s="189"/>
      <c r="W63" s="189"/>
      <c r="X63" s="189"/>
      <c r="Y63" s="189"/>
      <c r="AA63" s="189"/>
      <c r="AB63" s="189"/>
      <c r="AC63" s="189"/>
      <c r="AE63" s="189"/>
      <c r="AF63" s="189"/>
      <c r="AG63" s="189"/>
      <c r="AH63" s="189"/>
      <c r="AI63" s="197"/>
      <c r="AJ63" s="197"/>
    </row>
    <row r="64" spans="1:36" x14ac:dyDescent="0.2">
      <c r="A64" s="144">
        <v>37</v>
      </c>
      <c r="E64" s="189"/>
      <c r="F64" s="189"/>
      <c r="G64" s="189"/>
      <c r="H64" s="189"/>
      <c r="I64" s="189"/>
      <c r="J64" s="189"/>
      <c r="K64" s="189"/>
      <c r="L64" s="189"/>
      <c r="M64" s="189"/>
      <c r="N64" s="189"/>
      <c r="O64" s="189"/>
      <c r="P64" s="189"/>
      <c r="Q64" s="189"/>
      <c r="R64" s="189"/>
      <c r="S64" s="189"/>
      <c r="T64" s="189"/>
      <c r="U64" s="189"/>
      <c r="V64" s="189"/>
      <c r="W64" s="189"/>
      <c r="X64" s="189"/>
      <c r="Y64" s="189"/>
      <c r="AA64" s="189"/>
      <c r="AB64" s="189"/>
      <c r="AC64" s="189"/>
      <c r="AE64" s="189"/>
      <c r="AF64" s="189"/>
      <c r="AG64" s="189"/>
      <c r="AH64" s="189"/>
      <c r="AI64" s="197"/>
      <c r="AJ64" s="197"/>
    </row>
    <row r="65" spans="1:36" x14ac:dyDescent="0.2">
      <c r="A65" s="144">
        <v>38</v>
      </c>
      <c r="E65" s="189"/>
      <c r="F65" s="189"/>
      <c r="G65" s="189"/>
      <c r="H65" s="189"/>
      <c r="I65" s="189"/>
      <c r="J65" s="189"/>
      <c r="K65" s="189"/>
      <c r="L65" s="189"/>
      <c r="M65" s="189"/>
      <c r="N65" s="189"/>
      <c r="O65" s="189"/>
      <c r="P65" s="189"/>
      <c r="Q65" s="189"/>
      <c r="R65" s="189"/>
      <c r="S65" s="189"/>
      <c r="T65" s="189"/>
      <c r="U65" s="189"/>
      <c r="V65" s="189"/>
      <c r="W65" s="189"/>
      <c r="X65" s="189"/>
      <c r="Y65" s="189"/>
      <c r="AA65" s="189"/>
      <c r="AB65" s="189"/>
      <c r="AC65" s="189"/>
      <c r="AE65" s="189"/>
      <c r="AF65" s="189"/>
      <c r="AG65" s="189"/>
      <c r="AH65" s="189"/>
      <c r="AI65" s="197"/>
      <c r="AJ65" s="197"/>
    </row>
    <row r="66" spans="1:36" x14ac:dyDescent="0.2">
      <c r="A66" s="144">
        <v>39</v>
      </c>
      <c r="E66" s="189"/>
      <c r="F66" s="189"/>
      <c r="G66" s="189"/>
      <c r="H66" s="189"/>
      <c r="I66" s="189"/>
      <c r="J66" s="189"/>
      <c r="K66" s="189"/>
      <c r="L66" s="189"/>
      <c r="M66" s="189"/>
      <c r="N66" s="189"/>
      <c r="O66" s="189"/>
      <c r="P66" s="189"/>
      <c r="Q66" s="189"/>
      <c r="R66" s="189"/>
      <c r="S66" s="189"/>
      <c r="T66" s="189"/>
      <c r="U66" s="189"/>
      <c r="V66" s="189"/>
      <c r="W66" s="189"/>
      <c r="X66" s="189"/>
      <c r="Y66" s="189"/>
      <c r="AA66" s="189"/>
      <c r="AB66" s="189"/>
      <c r="AC66" s="189"/>
      <c r="AE66" s="189"/>
      <c r="AF66" s="189"/>
      <c r="AG66" s="189"/>
      <c r="AH66" s="189"/>
      <c r="AI66" s="197"/>
      <c r="AJ66" s="197"/>
    </row>
    <row r="67" spans="1:36" x14ac:dyDescent="0.2">
      <c r="A67" s="144">
        <v>40</v>
      </c>
      <c r="E67" s="189"/>
      <c r="F67" s="189"/>
      <c r="G67" s="189"/>
      <c r="H67" s="189"/>
      <c r="I67" s="189"/>
      <c r="J67" s="189"/>
      <c r="K67" s="189"/>
      <c r="L67" s="189"/>
      <c r="M67" s="189"/>
      <c r="N67" s="189"/>
      <c r="O67" s="189"/>
      <c r="P67" s="189"/>
      <c r="Q67" s="189"/>
      <c r="R67" s="189"/>
      <c r="S67" s="189"/>
      <c r="T67" s="189"/>
      <c r="U67" s="189"/>
      <c r="V67" s="189"/>
      <c r="W67" s="189"/>
      <c r="X67" s="189"/>
      <c r="Y67" s="189"/>
      <c r="AA67" s="189"/>
      <c r="AB67" s="189"/>
      <c r="AC67" s="189"/>
      <c r="AE67" s="189"/>
      <c r="AF67" s="189"/>
      <c r="AG67" s="189"/>
      <c r="AH67" s="189"/>
      <c r="AI67" s="197"/>
      <c r="AJ67" s="197"/>
    </row>
    <row r="68" spans="1:36" x14ac:dyDescent="0.2">
      <c r="A68" s="144">
        <v>41</v>
      </c>
      <c r="E68" s="189"/>
      <c r="F68" s="189"/>
      <c r="G68" s="189"/>
      <c r="H68" s="189"/>
      <c r="I68" s="189"/>
      <c r="J68" s="189"/>
      <c r="K68" s="189"/>
      <c r="L68" s="189"/>
      <c r="M68" s="189"/>
      <c r="N68" s="189"/>
      <c r="O68" s="189"/>
      <c r="P68" s="189"/>
      <c r="Q68" s="189"/>
      <c r="R68" s="189"/>
      <c r="S68" s="189"/>
      <c r="T68" s="189"/>
      <c r="U68" s="189"/>
      <c r="V68" s="189"/>
      <c r="W68" s="189"/>
      <c r="X68" s="189"/>
      <c r="Y68" s="189"/>
      <c r="AA68" s="189"/>
      <c r="AB68" s="189"/>
      <c r="AC68" s="189"/>
      <c r="AE68" s="189"/>
      <c r="AF68" s="189"/>
      <c r="AG68" s="189"/>
      <c r="AH68" s="189"/>
      <c r="AI68" s="197"/>
      <c r="AJ68" s="197"/>
    </row>
    <row r="69" spans="1:36" x14ac:dyDescent="0.2">
      <c r="A69" s="144">
        <v>42</v>
      </c>
      <c r="E69" s="189"/>
      <c r="F69" s="189"/>
      <c r="G69" s="189"/>
      <c r="H69" s="189"/>
      <c r="I69" s="189"/>
      <c r="J69" s="189"/>
      <c r="K69" s="189"/>
      <c r="L69" s="189"/>
      <c r="M69" s="189"/>
      <c r="N69" s="189"/>
      <c r="O69" s="189"/>
      <c r="P69" s="189"/>
      <c r="Q69" s="189"/>
      <c r="R69" s="189"/>
      <c r="S69" s="189"/>
      <c r="T69" s="189"/>
      <c r="U69" s="189"/>
      <c r="V69" s="189"/>
      <c r="W69" s="189"/>
      <c r="X69" s="189"/>
      <c r="Y69" s="189"/>
      <c r="AA69" s="189"/>
      <c r="AB69" s="189"/>
      <c r="AC69" s="189"/>
      <c r="AE69" s="189"/>
      <c r="AF69" s="189"/>
      <c r="AG69" s="189"/>
      <c r="AH69" s="189"/>
      <c r="AI69" s="197"/>
      <c r="AJ69" s="197"/>
    </row>
    <row r="70" spans="1:36" x14ac:dyDescent="0.2">
      <c r="A70" s="144">
        <v>43</v>
      </c>
      <c r="E70" s="189"/>
      <c r="F70" s="189"/>
      <c r="G70" s="189"/>
      <c r="H70" s="189"/>
      <c r="I70" s="189"/>
      <c r="J70" s="189"/>
      <c r="K70" s="189"/>
      <c r="L70" s="189"/>
      <c r="M70" s="189"/>
      <c r="N70" s="189"/>
      <c r="O70" s="189"/>
      <c r="P70" s="189"/>
      <c r="Q70" s="189"/>
      <c r="R70" s="189"/>
      <c r="S70" s="189"/>
      <c r="T70" s="189"/>
      <c r="U70" s="189"/>
      <c r="V70" s="189"/>
      <c r="W70" s="189"/>
      <c r="X70" s="189"/>
      <c r="Y70" s="189"/>
      <c r="AA70" s="189"/>
      <c r="AB70" s="189"/>
      <c r="AC70" s="189"/>
      <c r="AE70" s="189"/>
      <c r="AF70" s="189"/>
      <c r="AG70" s="189"/>
      <c r="AH70" s="189"/>
      <c r="AI70" s="197"/>
      <c r="AJ70" s="197"/>
    </row>
    <row r="71" spans="1:36" x14ac:dyDescent="0.2">
      <c r="A71" s="144">
        <v>44</v>
      </c>
      <c r="E71" s="189"/>
      <c r="F71" s="189"/>
      <c r="G71" s="189"/>
      <c r="H71" s="189"/>
      <c r="I71" s="189"/>
      <c r="J71" s="189"/>
      <c r="K71" s="189"/>
      <c r="L71" s="189"/>
      <c r="M71" s="189"/>
      <c r="N71" s="189"/>
      <c r="O71" s="189"/>
      <c r="P71" s="189"/>
      <c r="Q71" s="189"/>
      <c r="R71" s="189"/>
      <c r="S71" s="189"/>
      <c r="T71" s="189"/>
      <c r="U71" s="189"/>
      <c r="V71" s="189"/>
      <c r="W71" s="189"/>
      <c r="X71" s="189"/>
      <c r="Y71" s="189"/>
      <c r="AA71" s="189"/>
      <c r="AB71" s="189"/>
      <c r="AC71" s="189"/>
      <c r="AE71" s="189"/>
      <c r="AF71" s="189"/>
      <c r="AG71" s="189"/>
      <c r="AH71" s="189"/>
      <c r="AI71" s="197"/>
      <c r="AJ71" s="197"/>
    </row>
    <row r="72" spans="1:36" x14ac:dyDescent="0.2">
      <c r="A72" s="144">
        <v>45</v>
      </c>
      <c r="E72" s="189"/>
      <c r="F72" s="189"/>
      <c r="G72" s="189"/>
      <c r="H72" s="189"/>
      <c r="I72" s="189"/>
      <c r="J72" s="189"/>
      <c r="K72" s="189"/>
      <c r="L72" s="189"/>
      <c r="M72" s="189"/>
      <c r="N72" s="189"/>
      <c r="O72" s="189"/>
      <c r="P72" s="189"/>
      <c r="Q72" s="189"/>
      <c r="R72" s="189"/>
      <c r="S72" s="189"/>
      <c r="T72" s="189"/>
      <c r="U72" s="189"/>
      <c r="V72" s="189"/>
      <c r="W72" s="189"/>
      <c r="X72" s="189"/>
      <c r="Y72" s="189"/>
      <c r="AA72" s="189"/>
      <c r="AB72" s="189"/>
      <c r="AC72" s="189"/>
      <c r="AE72" s="189"/>
      <c r="AF72" s="189"/>
      <c r="AG72" s="189"/>
      <c r="AH72" s="189"/>
      <c r="AI72" s="197"/>
      <c r="AJ72" s="197"/>
    </row>
    <row r="73" spans="1:36" x14ac:dyDescent="0.2">
      <c r="A73" s="144">
        <v>46</v>
      </c>
      <c r="E73" s="189"/>
      <c r="F73" s="189"/>
      <c r="G73" s="189"/>
      <c r="H73" s="189"/>
      <c r="I73" s="189"/>
      <c r="J73" s="189"/>
      <c r="K73" s="189"/>
      <c r="L73" s="189"/>
      <c r="M73" s="189"/>
      <c r="N73" s="189"/>
      <c r="O73" s="189"/>
      <c r="P73" s="189"/>
      <c r="Q73" s="189"/>
      <c r="R73" s="189"/>
      <c r="S73" s="189"/>
      <c r="T73" s="189"/>
      <c r="U73" s="189"/>
      <c r="V73" s="189"/>
      <c r="W73" s="189"/>
      <c r="X73" s="189"/>
      <c r="Y73" s="189"/>
      <c r="AA73" s="189"/>
      <c r="AB73" s="189"/>
      <c r="AC73" s="189"/>
      <c r="AE73" s="189"/>
      <c r="AF73" s="189"/>
      <c r="AG73" s="189"/>
      <c r="AH73" s="189"/>
      <c r="AI73" s="197"/>
      <c r="AJ73" s="197"/>
    </row>
    <row r="74" spans="1:36" x14ac:dyDescent="0.2">
      <c r="A74" s="144">
        <v>47</v>
      </c>
      <c r="E74" s="189"/>
      <c r="F74" s="189"/>
      <c r="G74" s="189"/>
      <c r="H74" s="189"/>
      <c r="I74" s="189"/>
      <c r="J74" s="189"/>
      <c r="K74" s="189"/>
      <c r="L74" s="189"/>
      <c r="M74" s="189"/>
      <c r="N74" s="189"/>
      <c r="O74" s="189"/>
      <c r="P74" s="189"/>
      <c r="Q74" s="189"/>
      <c r="R74" s="189"/>
      <c r="S74" s="189"/>
      <c r="T74" s="189"/>
      <c r="U74" s="189"/>
      <c r="V74" s="189"/>
      <c r="W74" s="189"/>
      <c r="X74" s="189"/>
      <c r="Y74" s="189"/>
      <c r="AA74" s="189"/>
      <c r="AB74" s="189"/>
      <c r="AC74" s="189"/>
      <c r="AE74" s="189"/>
      <c r="AF74" s="189"/>
      <c r="AG74" s="189"/>
      <c r="AH74" s="189"/>
      <c r="AI74" s="197"/>
      <c r="AJ74" s="197"/>
    </row>
    <row r="75" spans="1:36" x14ac:dyDescent="0.2">
      <c r="A75" s="144">
        <v>48</v>
      </c>
      <c r="E75" s="189"/>
      <c r="F75" s="189"/>
      <c r="G75" s="189"/>
      <c r="H75" s="189"/>
      <c r="I75" s="189"/>
      <c r="J75" s="189"/>
      <c r="K75" s="189"/>
      <c r="L75" s="189"/>
      <c r="M75" s="189"/>
      <c r="N75" s="189"/>
      <c r="O75" s="189"/>
      <c r="P75" s="189"/>
      <c r="Q75" s="189"/>
      <c r="R75" s="189"/>
      <c r="S75" s="189"/>
      <c r="T75" s="189"/>
      <c r="U75" s="189"/>
      <c r="V75" s="189"/>
      <c r="W75" s="189"/>
      <c r="X75" s="189"/>
      <c r="Y75" s="189"/>
      <c r="AA75" s="189"/>
      <c r="AB75" s="189"/>
      <c r="AC75" s="189"/>
      <c r="AE75" s="189"/>
      <c r="AF75" s="189"/>
      <c r="AG75" s="189"/>
      <c r="AH75" s="189"/>
      <c r="AI75" s="197"/>
      <c r="AJ75" s="197"/>
    </row>
    <row r="76" spans="1:36" x14ac:dyDescent="0.2">
      <c r="A76" s="144">
        <v>49</v>
      </c>
      <c r="E76" s="189"/>
      <c r="F76" s="189"/>
      <c r="G76" s="189"/>
      <c r="H76" s="189"/>
      <c r="I76" s="189"/>
      <c r="J76" s="189"/>
      <c r="K76" s="189"/>
      <c r="L76" s="189"/>
      <c r="M76" s="189"/>
      <c r="N76" s="189"/>
      <c r="O76" s="189"/>
      <c r="P76" s="189"/>
      <c r="Q76" s="189"/>
      <c r="R76" s="189"/>
      <c r="S76" s="189"/>
      <c r="T76" s="189"/>
      <c r="U76" s="189"/>
      <c r="V76" s="189"/>
      <c r="W76" s="189"/>
      <c r="X76" s="189"/>
      <c r="Y76" s="189"/>
      <c r="AA76" s="189"/>
      <c r="AB76" s="189"/>
      <c r="AC76" s="189"/>
      <c r="AE76" s="189"/>
      <c r="AF76" s="189"/>
      <c r="AG76" s="189"/>
      <c r="AH76" s="189"/>
      <c r="AI76" s="197"/>
      <c r="AJ76" s="197"/>
    </row>
    <row r="77" spans="1:36" x14ac:dyDescent="0.2">
      <c r="A77" s="144">
        <v>50</v>
      </c>
      <c r="E77" s="189"/>
      <c r="F77" s="189"/>
      <c r="G77" s="189"/>
      <c r="H77" s="189"/>
      <c r="I77" s="189"/>
      <c r="J77" s="189"/>
      <c r="K77" s="189"/>
      <c r="L77" s="189"/>
      <c r="M77" s="189"/>
      <c r="N77" s="189"/>
      <c r="O77" s="189"/>
      <c r="P77" s="189"/>
      <c r="Q77" s="189"/>
      <c r="R77" s="189"/>
      <c r="S77" s="189"/>
      <c r="T77" s="189"/>
      <c r="U77" s="189"/>
      <c r="V77" s="189"/>
      <c r="W77" s="189"/>
      <c r="X77" s="189"/>
      <c r="Y77" s="189"/>
      <c r="AA77" s="189"/>
      <c r="AB77" s="189"/>
      <c r="AC77" s="189"/>
      <c r="AE77" s="189"/>
      <c r="AF77" s="189"/>
      <c r="AG77" s="189"/>
      <c r="AH77" s="189"/>
      <c r="AI77" s="197"/>
      <c r="AJ77" s="197"/>
    </row>
    <row r="78" spans="1:36" x14ac:dyDescent="0.2">
      <c r="A78" s="144">
        <v>51</v>
      </c>
      <c r="E78" s="189"/>
      <c r="F78" s="189"/>
      <c r="G78" s="189"/>
      <c r="H78" s="189"/>
      <c r="I78" s="189"/>
      <c r="J78" s="189"/>
      <c r="K78" s="189"/>
      <c r="L78" s="189"/>
      <c r="M78" s="189"/>
      <c r="N78" s="189"/>
      <c r="O78" s="189"/>
      <c r="P78" s="189"/>
      <c r="Q78" s="189"/>
      <c r="R78" s="189"/>
      <c r="S78" s="189"/>
      <c r="T78" s="189"/>
      <c r="U78" s="189"/>
      <c r="V78" s="189"/>
      <c r="W78" s="189"/>
      <c r="X78" s="189"/>
      <c r="Y78" s="189"/>
      <c r="AA78" s="189"/>
      <c r="AB78" s="189"/>
      <c r="AC78" s="189"/>
      <c r="AE78" s="189"/>
      <c r="AF78" s="189"/>
      <c r="AG78" s="189"/>
      <c r="AH78" s="189"/>
      <c r="AI78" s="197"/>
      <c r="AJ78" s="197"/>
    </row>
    <row r="79" spans="1:36" x14ac:dyDescent="0.2">
      <c r="A79" s="144">
        <v>52</v>
      </c>
      <c r="E79" s="189"/>
      <c r="F79" s="189"/>
      <c r="G79" s="189"/>
      <c r="H79" s="189"/>
      <c r="I79" s="189"/>
      <c r="J79" s="189"/>
      <c r="K79" s="189"/>
      <c r="L79" s="189"/>
      <c r="M79" s="189"/>
      <c r="N79" s="189"/>
      <c r="O79" s="189"/>
      <c r="P79" s="189"/>
      <c r="Q79" s="189"/>
      <c r="R79" s="189"/>
      <c r="S79" s="189"/>
      <c r="T79" s="189"/>
      <c r="U79" s="189"/>
      <c r="V79" s="189"/>
      <c r="W79" s="189"/>
      <c r="X79" s="189"/>
      <c r="Y79" s="189"/>
      <c r="AA79" s="189"/>
      <c r="AB79" s="189"/>
      <c r="AC79" s="189"/>
      <c r="AE79" s="189"/>
      <c r="AF79" s="189"/>
      <c r="AG79" s="189"/>
      <c r="AH79" s="189"/>
      <c r="AI79" s="197"/>
      <c r="AJ79" s="197"/>
    </row>
    <row r="80" spans="1:36" x14ac:dyDescent="0.2">
      <c r="A80" s="144">
        <v>53</v>
      </c>
      <c r="E80" s="189"/>
      <c r="F80" s="189"/>
      <c r="G80" s="189"/>
      <c r="H80" s="189"/>
      <c r="I80" s="189"/>
      <c r="J80" s="189"/>
      <c r="K80" s="189"/>
      <c r="L80" s="189"/>
      <c r="M80" s="189"/>
      <c r="N80" s="189"/>
      <c r="O80" s="189"/>
      <c r="P80" s="189"/>
      <c r="Q80" s="189"/>
      <c r="R80" s="189"/>
      <c r="S80" s="189"/>
      <c r="T80" s="189"/>
      <c r="U80" s="189"/>
      <c r="V80" s="189"/>
      <c r="W80" s="189"/>
      <c r="X80" s="189"/>
      <c r="Y80" s="189"/>
      <c r="AA80" s="189"/>
      <c r="AB80" s="189"/>
      <c r="AC80" s="189"/>
      <c r="AE80" s="189"/>
      <c r="AF80" s="189"/>
      <c r="AG80" s="189"/>
      <c r="AH80" s="189"/>
      <c r="AI80" s="197"/>
      <c r="AJ80" s="197"/>
    </row>
    <row r="81" spans="1:36" x14ac:dyDescent="0.2">
      <c r="A81" s="144">
        <v>54</v>
      </c>
      <c r="E81" s="189"/>
      <c r="F81" s="189"/>
      <c r="G81" s="189"/>
      <c r="H81" s="189"/>
      <c r="I81" s="189"/>
      <c r="J81" s="189"/>
      <c r="K81" s="189"/>
      <c r="L81" s="189"/>
      <c r="M81" s="189"/>
      <c r="N81" s="189"/>
      <c r="O81" s="189"/>
      <c r="P81" s="189"/>
      <c r="Q81" s="189"/>
      <c r="R81" s="189"/>
      <c r="S81" s="189"/>
      <c r="T81" s="189"/>
      <c r="U81" s="189"/>
      <c r="V81" s="189"/>
      <c r="W81" s="189"/>
      <c r="X81" s="189"/>
      <c r="Y81" s="189"/>
      <c r="AA81" s="189"/>
      <c r="AB81" s="189"/>
      <c r="AC81" s="189"/>
      <c r="AE81" s="189"/>
      <c r="AF81" s="189"/>
      <c r="AG81" s="189"/>
      <c r="AH81" s="189"/>
      <c r="AI81" s="197"/>
      <c r="AJ81" s="197"/>
    </row>
    <row r="82" spans="1:36" x14ac:dyDescent="0.2">
      <c r="A82" s="144">
        <v>55</v>
      </c>
      <c r="E82" s="189"/>
      <c r="F82" s="189"/>
      <c r="G82" s="189"/>
      <c r="H82" s="189"/>
      <c r="I82" s="189"/>
      <c r="J82" s="189"/>
      <c r="K82" s="189"/>
      <c r="L82" s="189"/>
      <c r="M82" s="189"/>
      <c r="N82" s="189"/>
      <c r="O82" s="189"/>
      <c r="P82" s="189"/>
      <c r="Q82" s="189"/>
      <c r="R82" s="189"/>
      <c r="S82" s="189"/>
      <c r="T82" s="189"/>
      <c r="U82" s="189"/>
      <c r="V82" s="189"/>
      <c r="W82" s="189"/>
      <c r="X82" s="189"/>
      <c r="Y82" s="189"/>
      <c r="AA82" s="189"/>
      <c r="AB82" s="189"/>
      <c r="AC82" s="189"/>
      <c r="AE82" s="189"/>
      <c r="AF82" s="189"/>
      <c r="AG82" s="189"/>
      <c r="AH82" s="189"/>
      <c r="AI82" s="197"/>
      <c r="AJ82" s="197"/>
    </row>
    <row r="83" spans="1:36" x14ac:dyDescent="0.2">
      <c r="A83" s="144">
        <v>56</v>
      </c>
      <c r="E83" s="189"/>
      <c r="F83" s="189"/>
      <c r="G83" s="189"/>
      <c r="H83" s="189"/>
      <c r="I83" s="189"/>
      <c r="J83" s="189"/>
      <c r="K83" s="189"/>
      <c r="L83" s="189"/>
      <c r="M83" s="189"/>
      <c r="N83" s="189"/>
      <c r="O83" s="189"/>
      <c r="P83" s="189"/>
      <c r="Q83" s="189"/>
      <c r="R83" s="189"/>
      <c r="S83" s="189"/>
      <c r="T83" s="189"/>
      <c r="U83" s="189"/>
      <c r="V83" s="189"/>
      <c r="W83" s="189"/>
      <c r="X83" s="189"/>
      <c r="Y83" s="189"/>
      <c r="AA83" s="189"/>
      <c r="AB83" s="189"/>
      <c r="AC83" s="189"/>
      <c r="AE83" s="189"/>
      <c r="AF83" s="189"/>
      <c r="AG83" s="189"/>
      <c r="AH83" s="189"/>
      <c r="AI83" s="197"/>
      <c r="AJ83" s="197"/>
    </row>
    <row r="84" spans="1:36" x14ac:dyDescent="0.2">
      <c r="A84" s="144">
        <v>57</v>
      </c>
      <c r="E84" s="189"/>
      <c r="F84" s="189"/>
      <c r="G84" s="189"/>
      <c r="H84" s="189"/>
      <c r="I84" s="189"/>
      <c r="J84" s="189"/>
      <c r="K84" s="189"/>
      <c r="L84" s="189"/>
      <c r="M84" s="189"/>
      <c r="N84" s="189"/>
      <c r="O84" s="189"/>
      <c r="P84" s="189"/>
      <c r="Q84" s="189"/>
      <c r="R84" s="189"/>
      <c r="S84" s="189"/>
      <c r="T84" s="189"/>
      <c r="U84" s="189"/>
      <c r="V84" s="189"/>
      <c r="W84" s="189"/>
      <c r="X84" s="189"/>
      <c r="Y84" s="189"/>
      <c r="AA84" s="189"/>
      <c r="AB84" s="189"/>
      <c r="AC84" s="189"/>
      <c r="AE84" s="189"/>
      <c r="AF84" s="189"/>
      <c r="AG84" s="189"/>
      <c r="AH84" s="189"/>
      <c r="AI84" s="197"/>
      <c r="AJ84" s="197"/>
    </row>
    <row r="85" spans="1:36" x14ac:dyDescent="0.2">
      <c r="A85" s="144">
        <v>58</v>
      </c>
      <c r="E85" s="189"/>
      <c r="F85" s="189"/>
      <c r="G85" s="189"/>
      <c r="H85" s="189"/>
      <c r="I85" s="189"/>
      <c r="J85" s="189"/>
      <c r="K85" s="189"/>
      <c r="L85" s="189"/>
      <c r="M85" s="189"/>
      <c r="N85" s="189"/>
      <c r="O85" s="189"/>
      <c r="P85" s="189"/>
      <c r="Q85" s="189"/>
      <c r="R85" s="189"/>
      <c r="S85" s="189"/>
      <c r="T85" s="189"/>
      <c r="U85" s="189"/>
      <c r="V85" s="189"/>
      <c r="W85" s="189"/>
      <c r="X85" s="189"/>
      <c r="Y85" s="189"/>
      <c r="AA85" s="189"/>
      <c r="AB85" s="189"/>
      <c r="AC85" s="189"/>
      <c r="AE85" s="189"/>
      <c r="AF85" s="189"/>
      <c r="AG85" s="189"/>
      <c r="AH85" s="189"/>
      <c r="AI85" s="197"/>
      <c r="AJ85" s="197"/>
    </row>
    <row r="86" spans="1:36" x14ac:dyDescent="0.2">
      <c r="A86" s="144">
        <v>59</v>
      </c>
      <c r="E86" s="189"/>
      <c r="F86" s="189"/>
      <c r="G86" s="189"/>
      <c r="H86" s="189"/>
      <c r="I86" s="189"/>
      <c r="J86" s="189"/>
      <c r="K86" s="189"/>
      <c r="L86" s="189"/>
      <c r="M86" s="189"/>
      <c r="N86" s="189"/>
      <c r="O86" s="189"/>
      <c r="P86" s="189"/>
      <c r="Q86" s="189"/>
      <c r="R86" s="189"/>
      <c r="S86" s="189"/>
      <c r="T86" s="189"/>
      <c r="U86" s="189"/>
      <c r="V86" s="189"/>
      <c r="W86" s="189"/>
      <c r="X86" s="189"/>
      <c r="Y86" s="189"/>
      <c r="AA86" s="189"/>
      <c r="AB86" s="189"/>
      <c r="AC86" s="189"/>
      <c r="AE86" s="189"/>
      <c r="AF86" s="189"/>
      <c r="AG86" s="189"/>
      <c r="AH86" s="189"/>
      <c r="AI86" s="197"/>
      <c r="AJ86" s="197"/>
    </row>
    <row r="87" spans="1:36" x14ac:dyDescent="0.2">
      <c r="A87" s="144">
        <v>60</v>
      </c>
      <c r="E87" s="189"/>
      <c r="F87" s="189"/>
      <c r="G87" s="189"/>
      <c r="H87" s="189"/>
      <c r="I87" s="189"/>
      <c r="J87" s="189"/>
      <c r="K87" s="189"/>
      <c r="L87" s="189"/>
      <c r="M87" s="189"/>
      <c r="N87" s="189"/>
      <c r="O87" s="189"/>
      <c r="P87" s="189"/>
      <c r="Q87" s="189"/>
      <c r="R87" s="189"/>
      <c r="S87" s="189"/>
      <c r="T87" s="189"/>
      <c r="U87" s="189"/>
      <c r="V87" s="189"/>
      <c r="W87" s="189"/>
      <c r="X87" s="189"/>
      <c r="Y87" s="189"/>
      <c r="AA87" s="189"/>
      <c r="AB87" s="189"/>
      <c r="AC87" s="189"/>
      <c r="AE87" s="189"/>
      <c r="AF87" s="189"/>
      <c r="AG87" s="189"/>
      <c r="AH87" s="189"/>
      <c r="AI87" s="197"/>
      <c r="AJ87" s="197"/>
    </row>
    <row r="88" spans="1:36" x14ac:dyDescent="0.2">
      <c r="A88" s="144">
        <v>61</v>
      </c>
      <c r="E88" s="189"/>
      <c r="F88" s="189"/>
      <c r="G88" s="189"/>
      <c r="H88" s="189"/>
      <c r="I88" s="189"/>
      <c r="J88" s="189"/>
      <c r="K88" s="189"/>
      <c r="L88" s="189"/>
      <c r="M88" s="189"/>
      <c r="N88" s="189"/>
      <c r="O88" s="189"/>
      <c r="P88" s="189"/>
      <c r="Q88" s="189"/>
      <c r="R88" s="189"/>
      <c r="S88" s="189"/>
      <c r="T88" s="189"/>
      <c r="U88" s="189"/>
      <c r="V88" s="189"/>
      <c r="W88" s="189"/>
      <c r="X88" s="189"/>
      <c r="Y88" s="189"/>
      <c r="AA88" s="189"/>
      <c r="AB88" s="189"/>
      <c r="AC88" s="189"/>
      <c r="AE88" s="189"/>
      <c r="AF88" s="189"/>
      <c r="AG88" s="189"/>
      <c r="AH88" s="189"/>
      <c r="AI88" s="197"/>
      <c r="AJ88" s="197"/>
    </row>
    <row r="89" spans="1:36" x14ac:dyDescent="0.2">
      <c r="A89" s="144">
        <v>62</v>
      </c>
      <c r="E89" s="189"/>
      <c r="F89" s="189"/>
      <c r="G89" s="189"/>
      <c r="H89" s="189"/>
      <c r="I89" s="189"/>
      <c r="J89" s="189"/>
      <c r="K89" s="189"/>
      <c r="L89" s="189"/>
      <c r="M89" s="189"/>
      <c r="N89" s="189"/>
      <c r="O89" s="189"/>
      <c r="P89" s="189"/>
      <c r="Q89" s="189"/>
      <c r="R89" s="189"/>
      <c r="S89" s="189"/>
      <c r="T89" s="189"/>
      <c r="U89" s="189"/>
      <c r="V89" s="189"/>
      <c r="W89" s="189"/>
      <c r="X89" s="189"/>
      <c r="Y89" s="189"/>
      <c r="AA89" s="189"/>
      <c r="AB89" s="189"/>
      <c r="AC89" s="189"/>
      <c r="AE89" s="189"/>
      <c r="AF89" s="189"/>
      <c r="AG89" s="189"/>
      <c r="AH89" s="189"/>
      <c r="AI89" s="197"/>
      <c r="AJ89" s="197"/>
    </row>
    <row r="90" spans="1:36" x14ac:dyDescent="0.2">
      <c r="A90" s="144">
        <v>63</v>
      </c>
      <c r="E90" s="189"/>
      <c r="F90" s="189"/>
      <c r="G90" s="189"/>
      <c r="H90" s="189"/>
      <c r="I90" s="189"/>
      <c r="J90" s="189"/>
      <c r="K90" s="189"/>
      <c r="L90" s="189"/>
      <c r="M90" s="189"/>
      <c r="N90" s="189"/>
      <c r="O90" s="189"/>
      <c r="P90" s="189"/>
      <c r="Q90" s="189"/>
      <c r="R90" s="189"/>
      <c r="S90" s="189"/>
      <c r="T90" s="189"/>
      <c r="U90" s="189"/>
      <c r="V90" s="189"/>
      <c r="W90" s="189"/>
      <c r="X90" s="189"/>
      <c r="Y90" s="189"/>
      <c r="AA90" s="189"/>
      <c r="AB90" s="189"/>
      <c r="AC90" s="189"/>
      <c r="AE90" s="189"/>
      <c r="AF90" s="189"/>
      <c r="AG90" s="189"/>
      <c r="AH90" s="189"/>
      <c r="AI90" s="197"/>
      <c r="AJ90" s="197"/>
    </row>
    <row r="91" spans="1:36" x14ac:dyDescent="0.2">
      <c r="A91" s="144">
        <v>64</v>
      </c>
      <c r="E91" s="189"/>
      <c r="F91" s="189"/>
      <c r="G91" s="189"/>
      <c r="H91" s="189"/>
      <c r="I91" s="189"/>
      <c r="J91" s="189"/>
      <c r="K91" s="189"/>
      <c r="L91" s="189"/>
      <c r="M91" s="189"/>
      <c r="N91" s="189"/>
      <c r="O91" s="189"/>
      <c r="P91" s="189"/>
      <c r="Q91" s="189"/>
      <c r="R91" s="189"/>
      <c r="S91" s="189"/>
      <c r="T91" s="189"/>
      <c r="U91" s="189"/>
      <c r="V91" s="189"/>
      <c r="W91" s="189"/>
      <c r="X91" s="189"/>
      <c r="Y91" s="189"/>
      <c r="AA91" s="189"/>
      <c r="AB91" s="189"/>
      <c r="AC91" s="189"/>
      <c r="AE91" s="189"/>
      <c r="AF91" s="189"/>
      <c r="AG91" s="189"/>
      <c r="AH91" s="189"/>
      <c r="AI91" s="197"/>
      <c r="AJ91" s="197"/>
    </row>
    <row r="92" spans="1:36" x14ac:dyDescent="0.2">
      <c r="A92" s="144">
        <v>65</v>
      </c>
      <c r="E92" s="189"/>
      <c r="F92" s="189"/>
      <c r="G92" s="189"/>
      <c r="H92" s="189"/>
      <c r="I92" s="189"/>
      <c r="J92" s="189"/>
      <c r="K92" s="189"/>
      <c r="L92" s="189"/>
      <c r="M92" s="189"/>
      <c r="N92" s="189"/>
      <c r="O92" s="189"/>
      <c r="P92" s="189"/>
      <c r="Q92" s="189"/>
      <c r="R92" s="189"/>
      <c r="S92" s="189"/>
      <c r="T92" s="189"/>
      <c r="U92" s="189"/>
      <c r="V92" s="189"/>
      <c r="W92" s="189"/>
      <c r="X92" s="189"/>
      <c r="Y92" s="189"/>
      <c r="AA92" s="189"/>
      <c r="AB92" s="189"/>
      <c r="AC92" s="189"/>
      <c r="AE92" s="189"/>
      <c r="AF92" s="189"/>
      <c r="AG92" s="189"/>
      <c r="AH92" s="189"/>
      <c r="AI92" s="197"/>
      <c r="AJ92" s="197"/>
    </row>
    <row r="93" spans="1:36" x14ac:dyDescent="0.2">
      <c r="A93" s="144">
        <v>66</v>
      </c>
      <c r="E93" s="189"/>
      <c r="F93" s="189"/>
      <c r="G93" s="189"/>
      <c r="H93" s="189"/>
      <c r="I93" s="189"/>
      <c r="J93" s="189"/>
      <c r="K93" s="189"/>
      <c r="L93" s="189"/>
      <c r="M93" s="189"/>
      <c r="N93" s="189"/>
      <c r="O93" s="189"/>
      <c r="P93" s="189"/>
      <c r="Q93" s="189"/>
      <c r="R93" s="189"/>
      <c r="S93" s="189"/>
      <c r="T93" s="189"/>
      <c r="U93" s="189"/>
      <c r="V93" s="189"/>
      <c r="W93" s="189"/>
      <c r="X93" s="189"/>
      <c r="Y93" s="189"/>
      <c r="AA93" s="189"/>
      <c r="AB93" s="189"/>
      <c r="AC93" s="189"/>
      <c r="AE93" s="189"/>
      <c r="AF93" s="189"/>
      <c r="AG93" s="189"/>
      <c r="AH93" s="189"/>
      <c r="AI93" s="197"/>
      <c r="AJ93" s="197"/>
    </row>
    <row r="94" spans="1:36" x14ac:dyDescent="0.2">
      <c r="A94" s="144">
        <v>67</v>
      </c>
      <c r="E94" s="189"/>
      <c r="F94" s="189"/>
      <c r="G94" s="189"/>
      <c r="H94" s="189"/>
      <c r="I94" s="189"/>
      <c r="J94" s="189"/>
      <c r="K94" s="189"/>
      <c r="L94" s="189"/>
      <c r="M94" s="189"/>
      <c r="N94" s="189"/>
      <c r="O94" s="189"/>
      <c r="P94" s="189"/>
      <c r="Q94" s="189"/>
      <c r="R94" s="189"/>
      <c r="S94" s="189"/>
      <c r="T94" s="189"/>
      <c r="U94" s="189"/>
      <c r="V94" s="189"/>
      <c r="W94" s="189"/>
      <c r="X94" s="189"/>
      <c r="Y94" s="189"/>
      <c r="AA94" s="189"/>
      <c r="AB94" s="189"/>
      <c r="AC94" s="189"/>
      <c r="AE94" s="189"/>
      <c r="AF94" s="189"/>
      <c r="AG94" s="189"/>
      <c r="AH94" s="189"/>
      <c r="AI94" s="197"/>
      <c r="AJ94" s="197"/>
    </row>
    <row r="95" spans="1:36" x14ac:dyDescent="0.2">
      <c r="A95" s="144">
        <v>68</v>
      </c>
      <c r="E95" s="189"/>
      <c r="F95" s="189"/>
      <c r="G95" s="189"/>
      <c r="H95" s="189"/>
      <c r="I95" s="189"/>
      <c r="J95" s="189"/>
      <c r="K95" s="189"/>
      <c r="L95" s="189"/>
      <c r="M95" s="189"/>
      <c r="N95" s="189"/>
      <c r="O95" s="189"/>
      <c r="P95" s="189"/>
      <c r="Q95" s="189"/>
      <c r="R95" s="189"/>
      <c r="S95" s="189"/>
      <c r="T95" s="189"/>
      <c r="U95" s="189"/>
      <c r="V95" s="189"/>
      <c r="W95" s="189"/>
      <c r="X95" s="189"/>
      <c r="Y95" s="189"/>
      <c r="AA95" s="189"/>
      <c r="AB95" s="189"/>
      <c r="AC95" s="189"/>
      <c r="AE95" s="189"/>
      <c r="AF95" s="189"/>
      <c r="AG95" s="189"/>
      <c r="AH95" s="189"/>
      <c r="AI95" s="197"/>
      <c r="AJ95" s="197"/>
    </row>
    <row r="96" spans="1:36" x14ac:dyDescent="0.2">
      <c r="A96" s="144">
        <v>69</v>
      </c>
      <c r="E96" s="189"/>
      <c r="F96" s="189"/>
      <c r="G96" s="189"/>
      <c r="H96" s="189"/>
      <c r="I96" s="189"/>
      <c r="J96" s="189"/>
      <c r="K96" s="189"/>
      <c r="L96" s="189"/>
      <c r="M96" s="189"/>
      <c r="N96" s="189"/>
      <c r="O96" s="189"/>
      <c r="P96" s="189"/>
      <c r="Q96" s="189"/>
      <c r="R96" s="189"/>
      <c r="S96" s="189"/>
      <c r="T96" s="189"/>
      <c r="U96" s="189"/>
      <c r="V96" s="189"/>
      <c r="W96" s="189"/>
      <c r="X96" s="189"/>
      <c r="Y96" s="189"/>
      <c r="AA96" s="189"/>
      <c r="AB96" s="189"/>
      <c r="AC96" s="189"/>
      <c r="AE96" s="189"/>
      <c r="AF96" s="189"/>
      <c r="AG96" s="189"/>
      <c r="AH96" s="189"/>
      <c r="AI96" s="197"/>
      <c r="AJ96" s="197"/>
    </row>
    <row r="97" spans="1:36" x14ac:dyDescent="0.2">
      <c r="A97" s="144">
        <v>70</v>
      </c>
      <c r="E97" s="189"/>
      <c r="F97" s="189"/>
      <c r="G97" s="189"/>
      <c r="H97" s="189"/>
      <c r="I97" s="189"/>
      <c r="J97" s="189"/>
      <c r="K97" s="189"/>
      <c r="L97" s="189"/>
      <c r="M97" s="189"/>
      <c r="N97" s="189"/>
      <c r="O97" s="189"/>
      <c r="P97" s="189"/>
      <c r="Q97" s="189"/>
      <c r="R97" s="189"/>
      <c r="S97" s="189"/>
      <c r="T97" s="189"/>
      <c r="U97" s="189"/>
      <c r="V97" s="189"/>
      <c r="W97" s="189"/>
      <c r="X97" s="189"/>
      <c r="Y97" s="189"/>
      <c r="AA97" s="189"/>
      <c r="AB97" s="189"/>
      <c r="AC97" s="189"/>
      <c r="AE97" s="189"/>
      <c r="AF97" s="189"/>
      <c r="AG97" s="189"/>
      <c r="AH97" s="189"/>
      <c r="AI97" s="197"/>
      <c r="AJ97" s="197"/>
    </row>
    <row r="98" spans="1:36" x14ac:dyDescent="0.2">
      <c r="A98" s="144">
        <v>71</v>
      </c>
      <c r="E98" s="189"/>
      <c r="F98" s="189"/>
      <c r="G98" s="189"/>
      <c r="H98" s="189"/>
      <c r="I98" s="189"/>
      <c r="J98" s="189"/>
      <c r="K98" s="189"/>
      <c r="L98" s="189"/>
      <c r="M98" s="189"/>
      <c r="N98" s="189"/>
      <c r="O98" s="189"/>
      <c r="P98" s="189"/>
      <c r="Q98" s="189"/>
      <c r="R98" s="189"/>
      <c r="S98" s="189"/>
      <c r="T98" s="189"/>
      <c r="U98" s="189"/>
      <c r="V98" s="189"/>
      <c r="W98" s="189"/>
      <c r="X98" s="189"/>
      <c r="Y98" s="189"/>
      <c r="AA98" s="189"/>
      <c r="AB98" s="189"/>
      <c r="AC98" s="189"/>
      <c r="AE98" s="189"/>
      <c r="AF98" s="189"/>
      <c r="AG98" s="189"/>
      <c r="AH98" s="189"/>
      <c r="AI98" s="197"/>
      <c r="AJ98" s="197"/>
    </row>
    <row r="99" spans="1:36" x14ac:dyDescent="0.2">
      <c r="A99" s="144">
        <v>72</v>
      </c>
      <c r="E99" s="189"/>
      <c r="F99" s="189"/>
      <c r="G99" s="189"/>
      <c r="H99" s="189"/>
      <c r="I99" s="189"/>
      <c r="J99" s="189"/>
      <c r="K99" s="189"/>
      <c r="L99" s="189"/>
      <c r="M99" s="189"/>
      <c r="N99" s="189"/>
      <c r="O99" s="189"/>
      <c r="P99" s="189"/>
      <c r="Q99" s="189"/>
      <c r="R99" s="189"/>
      <c r="S99" s="189"/>
      <c r="T99" s="189"/>
      <c r="U99" s="189"/>
      <c r="V99" s="189"/>
      <c r="W99" s="189"/>
      <c r="X99" s="189"/>
      <c r="Y99" s="189"/>
      <c r="AA99" s="189"/>
      <c r="AB99" s="189"/>
      <c r="AC99" s="189"/>
      <c r="AE99" s="189"/>
      <c r="AF99" s="189"/>
      <c r="AG99" s="189"/>
      <c r="AH99" s="189"/>
      <c r="AI99" s="197"/>
      <c r="AJ99" s="197"/>
    </row>
    <row r="100" spans="1:36" x14ac:dyDescent="0.2">
      <c r="A100" s="144">
        <v>73</v>
      </c>
      <c r="E100" s="189"/>
      <c r="F100" s="189"/>
      <c r="G100" s="189"/>
      <c r="H100" s="189"/>
      <c r="I100" s="189"/>
      <c r="J100" s="189"/>
      <c r="K100" s="189"/>
      <c r="L100" s="189"/>
      <c r="M100" s="189"/>
      <c r="N100" s="189"/>
      <c r="O100" s="189"/>
      <c r="P100" s="189"/>
      <c r="Q100" s="189"/>
      <c r="R100" s="189"/>
      <c r="S100" s="189"/>
      <c r="T100" s="189"/>
      <c r="U100" s="189"/>
      <c r="V100" s="189"/>
      <c r="W100" s="189"/>
      <c r="X100" s="189"/>
      <c r="Y100" s="189"/>
      <c r="AA100" s="189"/>
      <c r="AB100" s="189"/>
      <c r="AC100" s="189"/>
      <c r="AE100" s="189"/>
      <c r="AF100" s="189"/>
      <c r="AG100" s="189"/>
      <c r="AH100" s="189"/>
      <c r="AI100" s="197"/>
      <c r="AJ100" s="197"/>
    </row>
    <row r="101" spans="1:36" x14ac:dyDescent="0.2">
      <c r="A101" s="144">
        <v>74</v>
      </c>
      <c r="E101" s="189"/>
      <c r="F101" s="189"/>
      <c r="G101" s="189"/>
      <c r="H101" s="189"/>
      <c r="I101" s="189"/>
      <c r="J101" s="189"/>
      <c r="K101" s="189"/>
      <c r="L101" s="189"/>
      <c r="M101" s="189"/>
      <c r="N101" s="189"/>
      <c r="O101" s="189"/>
      <c r="P101" s="189"/>
      <c r="Q101" s="189"/>
      <c r="R101" s="189"/>
      <c r="S101" s="189"/>
      <c r="T101" s="189"/>
      <c r="U101" s="189"/>
      <c r="V101" s="189"/>
      <c r="W101" s="189"/>
      <c r="X101" s="189"/>
      <c r="Y101" s="189"/>
      <c r="AA101" s="189"/>
      <c r="AB101" s="189"/>
      <c r="AC101" s="189"/>
      <c r="AE101" s="189"/>
      <c r="AF101" s="189"/>
      <c r="AG101" s="189"/>
      <c r="AH101" s="189"/>
      <c r="AI101" s="197"/>
      <c r="AJ101" s="197"/>
    </row>
    <row r="102" spans="1:36" x14ac:dyDescent="0.2">
      <c r="A102" s="144">
        <v>75</v>
      </c>
      <c r="E102" s="189"/>
      <c r="F102" s="189"/>
      <c r="G102" s="189"/>
      <c r="H102" s="189"/>
      <c r="I102" s="189"/>
      <c r="J102" s="189"/>
      <c r="K102" s="189"/>
      <c r="L102" s="189"/>
      <c r="M102" s="189"/>
      <c r="N102" s="189"/>
      <c r="O102" s="189"/>
      <c r="P102" s="189"/>
      <c r="Q102" s="189"/>
      <c r="R102" s="189"/>
      <c r="S102" s="189"/>
      <c r="T102" s="189"/>
      <c r="U102" s="189"/>
      <c r="V102" s="189"/>
      <c r="W102" s="189"/>
      <c r="X102" s="189"/>
      <c r="Y102" s="189"/>
      <c r="AA102" s="189"/>
      <c r="AB102" s="189"/>
      <c r="AC102" s="189"/>
      <c r="AE102" s="189"/>
      <c r="AF102" s="189"/>
      <c r="AG102" s="189"/>
      <c r="AH102" s="189"/>
      <c r="AI102" s="197"/>
      <c r="AJ102" s="197"/>
    </row>
    <row r="103" spans="1:36" x14ac:dyDescent="0.2">
      <c r="A103" s="144">
        <v>76</v>
      </c>
      <c r="E103" s="189"/>
      <c r="F103" s="189"/>
      <c r="G103" s="189"/>
      <c r="H103" s="189"/>
      <c r="I103" s="189"/>
      <c r="J103" s="189"/>
      <c r="K103" s="189"/>
      <c r="L103" s="189"/>
      <c r="M103" s="189"/>
      <c r="N103" s="189"/>
      <c r="O103" s="189"/>
      <c r="P103" s="189"/>
      <c r="Q103" s="189"/>
      <c r="R103" s="189"/>
      <c r="S103" s="189"/>
      <c r="T103" s="189"/>
      <c r="U103" s="189"/>
      <c r="V103" s="189"/>
      <c r="W103" s="189"/>
      <c r="X103" s="189"/>
      <c r="Y103" s="189"/>
      <c r="AA103" s="189"/>
      <c r="AB103" s="189"/>
      <c r="AC103" s="189"/>
      <c r="AE103" s="189"/>
      <c r="AF103" s="189"/>
      <c r="AG103" s="189"/>
      <c r="AH103" s="189"/>
      <c r="AI103" s="197"/>
      <c r="AJ103" s="197"/>
    </row>
    <row r="104" spans="1:36" x14ac:dyDescent="0.2">
      <c r="A104" s="144">
        <v>77</v>
      </c>
      <c r="E104" s="189"/>
      <c r="F104" s="189"/>
      <c r="G104" s="189"/>
      <c r="H104" s="189"/>
      <c r="I104" s="189"/>
      <c r="J104" s="189"/>
      <c r="K104" s="189"/>
      <c r="L104" s="189"/>
      <c r="M104" s="189"/>
      <c r="N104" s="189"/>
      <c r="O104" s="189"/>
      <c r="P104" s="189"/>
      <c r="Q104" s="189"/>
      <c r="R104" s="189"/>
      <c r="S104" s="189"/>
      <c r="T104" s="189"/>
      <c r="U104" s="189"/>
      <c r="V104" s="189"/>
      <c r="W104" s="189"/>
      <c r="X104" s="189"/>
      <c r="Y104" s="189"/>
      <c r="AA104" s="189"/>
      <c r="AB104" s="189"/>
      <c r="AC104" s="189"/>
      <c r="AE104" s="189"/>
      <c r="AF104" s="189"/>
      <c r="AG104" s="189"/>
      <c r="AH104" s="189"/>
      <c r="AI104" s="197"/>
      <c r="AJ104" s="197"/>
    </row>
    <row r="105" spans="1:36" x14ac:dyDescent="0.2">
      <c r="A105" s="144">
        <v>78</v>
      </c>
      <c r="E105" s="189"/>
      <c r="F105" s="189"/>
      <c r="G105" s="189"/>
      <c r="H105" s="189"/>
      <c r="I105" s="189"/>
      <c r="J105" s="189"/>
      <c r="K105" s="189"/>
      <c r="L105" s="189"/>
      <c r="M105" s="189"/>
      <c r="N105" s="189"/>
      <c r="O105" s="189"/>
      <c r="P105" s="189"/>
      <c r="Q105" s="189"/>
      <c r="R105" s="189"/>
      <c r="S105" s="189"/>
      <c r="T105" s="189"/>
      <c r="U105" s="189"/>
      <c r="V105" s="189"/>
      <c r="W105" s="189"/>
      <c r="X105" s="189"/>
      <c r="Y105" s="189"/>
      <c r="AA105" s="189"/>
      <c r="AB105" s="189"/>
      <c r="AC105" s="189"/>
      <c r="AE105" s="189"/>
      <c r="AF105" s="189"/>
      <c r="AG105" s="189"/>
      <c r="AH105" s="189"/>
      <c r="AI105" s="197"/>
      <c r="AJ105" s="197"/>
    </row>
    <row r="106" spans="1:36" x14ac:dyDescent="0.2">
      <c r="A106" s="144">
        <v>79</v>
      </c>
      <c r="E106" s="189"/>
      <c r="F106" s="189"/>
      <c r="G106" s="189"/>
      <c r="H106" s="189"/>
      <c r="I106" s="189"/>
      <c r="J106" s="189"/>
      <c r="K106" s="189"/>
      <c r="L106" s="189"/>
      <c r="M106" s="189"/>
      <c r="N106" s="189"/>
      <c r="O106" s="189"/>
      <c r="P106" s="189"/>
      <c r="Q106" s="189"/>
      <c r="R106" s="189"/>
      <c r="S106" s="189"/>
      <c r="T106" s="189"/>
      <c r="U106" s="189"/>
      <c r="V106" s="189"/>
      <c r="W106" s="189"/>
      <c r="X106" s="189"/>
      <c r="Y106" s="189"/>
      <c r="AA106" s="189"/>
      <c r="AB106" s="189"/>
      <c r="AC106" s="189"/>
      <c r="AE106" s="189"/>
      <c r="AF106" s="189"/>
      <c r="AG106" s="189"/>
      <c r="AH106" s="189"/>
      <c r="AI106" s="197"/>
      <c r="AJ106" s="197"/>
    </row>
    <row r="107" spans="1:36" x14ac:dyDescent="0.2">
      <c r="A107" s="144">
        <v>80</v>
      </c>
      <c r="E107" s="189"/>
      <c r="F107" s="189"/>
      <c r="G107" s="189"/>
      <c r="H107" s="189"/>
      <c r="I107" s="189"/>
      <c r="J107" s="189"/>
      <c r="K107" s="189"/>
      <c r="L107" s="189"/>
      <c r="M107" s="189"/>
      <c r="N107" s="189"/>
      <c r="O107" s="189"/>
      <c r="P107" s="189"/>
      <c r="Q107" s="189"/>
      <c r="R107" s="189"/>
      <c r="S107" s="189"/>
      <c r="T107" s="189"/>
      <c r="U107" s="189"/>
      <c r="V107" s="189"/>
      <c r="W107" s="189"/>
      <c r="X107" s="189"/>
      <c r="Y107" s="189"/>
      <c r="AA107" s="189"/>
      <c r="AB107" s="189"/>
      <c r="AC107" s="189"/>
      <c r="AE107" s="189"/>
      <c r="AF107" s="189"/>
      <c r="AG107" s="189"/>
      <c r="AH107" s="189"/>
      <c r="AI107" s="197"/>
      <c r="AJ107" s="197"/>
    </row>
    <row r="108" spans="1:36" x14ac:dyDescent="0.2">
      <c r="A108" s="144">
        <v>81</v>
      </c>
      <c r="E108" s="189"/>
      <c r="F108" s="189"/>
      <c r="G108" s="189"/>
      <c r="H108" s="189"/>
      <c r="I108" s="189"/>
      <c r="J108" s="189"/>
      <c r="K108" s="189"/>
      <c r="L108" s="189"/>
      <c r="M108" s="189"/>
      <c r="N108" s="189"/>
      <c r="O108" s="189"/>
      <c r="P108" s="189"/>
      <c r="Q108" s="189"/>
      <c r="R108" s="189"/>
      <c r="S108" s="189"/>
      <c r="T108" s="189"/>
      <c r="U108" s="189"/>
      <c r="V108" s="189"/>
      <c r="W108" s="189"/>
      <c r="X108" s="189"/>
      <c r="Y108" s="189"/>
      <c r="AA108" s="189"/>
      <c r="AB108" s="189"/>
      <c r="AC108" s="189"/>
      <c r="AE108" s="189"/>
      <c r="AF108" s="189"/>
      <c r="AG108" s="189"/>
      <c r="AH108" s="189"/>
      <c r="AI108" s="197"/>
      <c r="AJ108" s="197"/>
    </row>
    <row r="109" spans="1:36" x14ac:dyDescent="0.2">
      <c r="A109" s="144">
        <v>82</v>
      </c>
      <c r="E109" s="189"/>
      <c r="F109" s="189"/>
      <c r="G109" s="189"/>
      <c r="H109" s="189"/>
      <c r="I109" s="189"/>
      <c r="J109" s="189"/>
      <c r="K109" s="189"/>
      <c r="L109" s="189"/>
      <c r="M109" s="189"/>
      <c r="N109" s="189"/>
      <c r="O109" s="189"/>
      <c r="P109" s="189"/>
      <c r="Q109" s="189"/>
      <c r="R109" s="189"/>
      <c r="S109" s="189"/>
      <c r="T109" s="189"/>
      <c r="U109" s="189"/>
      <c r="V109" s="189"/>
      <c r="W109" s="189"/>
      <c r="X109" s="189"/>
      <c r="Y109" s="189"/>
      <c r="AA109" s="189"/>
      <c r="AB109" s="189"/>
      <c r="AC109" s="189"/>
      <c r="AE109" s="189"/>
      <c r="AF109" s="189"/>
      <c r="AG109" s="189"/>
      <c r="AH109" s="189"/>
      <c r="AI109" s="197"/>
      <c r="AJ109" s="197"/>
    </row>
    <row r="110" spans="1:36" x14ac:dyDescent="0.2">
      <c r="A110" s="144">
        <v>83</v>
      </c>
      <c r="E110" s="189"/>
      <c r="F110" s="189"/>
      <c r="G110" s="189"/>
      <c r="H110" s="189"/>
      <c r="I110" s="189"/>
      <c r="J110" s="189"/>
      <c r="K110" s="189"/>
      <c r="L110" s="189"/>
      <c r="M110" s="189"/>
      <c r="N110" s="189"/>
      <c r="O110" s="189"/>
      <c r="P110" s="189"/>
      <c r="Q110" s="189"/>
      <c r="R110" s="189"/>
      <c r="S110" s="189"/>
      <c r="T110" s="189"/>
      <c r="U110" s="189"/>
      <c r="V110" s="189"/>
      <c r="W110" s="189"/>
      <c r="X110" s="189"/>
      <c r="Y110" s="189"/>
      <c r="AA110" s="189"/>
      <c r="AB110" s="189"/>
      <c r="AC110" s="189"/>
      <c r="AE110" s="189"/>
      <c r="AF110" s="189"/>
      <c r="AG110" s="189"/>
      <c r="AH110" s="189"/>
      <c r="AI110" s="197"/>
      <c r="AJ110" s="197"/>
    </row>
    <row r="111" spans="1:36" x14ac:dyDescent="0.2">
      <c r="A111" s="144">
        <v>84</v>
      </c>
      <c r="E111" s="189"/>
      <c r="F111" s="189"/>
      <c r="G111" s="189"/>
      <c r="H111" s="189"/>
      <c r="I111" s="189"/>
      <c r="J111" s="189"/>
      <c r="K111" s="189"/>
      <c r="L111" s="189"/>
      <c r="M111" s="189"/>
      <c r="N111" s="189"/>
      <c r="O111" s="189"/>
      <c r="P111" s="189"/>
      <c r="Q111" s="189"/>
      <c r="R111" s="189"/>
      <c r="S111" s="189"/>
      <c r="T111" s="189"/>
      <c r="U111" s="189"/>
      <c r="V111" s="189"/>
      <c r="W111" s="189"/>
      <c r="X111" s="189"/>
      <c r="Y111" s="189"/>
      <c r="AA111" s="189"/>
      <c r="AB111" s="189"/>
      <c r="AC111" s="189"/>
      <c r="AE111" s="189"/>
      <c r="AF111" s="189"/>
      <c r="AG111" s="189"/>
      <c r="AH111" s="189"/>
      <c r="AI111" s="197"/>
      <c r="AJ111" s="197"/>
    </row>
    <row r="112" spans="1:36" x14ac:dyDescent="0.2">
      <c r="A112" s="144">
        <v>85</v>
      </c>
      <c r="E112" s="189"/>
      <c r="F112" s="189"/>
      <c r="G112" s="189"/>
      <c r="H112" s="189"/>
      <c r="I112" s="189"/>
      <c r="J112" s="189"/>
      <c r="K112" s="189"/>
      <c r="L112" s="189"/>
      <c r="M112" s="189"/>
      <c r="N112" s="189"/>
      <c r="O112" s="189"/>
      <c r="P112" s="189"/>
      <c r="Q112" s="189"/>
      <c r="R112" s="189"/>
      <c r="S112" s="189"/>
      <c r="T112" s="189"/>
      <c r="U112" s="189"/>
      <c r="V112" s="189"/>
      <c r="W112" s="189"/>
      <c r="X112" s="189"/>
      <c r="Y112" s="189"/>
      <c r="AA112" s="189"/>
      <c r="AB112" s="189"/>
      <c r="AC112" s="189"/>
      <c r="AE112" s="189"/>
      <c r="AF112" s="189"/>
      <c r="AG112" s="189"/>
      <c r="AH112" s="189"/>
      <c r="AI112" s="197"/>
      <c r="AJ112" s="197"/>
    </row>
    <row r="113" spans="1:36" x14ac:dyDescent="0.2">
      <c r="A113" s="144">
        <v>86</v>
      </c>
      <c r="E113" s="189"/>
      <c r="F113" s="189"/>
      <c r="G113" s="189"/>
      <c r="H113" s="189"/>
      <c r="I113" s="189"/>
      <c r="J113" s="189"/>
      <c r="K113" s="189"/>
      <c r="L113" s="189"/>
      <c r="M113" s="189"/>
      <c r="N113" s="189"/>
      <c r="O113" s="189"/>
      <c r="P113" s="189"/>
      <c r="Q113" s="189"/>
      <c r="R113" s="189"/>
      <c r="S113" s="189"/>
      <c r="T113" s="189"/>
      <c r="U113" s="189"/>
      <c r="V113" s="189"/>
      <c r="W113" s="189"/>
      <c r="X113" s="189"/>
      <c r="Y113" s="189"/>
      <c r="AA113" s="189"/>
      <c r="AB113" s="189"/>
      <c r="AC113" s="189"/>
      <c r="AE113" s="189"/>
      <c r="AF113" s="189"/>
      <c r="AG113" s="189"/>
      <c r="AH113" s="189"/>
      <c r="AI113" s="197"/>
      <c r="AJ113" s="197"/>
    </row>
    <row r="114" spans="1:36" x14ac:dyDescent="0.2">
      <c r="A114" s="144">
        <v>87</v>
      </c>
      <c r="E114" s="189"/>
      <c r="F114" s="189"/>
      <c r="G114" s="189"/>
      <c r="H114" s="189"/>
      <c r="I114" s="189"/>
      <c r="J114" s="189"/>
      <c r="K114" s="189"/>
      <c r="L114" s="189"/>
      <c r="M114" s="189"/>
      <c r="N114" s="189"/>
      <c r="O114" s="189"/>
      <c r="P114" s="189"/>
      <c r="Q114" s="189"/>
      <c r="R114" s="189"/>
      <c r="S114" s="189"/>
      <c r="T114" s="189"/>
      <c r="U114" s="189"/>
      <c r="V114" s="189"/>
      <c r="W114" s="189"/>
      <c r="X114" s="189"/>
      <c r="Y114" s="189"/>
      <c r="AA114" s="189"/>
      <c r="AB114" s="189"/>
      <c r="AC114" s="189"/>
      <c r="AE114" s="189"/>
      <c r="AF114" s="189"/>
      <c r="AG114" s="189"/>
      <c r="AH114" s="189"/>
      <c r="AI114" s="197"/>
      <c r="AJ114" s="197"/>
    </row>
    <row r="115" spans="1:36" x14ac:dyDescent="0.2">
      <c r="A115" s="144">
        <v>88</v>
      </c>
      <c r="E115" s="189"/>
      <c r="F115" s="189"/>
      <c r="G115" s="189"/>
      <c r="H115" s="189"/>
      <c r="I115" s="189"/>
      <c r="J115" s="189"/>
      <c r="K115" s="189"/>
      <c r="L115" s="189"/>
      <c r="M115" s="189"/>
      <c r="N115" s="189"/>
      <c r="O115" s="189"/>
      <c r="P115" s="189"/>
      <c r="Q115" s="189"/>
      <c r="R115" s="189"/>
      <c r="S115" s="189"/>
      <c r="T115" s="189"/>
      <c r="U115" s="189"/>
      <c r="V115" s="189"/>
      <c r="W115" s="189"/>
      <c r="X115" s="189"/>
      <c r="Y115" s="189"/>
      <c r="AA115" s="189"/>
      <c r="AB115" s="189"/>
      <c r="AC115" s="189"/>
      <c r="AE115" s="189"/>
      <c r="AF115" s="189"/>
      <c r="AG115" s="189"/>
      <c r="AH115" s="189"/>
      <c r="AI115" s="197"/>
      <c r="AJ115" s="197"/>
    </row>
    <row r="116" spans="1:36" x14ac:dyDescent="0.2">
      <c r="A116" s="144">
        <v>89</v>
      </c>
      <c r="E116" s="189"/>
      <c r="F116" s="189"/>
      <c r="G116" s="189"/>
      <c r="H116" s="189"/>
      <c r="I116" s="189"/>
      <c r="J116" s="189"/>
      <c r="K116" s="189"/>
      <c r="L116" s="189"/>
      <c r="M116" s="189"/>
      <c r="N116" s="189"/>
      <c r="O116" s="189"/>
      <c r="P116" s="189"/>
      <c r="Q116" s="189"/>
      <c r="R116" s="189"/>
      <c r="S116" s="189"/>
      <c r="T116" s="189"/>
      <c r="U116" s="189"/>
      <c r="V116" s="189"/>
      <c r="W116" s="189"/>
      <c r="X116" s="189"/>
      <c r="Y116" s="189"/>
      <c r="AA116" s="189"/>
      <c r="AB116" s="189"/>
      <c r="AC116" s="189"/>
      <c r="AE116" s="189"/>
      <c r="AF116" s="189"/>
      <c r="AG116" s="189"/>
      <c r="AH116" s="189"/>
      <c r="AI116" s="197"/>
      <c r="AJ116" s="197"/>
    </row>
    <row r="117" spans="1:36" x14ac:dyDescent="0.2">
      <c r="A117" s="144">
        <v>90</v>
      </c>
      <c r="E117" s="189"/>
      <c r="F117" s="189"/>
      <c r="G117" s="189"/>
      <c r="H117" s="189"/>
      <c r="I117" s="189"/>
      <c r="J117" s="189"/>
      <c r="K117" s="189"/>
      <c r="L117" s="189"/>
      <c r="M117" s="189"/>
      <c r="N117" s="189"/>
      <c r="O117" s="189"/>
      <c r="P117" s="189"/>
      <c r="Q117" s="189"/>
      <c r="R117" s="189"/>
      <c r="S117" s="189"/>
      <c r="T117" s="189"/>
      <c r="U117" s="189"/>
      <c r="V117" s="189"/>
      <c r="W117" s="189"/>
      <c r="X117" s="189"/>
      <c r="Y117" s="189"/>
      <c r="AA117" s="189"/>
      <c r="AB117" s="189"/>
      <c r="AC117" s="189"/>
      <c r="AE117" s="189"/>
      <c r="AF117" s="189"/>
      <c r="AG117" s="189"/>
      <c r="AH117" s="189"/>
      <c r="AI117" s="197"/>
      <c r="AJ117" s="197"/>
    </row>
    <row r="118" spans="1:36" x14ac:dyDescent="0.2">
      <c r="A118" s="144">
        <v>91</v>
      </c>
      <c r="E118" s="189"/>
      <c r="F118" s="189"/>
      <c r="G118" s="189"/>
      <c r="H118" s="189"/>
      <c r="I118" s="189"/>
      <c r="J118" s="189"/>
      <c r="K118" s="189"/>
      <c r="L118" s="189"/>
      <c r="M118" s="189"/>
      <c r="N118" s="189"/>
      <c r="O118" s="189"/>
      <c r="P118" s="189"/>
      <c r="Q118" s="189"/>
      <c r="R118" s="189"/>
      <c r="S118" s="189"/>
      <c r="T118" s="189"/>
      <c r="U118" s="189"/>
      <c r="V118" s="189"/>
      <c r="W118" s="189"/>
      <c r="X118" s="189"/>
      <c r="Y118" s="189"/>
      <c r="AA118" s="189"/>
      <c r="AB118" s="189"/>
      <c r="AC118" s="189"/>
      <c r="AE118" s="189"/>
      <c r="AF118" s="189"/>
      <c r="AG118" s="189"/>
      <c r="AH118" s="189"/>
      <c r="AI118" s="197"/>
      <c r="AJ118" s="197"/>
    </row>
    <row r="119" spans="1:36" x14ac:dyDescent="0.2">
      <c r="A119" s="144">
        <v>92</v>
      </c>
      <c r="E119" s="189"/>
      <c r="F119" s="189"/>
      <c r="G119" s="189"/>
      <c r="H119" s="189"/>
      <c r="I119" s="189"/>
      <c r="J119" s="189"/>
      <c r="K119" s="189"/>
      <c r="L119" s="189"/>
      <c r="M119" s="189"/>
      <c r="N119" s="189"/>
      <c r="O119" s="189"/>
      <c r="P119" s="189"/>
      <c r="Q119" s="189"/>
      <c r="R119" s="189"/>
      <c r="S119" s="189"/>
      <c r="T119" s="189"/>
      <c r="U119" s="189"/>
      <c r="V119" s="189"/>
      <c r="W119" s="189"/>
      <c r="X119" s="189"/>
      <c r="Y119" s="189"/>
      <c r="AA119" s="189"/>
      <c r="AB119" s="189"/>
      <c r="AC119" s="189"/>
      <c r="AE119" s="189"/>
      <c r="AF119" s="189"/>
      <c r="AG119" s="189"/>
      <c r="AH119" s="189"/>
      <c r="AI119" s="197"/>
      <c r="AJ119" s="197"/>
    </row>
    <row r="120" spans="1:36" x14ac:dyDescent="0.2">
      <c r="A120" s="144">
        <v>93</v>
      </c>
      <c r="E120" s="189"/>
      <c r="F120" s="189"/>
      <c r="G120" s="189"/>
      <c r="H120" s="189"/>
      <c r="I120" s="189"/>
      <c r="J120" s="189"/>
      <c r="K120" s="189"/>
      <c r="L120" s="189"/>
      <c r="M120" s="189"/>
      <c r="N120" s="189"/>
      <c r="O120" s="189"/>
      <c r="P120" s="189"/>
      <c r="Q120" s="189"/>
      <c r="R120" s="189"/>
      <c r="S120" s="189"/>
      <c r="T120" s="189"/>
      <c r="U120" s="189"/>
      <c r="V120" s="189"/>
      <c r="W120" s="189"/>
      <c r="X120" s="189"/>
      <c r="Y120" s="189"/>
      <c r="AA120" s="189"/>
      <c r="AB120" s="189"/>
      <c r="AC120" s="189"/>
      <c r="AE120" s="189"/>
      <c r="AF120" s="189"/>
      <c r="AG120" s="189"/>
      <c r="AH120" s="189"/>
      <c r="AI120" s="197"/>
      <c r="AJ120" s="197"/>
    </row>
    <row r="121" spans="1:36" x14ac:dyDescent="0.2">
      <c r="A121" s="144">
        <v>94</v>
      </c>
      <c r="E121" s="189"/>
      <c r="F121" s="189"/>
      <c r="G121" s="189"/>
      <c r="H121" s="189"/>
      <c r="I121" s="189"/>
      <c r="J121" s="189"/>
      <c r="K121" s="189"/>
      <c r="L121" s="189"/>
      <c r="M121" s="189"/>
      <c r="N121" s="189"/>
      <c r="O121" s="189"/>
      <c r="P121" s="189"/>
      <c r="Q121" s="189"/>
      <c r="R121" s="189"/>
      <c r="S121" s="189"/>
      <c r="T121" s="189"/>
      <c r="U121" s="189"/>
      <c r="V121" s="189"/>
      <c r="W121" s="189"/>
      <c r="X121" s="189"/>
      <c r="Y121" s="189"/>
      <c r="AA121" s="189"/>
      <c r="AB121" s="189"/>
      <c r="AC121" s="189"/>
      <c r="AE121" s="189"/>
      <c r="AF121" s="189"/>
      <c r="AG121" s="189"/>
      <c r="AH121" s="189"/>
      <c r="AI121" s="197"/>
      <c r="AJ121" s="197"/>
    </row>
    <row r="122" spans="1:36" x14ac:dyDescent="0.2">
      <c r="A122" s="144">
        <v>95</v>
      </c>
      <c r="E122" s="189"/>
      <c r="F122" s="189"/>
      <c r="G122" s="189"/>
      <c r="H122" s="189"/>
      <c r="I122" s="189"/>
      <c r="J122" s="189"/>
      <c r="K122" s="189"/>
      <c r="L122" s="189"/>
      <c r="M122" s="189"/>
      <c r="N122" s="189"/>
      <c r="O122" s="189"/>
      <c r="P122" s="189"/>
      <c r="Q122" s="189"/>
      <c r="R122" s="189"/>
      <c r="S122" s="189"/>
      <c r="T122" s="189"/>
      <c r="U122" s="189"/>
      <c r="V122" s="189"/>
      <c r="W122" s="189"/>
      <c r="X122" s="189"/>
      <c r="Y122" s="189"/>
      <c r="AA122" s="189"/>
      <c r="AB122" s="189"/>
      <c r="AC122" s="189"/>
      <c r="AE122" s="189"/>
      <c r="AF122" s="189"/>
      <c r="AG122" s="189"/>
      <c r="AH122" s="189"/>
      <c r="AI122" s="197"/>
      <c r="AJ122" s="197"/>
    </row>
    <row r="123" spans="1:36" x14ac:dyDescent="0.2">
      <c r="A123" s="144">
        <v>96</v>
      </c>
      <c r="E123" s="189"/>
      <c r="F123" s="189"/>
      <c r="G123" s="189"/>
      <c r="H123" s="189"/>
      <c r="I123" s="189"/>
      <c r="J123" s="189"/>
      <c r="K123" s="189"/>
      <c r="L123" s="189"/>
      <c r="M123" s="189"/>
      <c r="N123" s="189"/>
      <c r="O123" s="189"/>
      <c r="P123" s="189"/>
      <c r="Q123" s="189"/>
      <c r="R123" s="189"/>
      <c r="S123" s="189"/>
      <c r="T123" s="189"/>
      <c r="U123" s="189"/>
      <c r="V123" s="189"/>
      <c r="W123" s="189"/>
      <c r="X123" s="189"/>
      <c r="Y123" s="189"/>
      <c r="AA123" s="189"/>
      <c r="AB123" s="189"/>
      <c r="AC123" s="189"/>
      <c r="AE123" s="189"/>
      <c r="AF123" s="189"/>
      <c r="AG123" s="189"/>
      <c r="AH123" s="189"/>
      <c r="AI123" s="197"/>
      <c r="AJ123" s="197"/>
    </row>
    <row r="124" spans="1:36" x14ac:dyDescent="0.2">
      <c r="A124" s="144">
        <v>97</v>
      </c>
      <c r="E124" s="189"/>
      <c r="F124" s="189"/>
      <c r="G124" s="189"/>
      <c r="H124" s="189"/>
      <c r="I124" s="189"/>
      <c r="J124" s="189"/>
      <c r="K124" s="189"/>
      <c r="L124" s="189"/>
      <c r="M124" s="189"/>
      <c r="N124" s="189"/>
      <c r="O124" s="189"/>
      <c r="P124" s="189"/>
      <c r="Q124" s="189"/>
      <c r="R124" s="189"/>
      <c r="S124" s="189"/>
      <c r="T124" s="189"/>
      <c r="U124" s="189"/>
      <c r="V124" s="189"/>
      <c r="W124" s="189"/>
      <c r="X124" s="189"/>
      <c r="Y124" s="189"/>
      <c r="AA124" s="189"/>
      <c r="AB124" s="189"/>
      <c r="AC124" s="189"/>
      <c r="AE124" s="189"/>
      <c r="AF124" s="189"/>
      <c r="AG124" s="189"/>
      <c r="AH124" s="189"/>
      <c r="AI124" s="197"/>
      <c r="AJ124" s="197"/>
    </row>
    <row r="125" spans="1:36" x14ac:dyDescent="0.2">
      <c r="A125" s="144">
        <v>98</v>
      </c>
      <c r="E125" s="189"/>
      <c r="F125" s="189"/>
      <c r="G125" s="189"/>
      <c r="H125" s="189"/>
      <c r="I125" s="189"/>
      <c r="J125" s="189"/>
      <c r="K125" s="189"/>
      <c r="L125" s="189"/>
      <c r="M125" s="189"/>
      <c r="N125" s="189"/>
      <c r="O125" s="189"/>
      <c r="P125" s="189"/>
      <c r="Q125" s="189"/>
      <c r="R125" s="189"/>
      <c r="S125" s="189"/>
      <c r="T125" s="189"/>
      <c r="U125" s="189"/>
      <c r="V125" s="189"/>
      <c r="W125" s="189"/>
      <c r="X125" s="189"/>
      <c r="Y125" s="189"/>
      <c r="AA125" s="189"/>
      <c r="AB125" s="189"/>
      <c r="AC125" s="189"/>
      <c r="AE125" s="189"/>
      <c r="AF125" s="189"/>
      <c r="AG125" s="189"/>
      <c r="AH125" s="189"/>
      <c r="AI125" s="197"/>
      <c r="AJ125" s="197"/>
    </row>
    <row r="126" spans="1:36" x14ac:dyDescent="0.2">
      <c r="A126" s="144">
        <v>99</v>
      </c>
      <c r="E126" s="189"/>
      <c r="F126" s="189"/>
      <c r="G126" s="189"/>
      <c r="H126" s="189"/>
      <c r="I126" s="189"/>
      <c r="J126" s="189"/>
      <c r="K126" s="189"/>
      <c r="L126" s="189"/>
      <c r="M126" s="189"/>
      <c r="N126" s="189"/>
      <c r="O126" s="189"/>
      <c r="P126" s="189"/>
      <c r="Q126" s="189"/>
      <c r="R126" s="189"/>
      <c r="S126" s="189"/>
      <c r="T126" s="189"/>
      <c r="U126" s="189"/>
      <c r="V126" s="189"/>
      <c r="W126" s="189"/>
      <c r="X126" s="189"/>
      <c r="Y126" s="189"/>
      <c r="AA126" s="189"/>
      <c r="AB126" s="189"/>
      <c r="AC126" s="189"/>
      <c r="AE126" s="189"/>
      <c r="AF126" s="189"/>
      <c r="AG126" s="189"/>
      <c r="AH126" s="189"/>
      <c r="AI126" s="197"/>
      <c r="AJ126" s="197"/>
    </row>
    <row r="127" spans="1:36" x14ac:dyDescent="0.2">
      <c r="A127" s="144">
        <v>100</v>
      </c>
      <c r="E127" s="189"/>
      <c r="F127" s="189"/>
      <c r="G127" s="189"/>
      <c r="H127" s="189"/>
      <c r="I127" s="189"/>
      <c r="J127" s="189"/>
      <c r="K127" s="189"/>
      <c r="L127" s="189"/>
      <c r="M127" s="189"/>
      <c r="N127" s="189"/>
      <c r="O127" s="189"/>
      <c r="P127" s="189"/>
      <c r="Q127" s="189"/>
      <c r="R127" s="189"/>
      <c r="S127" s="189"/>
      <c r="T127" s="189"/>
      <c r="U127" s="189"/>
      <c r="V127" s="189"/>
      <c r="W127" s="189"/>
      <c r="X127" s="189"/>
      <c r="Y127" s="189"/>
      <c r="AA127" s="189"/>
      <c r="AB127" s="189"/>
      <c r="AC127" s="189"/>
      <c r="AE127" s="189"/>
      <c r="AF127" s="189"/>
      <c r="AG127" s="189"/>
      <c r="AH127" s="189"/>
      <c r="AI127" s="197"/>
      <c r="AJ127" s="197"/>
    </row>
    <row r="128" spans="1:36" x14ac:dyDescent="0.2">
      <c r="A128" s="144">
        <v>101</v>
      </c>
      <c r="E128" s="189"/>
      <c r="F128" s="189"/>
      <c r="G128" s="189"/>
      <c r="H128" s="189"/>
      <c r="I128" s="189"/>
      <c r="J128" s="189"/>
      <c r="K128" s="189"/>
      <c r="L128" s="189"/>
      <c r="M128" s="189"/>
      <c r="N128" s="189"/>
      <c r="O128" s="189"/>
      <c r="P128" s="189"/>
      <c r="Q128" s="189"/>
      <c r="R128" s="189"/>
      <c r="S128" s="189"/>
      <c r="T128" s="189"/>
      <c r="U128" s="189"/>
      <c r="V128" s="189"/>
      <c r="W128" s="189"/>
      <c r="X128" s="189"/>
      <c r="Y128" s="189"/>
      <c r="AA128" s="189"/>
      <c r="AB128" s="189"/>
      <c r="AC128" s="189"/>
      <c r="AE128" s="189"/>
      <c r="AF128" s="189"/>
      <c r="AG128" s="189"/>
      <c r="AH128" s="189"/>
      <c r="AI128" s="197"/>
      <c r="AJ128" s="197"/>
    </row>
    <row r="129" spans="1:36" x14ac:dyDescent="0.2">
      <c r="A129" s="144">
        <v>102</v>
      </c>
      <c r="E129" s="189"/>
      <c r="F129" s="189"/>
      <c r="G129" s="189"/>
      <c r="H129" s="189"/>
      <c r="I129" s="189"/>
      <c r="J129" s="189"/>
      <c r="K129" s="189"/>
      <c r="L129" s="189"/>
      <c r="M129" s="189"/>
      <c r="N129" s="189"/>
      <c r="O129" s="189"/>
      <c r="P129" s="189"/>
      <c r="Q129" s="189"/>
      <c r="R129" s="189"/>
      <c r="S129" s="189"/>
      <c r="T129" s="189"/>
      <c r="U129" s="189"/>
      <c r="V129" s="189"/>
      <c r="W129" s="189"/>
      <c r="X129" s="189"/>
      <c r="Y129" s="189"/>
      <c r="AA129" s="189"/>
      <c r="AB129" s="189"/>
      <c r="AC129" s="189"/>
      <c r="AE129" s="189"/>
      <c r="AF129" s="189"/>
      <c r="AG129" s="189"/>
      <c r="AH129" s="189"/>
      <c r="AI129" s="197"/>
      <c r="AJ129" s="197"/>
    </row>
    <row r="130" spans="1:36" x14ac:dyDescent="0.2">
      <c r="A130" s="144">
        <v>103</v>
      </c>
      <c r="E130" s="189"/>
      <c r="F130" s="189"/>
      <c r="G130" s="189"/>
      <c r="H130" s="189"/>
      <c r="I130" s="189"/>
      <c r="J130" s="189"/>
      <c r="K130" s="189"/>
      <c r="L130" s="189"/>
      <c r="M130" s="189"/>
      <c r="N130" s="189"/>
      <c r="O130" s="189"/>
      <c r="P130" s="189"/>
      <c r="Q130" s="189"/>
      <c r="R130" s="189"/>
      <c r="S130" s="189"/>
      <c r="T130" s="189"/>
      <c r="U130" s="189"/>
      <c r="V130" s="189"/>
      <c r="W130" s="189"/>
      <c r="X130" s="189"/>
      <c r="Y130" s="189"/>
      <c r="AA130" s="189"/>
      <c r="AB130" s="189"/>
      <c r="AC130" s="189"/>
      <c r="AE130" s="189"/>
      <c r="AF130" s="189"/>
      <c r="AG130" s="189"/>
      <c r="AH130" s="189"/>
      <c r="AI130" s="197"/>
      <c r="AJ130" s="197"/>
    </row>
    <row r="131" spans="1:36" x14ac:dyDescent="0.2">
      <c r="A131" s="144">
        <v>104</v>
      </c>
      <c r="E131" s="189"/>
      <c r="F131" s="189"/>
      <c r="G131" s="189"/>
      <c r="H131" s="189"/>
      <c r="I131" s="189"/>
      <c r="J131" s="189"/>
      <c r="K131" s="189"/>
      <c r="L131" s="189"/>
      <c r="M131" s="189"/>
      <c r="N131" s="189"/>
      <c r="O131" s="189"/>
      <c r="P131" s="189"/>
      <c r="Q131" s="189"/>
      <c r="R131" s="189"/>
      <c r="S131" s="189"/>
      <c r="T131" s="189"/>
      <c r="U131" s="189"/>
      <c r="V131" s="189"/>
      <c r="W131" s="189"/>
      <c r="X131" s="189"/>
      <c r="Y131" s="189"/>
      <c r="AA131" s="189"/>
      <c r="AB131" s="189"/>
      <c r="AC131" s="189"/>
      <c r="AE131" s="189"/>
      <c r="AF131" s="189"/>
      <c r="AG131" s="189"/>
      <c r="AH131" s="189"/>
      <c r="AI131" s="197"/>
      <c r="AJ131" s="197"/>
    </row>
    <row r="132" spans="1:36" x14ac:dyDescent="0.2">
      <c r="A132" s="144">
        <v>105</v>
      </c>
      <c r="E132" s="189"/>
      <c r="F132" s="189"/>
      <c r="G132" s="189"/>
      <c r="H132" s="189"/>
      <c r="I132" s="189"/>
      <c r="J132" s="189"/>
      <c r="K132" s="189"/>
      <c r="L132" s="189"/>
      <c r="M132" s="189"/>
      <c r="N132" s="189"/>
      <c r="O132" s="189"/>
      <c r="P132" s="189"/>
      <c r="Q132" s="189"/>
      <c r="R132" s="189"/>
      <c r="S132" s="189"/>
      <c r="T132" s="189"/>
      <c r="U132" s="189"/>
      <c r="V132" s="189"/>
      <c r="W132" s="189"/>
      <c r="X132" s="189"/>
      <c r="Y132" s="189"/>
      <c r="AA132" s="189"/>
      <c r="AB132" s="189"/>
      <c r="AC132" s="189"/>
      <c r="AE132" s="189"/>
      <c r="AF132" s="189"/>
      <c r="AG132" s="189"/>
      <c r="AH132" s="189"/>
      <c r="AI132" s="197"/>
      <c r="AJ132" s="197"/>
    </row>
    <row r="133" spans="1:36" x14ac:dyDescent="0.2">
      <c r="A133" s="144">
        <v>106</v>
      </c>
      <c r="E133" s="189"/>
      <c r="F133" s="189"/>
      <c r="G133" s="189"/>
      <c r="H133" s="189"/>
      <c r="I133" s="189"/>
      <c r="J133" s="189"/>
      <c r="K133" s="189"/>
      <c r="L133" s="189"/>
      <c r="M133" s="189"/>
      <c r="N133" s="189"/>
      <c r="O133" s="189"/>
      <c r="P133" s="189"/>
      <c r="Q133" s="189"/>
      <c r="R133" s="189"/>
      <c r="S133" s="189"/>
      <c r="T133" s="189"/>
      <c r="U133" s="189"/>
      <c r="V133" s="189"/>
      <c r="W133" s="189"/>
      <c r="X133" s="189"/>
      <c r="Y133" s="189"/>
      <c r="AA133" s="189"/>
      <c r="AB133" s="189"/>
      <c r="AC133" s="189"/>
      <c r="AE133" s="189"/>
      <c r="AF133" s="189"/>
      <c r="AG133" s="189"/>
      <c r="AH133" s="189"/>
      <c r="AI133" s="197"/>
      <c r="AJ133" s="197"/>
    </row>
    <row r="134" spans="1:36" x14ac:dyDescent="0.2">
      <c r="A134" s="144">
        <v>107</v>
      </c>
      <c r="E134" s="189"/>
      <c r="F134" s="189"/>
      <c r="G134" s="189"/>
      <c r="H134" s="189"/>
      <c r="I134" s="189"/>
      <c r="J134" s="189"/>
      <c r="K134" s="189"/>
      <c r="L134" s="189"/>
      <c r="M134" s="189"/>
      <c r="N134" s="189"/>
      <c r="O134" s="189"/>
      <c r="P134" s="189"/>
      <c r="Q134" s="189"/>
      <c r="R134" s="189"/>
      <c r="S134" s="189"/>
      <c r="T134" s="189"/>
      <c r="U134" s="189"/>
      <c r="V134" s="189"/>
      <c r="W134" s="189"/>
      <c r="X134" s="189"/>
      <c r="Y134" s="189"/>
      <c r="AA134" s="189"/>
      <c r="AB134" s="189"/>
      <c r="AC134" s="189"/>
      <c r="AE134" s="189"/>
      <c r="AF134" s="189"/>
      <c r="AG134" s="189"/>
      <c r="AH134" s="189"/>
      <c r="AI134" s="197"/>
      <c r="AJ134" s="197"/>
    </row>
    <row r="135" spans="1:36" x14ac:dyDescent="0.2">
      <c r="A135" s="144">
        <v>108</v>
      </c>
      <c r="E135" s="189"/>
      <c r="F135" s="189"/>
      <c r="G135" s="189"/>
      <c r="H135" s="189"/>
      <c r="I135" s="189"/>
      <c r="J135" s="189"/>
      <c r="K135" s="189"/>
      <c r="L135" s="189"/>
      <c r="M135" s="189"/>
      <c r="N135" s="189"/>
      <c r="O135" s="189"/>
      <c r="P135" s="189"/>
      <c r="Q135" s="189"/>
      <c r="R135" s="189"/>
      <c r="S135" s="189"/>
      <c r="T135" s="189"/>
      <c r="U135" s="189"/>
      <c r="V135" s="189"/>
      <c r="W135" s="189"/>
      <c r="X135" s="189"/>
      <c r="Y135" s="189"/>
      <c r="AA135" s="189"/>
      <c r="AB135" s="189"/>
      <c r="AC135" s="189"/>
      <c r="AE135" s="189"/>
      <c r="AF135" s="189"/>
      <c r="AG135" s="189"/>
      <c r="AH135" s="189"/>
      <c r="AI135" s="197"/>
      <c r="AJ135" s="197"/>
    </row>
    <row r="136" spans="1:36" x14ac:dyDescent="0.2">
      <c r="A136" s="144">
        <v>109</v>
      </c>
      <c r="E136" s="189"/>
      <c r="F136" s="189"/>
      <c r="G136" s="189"/>
      <c r="H136" s="189"/>
      <c r="I136" s="189"/>
      <c r="J136" s="189"/>
      <c r="K136" s="189"/>
      <c r="L136" s="189"/>
      <c r="M136" s="189"/>
      <c r="N136" s="189"/>
      <c r="O136" s="189"/>
      <c r="P136" s="189"/>
      <c r="Q136" s="189"/>
      <c r="R136" s="189"/>
      <c r="S136" s="189"/>
      <c r="T136" s="189"/>
      <c r="U136" s="189"/>
      <c r="V136" s="189"/>
      <c r="W136" s="189"/>
      <c r="X136" s="189"/>
      <c r="Y136" s="189"/>
      <c r="AA136" s="189"/>
      <c r="AB136" s="189"/>
      <c r="AC136" s="189"/>
      <c r="AE136" s="189"/>
      <c r="AF136" s="189"/>
      <c r="AG136" s="189"/>
      <c r="AH136" s="189"/>
      <c r="AI136" s="197"/>
      <c r="AJ136" s="197"/>
    </row>
    <row r="137" spans="1:36" x14ac:dyDescent="0.2">
      <c r="A137" s="144">
        <v>110</v>
      </c>
      <c r="E137" s="189"/>
      <c r="F137" s="189"/>
      <c r="G137" s="189"/>
      <c r="H137" s="189"/>
      <c r="I137" s="189"/>
      <c r="J137" s="189"/>
      <c r="K137" s="189"/>
      <c r="L137" s="189"/>
      <c r="M137" s="189"/>
      <c r="N137" s="189"/>
      <c r="O137" s="189"/>
      <c r="P137" s="189"/>
      <c r="Q137" s="189"/>
      <c r="R137" s="189"/>
      <c r="S137" s="189"/>
      <c r="T137" s="189"/>
      <c r="U137" s="189"/>
      <c r="V137" s="189"/>
      <c r="W137" s="189"/>
      <c r="X137" s="189"/>
      <c r="Y137" s="189"/>
      <c r="AA137" s="189"/>
      <c r="AB137" s="189"/>
      <c r="AC137" s="189"/>
      <c r="AE137" s="189"/>
      <c r="AF137" s="189"/>
      <c r="AG137" s="189"/>
      <c r="AH137" s="189"/>
      <c r="AI137" s="197"/>
      <c r="AJ137" s="197"/>
    </row>
    <row r="138" spans="1:36" x14ac:dyDescent="0.2">
      <c r="A138" s="144">
        <v>111</v>
      </c>
      <c r="E138" s="189"/>
      <c r="F138" s="189"/>
      <c r="G138" s="189"/>
      <c r="H138" s="189"/>
      <c r="I138" s="189"/>
      <c r="J138" s="189"/>
      <c r="K138" s="189"/>
      <c r="L138" s="189"/>
      <c r="M138" s="189"/>
      <c r="N138" s="189"/>
      <c r="O138" s="189"/>
      <c r="P138" s="189"/>
      <c r="Q138" s="189"/>
      <c r="R138" s="189"/>
      <c r="S138" s="189"/>
      <c r="T138" s="189"/>
      <c r="U138" s="189"/>
      <c r="V138" s="189"/>
      <c r="W138" s="189"/>
      <c r="X138" s="189"/>
      <c r="Y138" s="189"/>
      <c r="AA138" s="189"/>
      <c r="AB138" s="189"/>
      <c r="AC138" s="189"/>
      <c r="AE138" s="189"/>
      <c r="AF138" s="189"/>
      <c r="AG138" s="189"/>
      <c r="AH138" s="189"/>
      <c r="AI138" s="197"/>
      <c r="AJ138" s="197"/>
    </row>
    <row r="139" spans="1:36" x14ac:dyDescent="0.2">
      <c r="A139" s="144">
        <v>112</v>
      </c>
      <c r="E139" s="189"/>
      <c r="F139" s="189"/>
      <c r="G139" s="189"/>
      <c r="H139" s="189"/>
      <c r="I139" s="189"/>
      <c r="J139" s="189"/>
      <c r="K139" s="189"/>
      <c r="L139" s="189"/>
      <c r="M139" s="189"/>
      <c r="N139" s="189"/>
      <c r="O139" s="189"/>
      <c r="P139" s="189"/>
      <c r="Q139" s="189"/>
      <c r="R139" s="189"/>
      <c r="S139" s="189"/>
      <c r="T139" s="189"/>
      <c r="U139" s="189"/>
      <c r="V139" s="189"/>
      <c r="W139" s="189"/>
      <c r="X139" s="189"/>
      <c r="Y139" s="189"/>
      <c r="AA139" s="189"/>
      <c r="AB139" s="189"/>
      <c r="AC139" s="189"/>
      <c r="AE139" s="189"/>
      <c r="AF139" s="189"/>
      <c r="AG139" s="189"/>
      <c r="AH139" s="189"/>
      <c r="AI139" s="197"/>
      <c r="AJ139" s="197"/>
    </row>
    <row r="140" spans="1:36" x14ac:dyDescent="0.2">
      <c r="A140" s="144">
        <v>113</v>
      </c>
      <c r="E140" s="189"/>
      <c r="F140" s="189"/>
      <c r="G140" s="189"/>
      <c r="H140" s="189"/>
      <c r="I140" s="189"/>
      <c r="J140" s="189"/>
      <c r="K140" s="189"/>
      <c r="L140" s="189"/>
      <c r="M140" s="189"/>
      <c r="N140" s="189"/>
      <c r="O140" s="189"/>
      <c r="P140" s="189"/>
      <c r="Q140" s="189"/>
      <c r="R140" s="189"/>
      <c r="S140" s="189"/>
      <c r="T140" s="189"/>
      <c r="U140" s="189"/>
      <c r="V140" s="189"/>
      <c r="W140" s="189"/>
      <c r="X140" s="189"/>
      <c r="Y140" s="189"/>
      <c r="AA140" s="189"/>
      <c r="AB140" s="189"/>
      <c r="AC140" s="189"/>
      <c r="AE140" s="189"/>
      <c r="AF140" s="189"/>
      <c r="AG140" s="189"/>
      <c r="AH140" s="189"/>
      <c r="AI140" s="197"/>
      <c r="AJ140" s="197"/>
    </row>
    <row r="141" spans="1:36" x14ac:dyDescent="0.2">
      <c r="A141" s="144">
        <v>114</v>
      </c>
      <c r="E141" s="189"/>
      <c r="F141" s="189"/>
      <c r="G141" s="189"/>
      <c r="H141" s="189"/>
      <c r="I141" s="189"/>
      <c r="J141" s="189"/>
      <c r="K141" s="189"/>
      <c r="L141" s="189"/>
      <c r="M141" s="189"/>
      <c r="N141" s="189"/>
      <c r="O141" s="189"/>
      <c r="P141" s="189"/>
      <c r="Q141" s="189"/>
      <c r="R141" s="189"/>
      <c r="S141" s="189"/>
      <c r="T141" s="189"/>
      <c r="U141" s="189"/>
      <c r="V141" s="189"/>
      <c r="W141" s="189"/>
      <c r="X141" s="189"/>
      <c r="Y141" s="189"/>
      <c r="AA141" s="189"/>
      <c r="AB141" s="189"/>
      <c r="AC141" s="189"/>
      <c r="AE141" s="189"/>
      <c r="AF141" s="189"/>
      <c r="AG141" s="189"/>
      <c r="AH141" s="189"/>
      <c r="AI141" s="197"/>
      <c r="AJ141" s="197"/>
    </row>
    <row r="142" spans="1:36" x14ac:dyDescent="0.2">
      <c r="A142" s="144">
        <v>115</v>
      </c>
      <c r="E142" s="189"/>
      <c r="F142" s="189"/>
      <c r="G142" s="189"/>
      <c r="H142" s="189"/>
      <c r="I142" s="189"/>
      <c r="J142" s="189"/>
      <c r="K142" s="189"/>
      <c r="L142" s="189"/>
      <c r="M142" s="189"/>
      <c r="N142" s="189"/>
      <c r="O142" s="189"/>
      <c r="P142" s="189"/>
      <c r="Q142" s="189"/>
      <c r="R142" s="189"/>
      <c r="S142" s="189"/>
      <c r="T142" s="189"/>
      <c r="U142" s="189"/>
      <c r="V142" s="189"/>
      <c r="W142" s="189"/>
      <c r="X142" s="189"/>
      <c r="Y142" s="189"/>
      <c r="AA142" s="189"/>
      <c r="AB142" s="189"/>
      <c r="AC142" s="189"/>
      <c r="AE142" s="189"/>
      <c r="AF142" s="189"/>
      <c r="AG142" s="189"/>
      <c r="AH142" s="189"/>
      <c r="AI142" s="197"/>
      <c r="AJ142" s="197"/>
    </row>
    <row r="143" spans="1:36" x14ac:dyDescent="0.2">
      <c r="A143" s="144">
        <v>116</v>
      </c>
      <c r="E143" s="189"/>
      <c r="F143" s="189"/>
      <c r="G143" s="189"/>
      <c r="H143" s="189"/>
      <c r="I143" s="189"/>
      <c r="J143" s="189"/>
      <c r="K143" s="189"/>
      <c r="L143" s="189"/>
      <c r="M143" s="189"/>
      <c r="N143" s="189"/>
      <c r="O143" s="189"/>
      <c r="P143" s="189"/>
      <c r="Q143" s="189"/>
      <c r="R143" s="189"/>
      <c r="S143" s="189"/>
      <c r="T143" s="189"/>
      <c r="U143" s="189"/>
      <c r="V143" s="189"/>
      <c r="W143" s="189"/>
      <c r="X143" s="189"/>
      <c r="Y143" s="189"/>
      <c r="AA143" s="189"/>
      <c r="AB143" s="189"/>
      <c r="AC143" s="189"/>
      <c r="AE143" s="189"/>
      <c r="AF143" s="189"/>
      <c r="AG143" s="189"/>
      <c r="AH143" s="189"/>
      <c r="AI143" s="197"/>
      <c r="AJ143" s="197"/>
    </row>
    <row r="144" spans="1:36" x14ac:dyDescent="0.2">
      <c r="A144" s="144">
        <v>117</v>
      </c>
      <c r="E144" s="189"/>
      <c r="F144" s="189"/>
      <c r="G144" s="189"/>
      <c r="H144" s="189"/>
      <c r="I144" s="189"/>
      <c r="J144" s="189"/>
      <c r="K144" s="189"/>
      <c r="L144" s="189"/>
      <c r="M144" s="189"/>
      <c r="N144" s="189"/>
      <c r="O144" s="189"/>
      <c r="P144" s="189"/>
      <c r="Q144" s="189"/>
      <c r="R144" s="189"/>
      <c r="S144" s="189"/>
      <c r="T144" s="189"/>
      <c r="U144" s="189"/>
      <c r="V144" s="189"/>
      <c r="W144" s="189"/>
      <c r="X144" s="189"/>
      <c r="Y144" s="189"/>
      <c r="AA144" s="189"/>
      <c r="AB144" s="189"/>
      <c r="AC144" s="189"/>
      <c r="AE144" s="189"/>
      <c r="AF144" s="189"/>
      <c r="AG144" s="189"/>
      <c r="AH144" s="189"/>
      <c r="AI144" s="197"/>
      <c r="AJ144" s="197"/>
    </row>
    <row r="145" spans="1:36" x14ac:dyDescent="0.2">
      <c r="A145" s="144">
        <v>118</v>
      </c>
      <c r="E145" s="189"/>
      <c r="F145" s="189"/>
      <c r="G145" s="189"/>
      <c r="H145" s="189"/>
      <c r="I145" s="189"/>
      <c r="J145" s="189"/>
      <c r="K145" s="189"/>
      <c r="L145" s="189"/>
      <c r="M145" s="189"/>
      <c r="N145" s="189"/>
      <c r="O145" s="189"/>
      <c r="P145" s="189"/>
      <c r="Q145" s="189"/>
      <c r="R145" s="189"/>
      <c r="S145" s="189"/>
      <c r="T145" s="189"/>
      <c r="U145" s="189"/>
      <c r="V145" s="189"/>
      <c r="W145" s="189"/>
      <c r="X145" s="189"/>
      <c r="Y145" s="189"/>
      <c r="AA145" s="189"/>
      <c r="AB145" s="189"/>
      <c r="AC145" s="189"/>
      <c r="AE145" s="189"/>
      <c r="AF145" s="189"/>
      <c r="AG145" s="189"/>
      <c r="AH145" s="189"/>
      <c r="AI145" s="197"/>
      <c r="AJ145" s="197"/>
    </row>
    <row r="146" spans="1:36" x14ac:dyDescent="0.2">
      <c r="A146" s="144">
        <v>119</v>
      </c>
      <c r="E146" s="189"/>
      <c r="F146" s="189"/>
      <c r="G146" s="189"/>
      <c r="H146" s="189"/>
      <c r="I146" s="189"/>
      <c r="J146" s="189"/>
      <c r="K146" s="189"/>
      <c r="L146" s="189"/>
      <c r="M146" s="189"/>
      <c r="N146" s="189"/>
      <c r="O146" s="189"/>
      <c r="P146" s="189"/>
      <c r="Q146" s="189"/>
      <c r="R146" s="189"/>
      <c r="S146" s="189"/>
      <c r="T146" s="189"/>
      <c r="U146" s="189"/>
      <c r="V146" s="189"/>
      <c r="W146" s="189"/>
      <c r="X146" s="189"/>
      <c r="Y146" s="189"/>
      <c r="AA146" s="189"/>
      <c r="AB146" s="189"/>
      <c r="AC146" s="189"/>
      <c r="AE146" s="189"/>
      <c r="AF146" s="189"/>
      <c r="AG146" s="189"/>
      <c r="AH146" s="189"/>
      <c r="AI146" s="197"/>
      <c r="AJ146" s="197"/>
    </row>
    <row r="147" spans="1:36" x14ac:dyDescent="0.2">
      <c r="A147" s="144">
        <v>120</v>
      </c>
      <c r="E147" s="189"/>
      <c r="F147" s="189"/>
      <c r="G147" s="189"/>
      <c r="H147" s="189"/>
      <c r="I147" s="189"/>
      <c r="J147" s="189"/>
      <c r="K147" s="189"/>
      <c r="L147" s="189"/>
      <c r="M147" s="189"/>
      <c r="N147" s="189"/>
      <c r="O147" s="189"/>
      <c r="P147" s="189"/>
      <c r="Q147" s="189"/>
      <c r="R147" s="189"/>
      <c r="S147" s="189"/>
      <c r="T147" s="189"/>
      <c r="U147" s="189"/>
      <c r="V147" s="189"/>
      <c r="W147" s="189"/>
      <c r="X147" s="189"/>
      <c r="Y147" s="189"/>
      <c r="AA147" s="189"/>
      <c r="AB147" s="189"/>
      <c r="AC147" s="189"/>
      <c r="AE147" s="189"/>
      <c r="AF147" s="189"/>
      <c r="AG147" s="189"/>
      <c r="AH147" s="189"/>
      <c r="AI147" s="197"/>
      <c r="AJ147" s="197"/>
    </row>
    <row r="148" spans="1:36" x14ac:dyDescent="0.2">
      <c r="A148" s="144">
        <v>121</v>
      </c>
      <c r="E148" s="189"/>
      <c r="F148" s="189"/>
      <c r="G148" s="189"/>
      <c r="H148" s="189"/>
      <c r="I148" s="189"/>
      <c r="J148" s="189"/>
      <c r="K148" s="189"/>
      <c r="L148" s="189"/>
      <c r="M148" s="189"/>
      <c r="N148" s="189"/>
      <c r="O148" s="189"/>
      <c r="P148" s="189"/>
      <c r="Q148" s="189"/>
      <c r="R148" s="189"/>
      <c r="S148" s="189"/>
      <c r="T148" s="189"/>
      <c r="U148" s="189"/>
      <c r="V148" s="189"/>
      <c r="W148" s="189"/>
      <c r="X148" s="189"/>
      <c r="Y148" s="189"/>
      <c r="AA148" s="189"/>
      <c r="AB148" s="189"/>
      <c r="AC148" s="189"/>
      <c r="AE148" s="189"/>
      <c r="AF148" s="189"/>
      <c r="AG148" s="189"/>
      <c r="AH148" s="189"/>
      <c r="AI148" s="197"/>
      <c r="AJ148" s="197"/>
    </row>
    <row r="149" spans="1:36" x14ac:dyDescent="0.2">
      <c r="A149" s="144">
        <v>122</v>
      </c>
      <c r="E149" s="189"/>
      <c r="F149" s="189"/>
      <c r="G149" s="189"/>
      <c r="H149" s="189"/>
      <c r="I149" s="189"/>
      <c r="J149" s="189"/>
      <c r="K149" s="189"/>
      <c r="L149" s="189"/>
      <c r="M149" s="189"/>
      <c r="N149" s="189"/>
      <c r="O149" s="189"/>
      <c r="P149" s="189"/>
      <c r="Q149" s="189"/>
      <c r="R149" s="189"/>
      <c r="S149" s="189"/>
      <c r="T149" s="189"/>
      <c r="U149" s="189"/>
      <c r="V149" s="189"/>
      <c r="W149" s="189"/>
      <c r="X149" s="189"/>
      <c r="Y149" s="189"/>
      <c r="AA149" s="189"/>
      <c r="AB149" s="189"/>
      <c r="AC149" s="189"/>
      <c r="AE149" s="189"/>
      <c r="AF149" s="189"/>
      <c r="AG149" s="189"/>
      <c r="AH149" s="189"/>
      <c r="AI149" s="197"/>
      <c r="AJ149" s="197"/>
    </row>
    <row r="150" spans="1:36" x14ac:dyDescent="0.2">
      <c r="A150" s="144">
        <v>123</v>
      </c>
      <c r="E150" s="189"/>
      <c r="F150" s="189"/>
      <c r="G150" s="189"/>
      <c r="H150" s="189"/>
      <c r="I150" s="189"/>
      <c r="J150" s="189"/>
      <c r="K150" s="189"/>
      <c r="L150" s="189"/>
      <c r="M150" s="189"/>
      <c r="N150" s="189"/>
      <c r="O150" s="189"/>
      <c r="P150" s="189"/>
      <c r="Q150" s="189"/>
      <c r="R150" s="189"/>
      <c r="S150" s="189"/>
      <c r="T150" s="189"/>
      <c r="U150" s="189"/>
      <c r="V150" s="189"/>
      <c r="W150" s="189"/>
      <c r="X150" s="189"/>
      <c r="Y150" s="189"/>
      <c r="AA150" s="189"/>
      <c r="AB150" s="189"/>
      <c r="AC150" s="189"/>
      <c r="AE150" s="189"/>
      <c r="AF150" s="189"/>
      <c r="AG150" s="189"/>
      <c r="AH150" s="189"/>
      <c r="AI150" s="197"/>
      <c r="AJ150" s="197"/>
    </row>
    <row r="151" spans="1:36" x14ac:dyDescent="0.2">
      <c r="A151" s="144">
        <v>124</v>
      </c>
      <c r="E151" s="189"/>
      <c r="F151" s="189"/>
      <c r="G151" s="189"/>
      <c r="H151" s="189"/>
      <c r="I151" s="189"/>
      <c r="J151" s="189"/>
      <c r="K151" s="189"/>
      <c r="L151" s="189"/>
      <c r="M151" s="189"/>
      <c r="N151" s="189"/>
      <c r="O151" s="189"/>
      <c r="P151" s="189"/>
      <c r="Q151" s="189"/>
      <c r="R151" s="189"/>
      <c r="S151" s="189"/>
      <c r="T151" s="189"/>
      <c r="U151" s="189"/>
      <c r="V151" s="189"/>
      <c r="W151" s="189"/>
      <c r="X151" s="189"/>
      <c r="Y151" s="189"/>
      <c r="AA151" s="189"/>
      <c r="AB151" s="189"/>
      <c r="AC151" s="189"/>
      <c r="AE151" s="189"/>
      <c r="AF151" s="189"/>
      <c r="AG151" s="189"/>
      <c r="AH151" s="189"/>
      <c r="AI151" s="197"/>
      <c r="AJ151" s="197"/>
    </row>
    <row r="152" spans="1:36" x14ac:dyDescent="0.2">
      <c r="A152" s="144">
        <v>125</v>
      </c>
      <c r="E152" s="189"/>
      <c r="F152" s="189"/>
      <c r="G152" s="189"/>
      <c r="H152" s="189"/>
      <c r="I152" s="189"/>
      <c r="J152" s="189"/>
      <c r="K152" s="189"/>
      <c r="L152" s="189"/>
      <c r="M152" s="189"/>
      <c r="N152" s="189"/>
      <c r="O152" s="189"/>
      <c r="P152" s="189"/>
      <c r="Q152" s="189"/>
      <c r="R152" s="189"/>
      <c r="S152" s="189"/>
      <c r="T152" s="189"/>
      <c r="U152" s="189"/>
      <c r="V152" s="189"/>
      <c r="W152" s="189"/>
      <c r="X152" s="189"/>
      <c r="Y152" s="189"/>
      <c r="AA152" s="189"/>
      <c r="AB152" s="189"/>
      <c r="AC152" s="189"/>
      <c r="AE152" s="189"/>
      <c r="AF152" s="189"/>
      <c r="AG152" s="189"/>
      <c r="AH152" s="189"/>
      <c r="AI152" s="197"/>
      <c r="AJ152" s="197"/>
    </row>
    <row r="153" spans="1:36" x14ac:dyDescent="0.2">
      <c r="A153" s="144">
        <v>126</v>
      </c>
      <c r="E153" s="189"/>
      <c r="F153" s="189"/>
      <c r="G153" s="189"/>
      <c r="H153" s="189"/>
      <c r="I153" s="189"/>
      <c r="J153" s="189"/>
      <c r="K153" s="189"/>
      <c r="L153" s="189"/>
      <c r="M153" s="189"/>
      <c r="N153" s="189"/>
      <c r="O153" s="189"/>
      <c r="P153" s="189"/>
      <c r="Q153" s="189"/>
      <c r="R153" s="189"/>
      <c r="S153" s="189"/>
      <c r="T153" s="189"/>
      <c r="U153" s="189"/>
      <c r="V153" s="189"/>
      <c r="W153" s="189"/>
      <c r="X153" s="189"/>
      <c r="Y153" s="189"/>
      <c r="AA153" s="189"/>
      <c r="AB153" s="189"/>
      <c r="AC153" s="189"/>
      <c r="AE153" s="189"/>
      <c r="AF153" s="189"/>
      <c r="AG153" s="189"/>
      <c r="AH153" s="189"/>
      <c r="AI153" s="197"/>
      <c r="AJ153" s="197"/>
    </row>
    <row r="154" spans="1:36" x14ac:dyDescent="0.2">
      <c r="A154" s="144">
        <v>127</v>
      </c>
      <c r="E154" s="189"/>
      <c r="F154" s="189"/>
      <c r="G154" s="189"/>
      <c r="H154" s="189"/>
      <c r="I154" s="189"/>
      <c r="J154" s="189"/>
      <c r="K154" s="189"/>
      <c r="L154" s="189"/>
      <c r="M154" s="189"/>
      <c r="N154" s="189"/>
      <c r="O154" s="189"/>
      <c r="P154" s="189"/>
      <c r="Q154" s="189"/>
      <c r="R154" s="189"/>
      <c r="S154" s="189"/>
      <c r="T154" s="189"/>
      <c r="U154" s="189"/>
      <c r="V154" s="189"/>
      <c r="W154" s="189"/>
      <c r="X154" s="189"/>
      <c r="Y154" s="189"/>
      <c r="AA154" s="189"/>
      <c r="AB154" s="189"/>
      <c r="AC154" s="189"/>
      <c r="AE154" s="189"/>
      <c r="AF154" s="189"/>
      <c r="AG154" s="189"/>
      <c r="AH154" s="189"/>
      <c r="AI154" s="197"/>
      <c r="AJ154" s="197"/>
    </row>
    <row r="155" spans="1:36" x14ac:dyDescent="0.2">
      <c r="A155" s="144">
        <v>128</v>
      </c>
      <c r="E155" s="189"/>
      <c r="F155" s="189"/>
      <c r="G155" s="189"/>
      <c r="H155" s="189"/>
      <c r="I155" s="189"/>
      <c r="J155" s="189"/>
      <c r="K155" s="189"/>
      <c r="L155" s="189"/>
      <c r="M155" s="189"/>
      <c r="N155" s="189"/>
      <c r="O155" s="189"/>
      <c r="P155" s="189"/>
      <c r="Q155" s="189"/>
      <c r="R155" s="189"/>
      <c r="S155" s="189"/>
      <c r="T155" s="189"/>
      <c r="U155" s="189"/>
      <c r="V155" s="189"/>
      <c r="W155" s="189"/>
      <c r="X155" s="189"/>
      <c r="Y155" s="189"/>
      <c r="AA155" s="189"/>
      <c r="AB155" s="189"/>
      <c r="AC155" s="189"/>
      <c r="AE155" s="189"/>
      <c r="AF155" s="189"/>
      <c r="AG155" s="189"/>
      <c r="AH155" s="189"/>
      <c r="AI155" s="197"/>
      <c r="AJ155" s="197"/>
    </row>
    <row r="156" spans="1:36" x14ac:dyDescent="0.2">
      <c r="A156" s="144">
        <v>129</v>
      </c>
      <c r="E156" s="189"/>
      <c r="F156" s="189"/>
      <c r="G156" s="189"/>
      <c r="H156" s="189"/>
      <c r="I156" s="189"/>
      <c r="J156" s="189"/>
      <c r="K156" s="189"/>
      <c r="L156" s="189"/>
      <c r="M156" s="189"/>
      <c r="N156" s="189"/>
      <c r="O156" s="189"/>
      <c r="P156" s="189"/>
      <c r="Q156" s="189"/>
      <c r="R156" s="189"/>
      <c r="S156" s="189"/>
      <c r="T156" s="189"/>
      <c r="U156" s="189"/>
      <c r="V156" s="189"/>
      <c r="W156" s="189"/>
      <c r="X156" s="189"/>
      <c r="Y156" s="189"/>
      <c r="AA156" s="189"/>
      <c r="AB156" s="189"/>
      <c r="AC156" s="189"/>
      <c r="AE156" s="189"/>
      <c r="AF156" s="189"/>
      <c r="AG156" s="189"/>
      <c r="AH156" s="189"/>
      <c r="AI156" s="197"/>
      <c r="AJ156" s="197"/>
    </row>
    <row r="157" spans="1:36" x14ac:dyDescent="0.2">
      <c r="A157" s="144">
        <v>130</v>
      </c>
      <c r="E157" s="189"/>
      <c r="F157" s="189"/>
      <c r="G157" s="189"/>
      <c r="H157" s="189"/>
      <c r="I157" s="189"/>
      <c r="J157" s="189"/>
      <c r="K157" s="189"/>
      <c r="L157" s="189"/>
      <c r="M157" s="189"/>
      <c r="N157" s="189"/>
      <c r="O157" s="189"/>
      <c r="P157" s="189"/>
      <c r="Q157" s="189"/>
      <c r="R157" s="189"/>
      <c r="S157" s="189"/>
      <c r="T157" s="189"/>
      <c r="U157" s="189"/>
      <c r="V157" s="189"/>
      <c r="W157" s="189"/>
      <c r="X157" s="189"/>
      <c r="Y157" s="189"/>
      <c r="AA157" s="189"/>
      <c r="AB157" s="189"/>
      <c r="AC157" s="189"/>
      <c r="AE157" s="189"/>
      <c r="AF157" s="189"/>
      <c r="AG157" s="189"/>
      <c r="AH157" s="189"/>
      <c r="AI157" s="197"/>
      <c r="AJ157" s="197"/>
    </row>
    <row r="158" spans="1:36" x14ac:dyDescent="0.2">
      <c r="A158" s="144">
        <v>131</v>
      </c>
      <c r="E158" s="189"/>
      <c r="F158" s="189"/>
      <c r="G158" s="189"/>
      <c r="H158" s="189"/>
      <c r="I158" s="189"/>
      <c r="J158" s="189"/>
      <c r="K158" s="189"/>
      <c r="L158" s="189"/>
      <c r="M158" s="189"/>
      <c r="N158" s="189"/>
      <c r="O158" s="189"/>
      <c r="P158" s="189"/>
      <c r="Q158" s="189"/>
      <c r="R158" s="189"/>
      <c r="S158" s="189"/>
      <c r="T158" s="189"/>
      <c r="U158" s="189"/>
      <c r="V158" s="189"/>
      <c r="W158" s="189"/>
      <c r="X158" s="189"/>
      <c r="Y158" s="189"/>
      <c r="AA158" s="189"/>
      <c r="AB158" s="189"/>
      <c r="AC158" s="189"/>
      <c r="AE158" s="189"/>
      <c r="AF158" s="189"/>
      <c r="AG158" s="189"/>
      <c r="AH158" s="189"/>
      <c r="AI158" s="197"/>
      <c r="AJ158" s="197"/>
    </row>
    <row r="159" spans="1:36" x14ac:dyDescent="0.2">
      <c r="A159" s="144">
        <v>132</v>
      </c>
      <c r="E159" s="189"/>
      <c r="F159" s="189"/>
      <c r="G159" s="189"/>
      <c r="H159" s="189"/>
      <c r="I159" s="189"/>
      <c r="J159" s="189"/>
      <c r="K159" s="189"/>
      <c r="L159" s="189"/>
      <c r="M159" s="189"/>
      <c r="N159" s="189"/>
      <c r="O159" s="189"/>
      <c r="P159" s="189"/>
      <c r="Q159" s="189"/>
      <c r="R159" s="189"/>
      <c r="S159" s="189"/>
      <c r="T159" s="189"/>
      <c r="U159" s="189"/>
      <c r="V159" s="189"/>
      <c r="W159" s="189"/>
      <c r="X159" s="189"/>
      <c r="Y159" s="189"/>
      <c r="AA159" s="189"/>
      <c r="AB159" s="189"/>
      <c r="AC159" s="189"/>
      <c r="AE159" s="189"/>
      <c r="AF159" s="189"/>
      <c r="AG159" s="189"/>
      <c r="AH159" s="189"/>
      <c r="AI159" s="197"/>
      <c r="AJ159" s="197"/>
    </row>
    <row r="160" spans="1:36" x14ac:dyDescent="0.2">
      <c r="A160" s="144">
        <v>133</v>
      </c>
      <c r="E160" s="189"/>
      <c r="F160" s="189"/>
      <c r="G160" s="189"/>
      <c r="H160" s="189"/>
      <c r="I160" s="189"/>
      <c r="J160" s="189"/>
      <c r="K160" s="189"/>
      <c r="L160" s="189"/>
      <c r="M160" s="189"/>
      <c r="N160" s="189"/>
      <c r="O160" s="189"/>
      <c r="P160" s="189"/>
      <c r="Q160" s="189"/>
      <c r="R160" s="189"/>
      <c r="S160" s="189"/>
      <c r="T160" s="189"/>
      <c r="U160" s="189"/>
      <c r="V160" s="189"/>
      <c r="W160" s="189"/>
      <c r="X160" s="189"/>
      <c r="Y160" s="189"/>
      <c r="AA160" s="189"/>
      <c r="AB160" s="189"/>
      <c r="AC160" s="189"/>
      <c r="AE160" s="189"/>
      <c r="AF160" s="189"/>
      <c r="AG160" s="189"/>
      <c r="AH160" s="189"/>
      <c r="AI160" s="197"/>
      <c r="AJ160" s="197"/>
    </row>
    <row r="161" spans="1:36" x14ac:dyDescent="0.2">
      <c r="A161" s="144">
        <v>134</v>
      </c>
      <c r="E161" s="189"/>
      <c r="F161" s="189"/>
      <c r="G161" s="189"/>
      <c r="H161" s="189"/>
      <c r="I161" s="189"/>
      <c r="J161" s="189"/>
      <c r="K161" s="189"/>
      <c r="L161" s="189"/>
      <c r="M161" s="189"/>
      <c r="N161" s="189"/>
      <c r="O161" s="189"/>
      <c r="P161" s="189"/>
      <c r="Q161" s="189"/>
      <c r="R161" s="189"/>
      <c r="S161" s="189"/>
      <c r="T161" s="189"/>
      <c r="U161" s="189"/>
      <c r="V161" s="189"/>
      <c r="W161" s="189"/>
      <c r="X161" s="189"/>
      <c r="Y161" s="189"/>
      <c r="AA161" s="189"/>
      <c r="AB161" s="189"/>
      <c r="AC161" s="189"/>
      <c r="AE161" s="189"/>
      <c r="AF161" s="189"/>
      <c r="AG161" s="189"/>
      <c r="AH161" s="189"/>
      <c r="AI161" s="197"/>
      <c r="AJ161" s="197"/>
    </row>
    <row r="162" spans="1:36" x14ac:dyDescent="0.2">
      <c r="A162" s="144">
        <v>135</v>
      </c>
      <c r="E162" s="189"/>
      <c r="F162" s="189"/>
      <c r="G162" s="189"/>
      <c r="H162" s="189"/>
      <c r="I162" s="189"/>
      <c r="J162" s="189"/>
      <c r="K162" s="189"/>
      <c r="L162" s="189"/>
      <c r="M162" s="189"/>
      <c r="N162" s="189"/>
      <c r="O162" s="189"/>
      <c r="P162" s="189"/>
      <c r="Q162" s="189"/>
      <c r="R162" s="189"/>
      <c r="S162" s="189"/>
      <c r="T162" s="189"/>
      <c r="U162" s="189"/>
      <c r="V162" s="189"/>
      <c r="W162" s="189"/>
      <c r="X162" s="189"/>
      <c r="Y162" s="189"/>
      <c r="AA162" s="189"/>
      <c r="AB162" s="189"/>
      <c r="AC162" s="189"/>
      <c r="AE162" s="189"/>
      <c r="AF162" s="189"/>
      <c r="AG162" s="189"/>
      <c r="AH162" s="189"/>
      <c r="AI162" s="197"/>
      <c r="AJ162" s="197"/>
    </row>
    <row r="163" spans="1:36" x14ac:dyDescent="0.2">
      <c r="A163" s="144">
        <v>136</v>
      </c>
      <c r="E163" s="189"/>
      <c r="F163" s="189"/>
      <c r="G163" s="189"/>
      <c r="H163" s="189"/>
      <c r="I163" s="189"/>
      <c r="J163" s="189"/>
      <c r="K163" s="189"/>
      <c r="L163" s="189"/>
      <c r="M163" s="189"/>
      <c r="N163" s="189"/>
      <c r="O163" s="189"/>
      <c r="P163" s="189"/>
      <c r="Q163" s="189"/>
      <c r="R163" s="189"/>
      <c r="S163" s="189"/>
      <c r="T163" s="189"/>
      <c r="U163" s="189"/>
      <c r="V163" s="189"/>
      <c r="W163" s="189"/>
      <c r="X163" s="189"/>
      <c r="Y163" s="189"/>
      <c r="AA163" s="189"/>
      <c r="AB163" s="189"/>
      <c r="AC163" s="189"/>
      <c r="AE163" s="189"/>
      <c r="AF163" s="189"/>
      <c r="AG163" s="189"/>
      <c r="AH163" s="189"/>
      <c r="AI163" s="197"/>
      <c r="AJ163" s="197"/>
    </row>
    <row r="164" spans="1:36" x14ac:dyDescent="0.2">
      <c r="A164" s="144">
        <v>137</v>
      </c>
      <c r="E164" s="189"/>
      <c r="F164" s="189"/>
      <c r="G164" s="189"/>
      <c r="H164" s="189"/>
      <c r="I164" s="189"/>
      <c r="J164" s="189"/>
      <c r="K164" s="189"/>
      <c r="L164" s="189"/>
      <c r="M164" s="189"/>
      <c r="N164" s="189"/>
      <c r="O164" s="189"/>
      <c r="P164" s="189"/>
      <c r="Q164" s="189"/>
      <c r="R164" s="189"/>
      <c r="S164" s="189"/>
      <c r="T164" s="189"/>
      <c r="U164" s="189"/>
      <c r="V164" s="189"/>
      <c r="W164" s="189"/>
      <c r="X164" s="189"/>
      <c r="Y164" s="189"/>
      <c r="AA164" s="189"/>
      <c r="AB164" s="189"/>
      <c r="AC164" s="189"/>
      <c r="AE164" s="189"/>
      <c r="AF164" s="189"/>
      <c r="AG164" s="189"/>
      <c r="AH164" s="189"/>
      <c r="AI164" s="197"/>
      <c r="AJ164" s="197"/>
    </row>
    <row r="165" spans="1:36" x14ac:dyDescent="0.2">
      <c r="A165" s="144">
        <v>138</v>
      </c>
      <c r="E165" s="189"/>
      <c r="F165" s="189"/>
      <c r="G165" s="189"/>
      <c r="H165" s="189"/>
      <c r="I165" s="189"/>
      <c r="J165" s="189"/>
      <c r="K165" s="189"/>
      <c r="L165" s="189"/>
      <c r="M165" s="189"/>
      <c r="N165" s="189"/>
      <c r="O165" s="189"/>
      <c r="P165" s="189"/>
      <c r="Q165" s="189"/>
      <c r="R165" s="189"/>
      <c r="S165" s="189"/>
      <c r="T165" s="189"/>
      <c r="U165" s="189"/>
      <c r="V165" s="189"/>
      <c r="W165" s="189"/>
      <c r="X165" s="189"/>
      <c r="Y165" s="189"/>
      <c r="AA165" s="189"/>
      <c r="AB165" s="189"/>
      <c r="AC165" s="189"/>
      <c r="AE165" s="189"/>
      <c r="AF165" s="189"/>
      <c r="AG165" s="189"/>
      <c r="AH165" s="189"/>
      <c r="AI165" s="197"/>
      <c r="AJ165" s="197"/>
    </row>
    <row r="166" spans="1:36" x14ac:dyDescent="0.2">
      <c r="A166" s="144">
        <v>139</v>
      </c>
      <c r="E166" s="189"/>
      <c r="F166" s="189"/>
      <c r="G166" s="189"/>
      <c r="H166" s="189"/>
      <c r="I166" s="189"/>
      <c r="J166" s="189"/>
      <c r="K166" s="189"/>
      <c r="L166" s="189"/>
      <c r="M166" s="189"/>
      <c r="N166" s="189"/>
      <c r="O166" s="189"/>
      <c r="P166" s="189"/>
      <c r="Q166" s="189"/>
      <c r="R166" s="189"/>
      <c r="S166" s="189"/>
      <c r="T166" s="189"/>
      <c r="U166" s="189"/>
      <c r="V166" s="189"/>
      <c r="W166" s="189"/>
      <c r="X166" s="189"/>
      <c r="Y166" s="189"/>
      <c r="AA166" s="189"/>
      <c r="AB166" s="189"/>
      <c r="AC166" s="189"/>
      <c r="AE166" s="189"/>
      <c r="AF166" s="189"/>
      <c r="AG166" s="189"/>
      <c r="AH166" s="189"/>
      <c r="AI166" s="197"/>
      <c r="AJ166" s="197"/>
    </row>
    <row r="167" spans="1:36" x14ac:dyDescent="0.2">
      <c r="A167" s="144">
        <v>140</v>
      </c>
      <c r="E167" s="189"/>
      <c r="F167" s="189"/>
      <c r="G167" s="189"/>
      <c r="H167" s="189"/>
      <c r="I167" s="189"/>
      <c r="J167" s="189"/>
      <c r="K167" s="189"/>
      <c r="L167" s="189"/>
      <c r="M167" s="189"/>
      <c r="N167" s="189"/>
      <c r="O167" s="189"/>
      <c r="P167" s="189"/>
      <c r="Q167" s="189"/>
      <c r="R167" s="189"/>
      <c r="S167" s="189"/>
      <c r="T167" s="189"/>
      <c r="U167" s="189"/>
      <c r="V167" s="189"/>
      <c r="W167" s="189"/>
      <c r="X167" s="189"/>
      <c r="Y167" s="189"/>
      <c r="AA167" s="189"/>
      <c r="AB167" s="189"/>
      <c r="AC167" s="189"/>
      <c r="AE167" s="189"/>
      <c r="AF167" s="189"/>
      <c r="AG167" s="189"/>
      <c r="AH167" s="189"/>
      <c r="AI167" s="197"/>
      <c r="AJ167" s="197"/>
    </row>
    <row r="168" spans="1:36" x14ac:dyDescent="0.2">
      <c r="A168" s="144">
        <v>141</v>
      </c>
      <c r="E168" s="189"/>
      <c r="F168" s="189"/>
      <c r="G168" s="189"/>
      <c r="H168" s="189"/>
      <c r="I168" s="189"/>
      <c r="J168" s="189"/>
      <c r="K168" s="189"/>
      <c r="L168" s="189"/>
      <c r="M168" s="189"/>
      <c r="N168" s="189"/>
      <c r="O168" s="189"/>
      <c r="P168" s="189"/>
      <c r="Q168" s="189"/>
      <c r="R168" s="189"/>
      <c r="S168" s="189"/>
      <c r="T168" s="189"/>
      <c r="U168" s="189"/>
      <c r="V168" s="189"/>
      <c r="W168" s="189"/>
      <c r="X168" s="189"/>
      <c r="Y168" s="189"/>
      <c r="AA168" s="189"/>
      <c r="AB168" s="189"/>
      <c r="AC168" s="189"/>
      <c r="AE168" s="189"/>
      <c r="AF168" s="189"/>
      <c r="AG168" s="189"/>
      <c r="AH168" s="189"/>
      <c r="AI168" s="197"/>
      <c r="AJ168" s="197"/>
    </row>
    <row r="169" spans="1:36" x14ac:dyDescent="0.2">
      <c r="A169" s="144">
        <v>142</v>
      </c>
      <c r="E169" s="189"/>
      <c r="F169" s="189"/>
      <c r="G169" s="189"/>
      <c r="H169" s="189"/>
      <c r="I169" s="189"/>
      <c r="J169" s="189"/>
      <c r="K169" s="189"/>
      <c r="L169" s="189"/>
      <c r="M169" s="189"/>
      <c r="N169" s="189"/>
      <c r="O169" s="189"/>
      <c r="P169" s="189"/>
      <c r="Q169" s="189"/>
      <c r="R169" s="189"/>
      <c r="S169" s="189"/>
      <c r="T169" s="189"/>
      <c r="U169" s="189"/>
      <c r="V169" s="189"/>
      <c r="W169" s="189"/>
      <c r="X169" s="189"/>
      <c r="Y169" s="189"/>
      <c r="AA169" s="189"/>
      <c r="AB169" s="189"/>
      <c r="AC169" s="189"/>
      <c r="AE169" s="189"/>
      <c r="AF169" s="189"/>
      <c r="AG169" s="189"/>
      <c r="AH169" s="189"/>
      <c r="AI169" s="197"/>
      <c r="AJ169" s="197"/>
    </row>
    <row r="170" spans="1:36" x14ac:dyDescent="0.2">
      <c r="A170" s="144">
        <v>143</v>
      </c>
      <c r="E170" s="189"/>
      <c r="F170" s="189"/>
      <c r="G170" s="189"/>
      <c r="H170" s="189"/>
      <c r="I170" s="189"/>
      <c r="J170" s="189"/>
      <c r="K170" s="189"/>
      <c r="L170" s="189"/>
      <c r="M170" s="189"/>
      <c r="N170" s="189"/>
      <c r="O170" s="189"/>
      <c r="P170" s="189"/>
      <c r="Q170" s="189"/>
      <c r="R170" s="189"/>
      <c r="S170" s="189"/>
      <c r="T170" s="189"/>
      <c r="U170" s="189"/>
      <c r="V170" s="189"/>
      <c r="W170" s="189"/>
      <c r="X170" s="189"/>
      <c r="Y170" s="189"/>
      <c r="AA170" s="189"/>
      <c r="AB170" s="189"/>
      <c r="AC170" s="189"/>
      <c r="AE170" s="189"/>
      <c r="AF170" s="189"/>
      <c r="AG170" s="189"/>
      <c r="AH170" s="189"/>
      <c r="AI170" s="197"/>
      <c r="AJ170" s="197"/>
    </row>
    <row r="171" spans="1:36" x14ac:dyDescent="0.2">
      <c r="A171" s="144">
        <v>144</v>
      </c>
      <c r="E171" s="189"/>
      <c r="F171" s="189"/>
      <c r="G171" s="189"/>
      <c r="H171" s="189"/>
      <c r="I171" s="189"/>
      <c r="J171" s="189"/>
      <c r="K171" s="189"/>
      <c r="L171" s="189"/>
      <c r="M171" s="189"/>
      <c r="N171" s="189"/>
      <c r="O171" s="189"/>
      <c r="P171" s="189"/>
      <c r="Q171" s="189"/>
      <c r="R171" s="189"/>
      <c r="S171" s="189"/>
      <c r="T171" s="189"/>
      <c r="U171" s="189"/>
      <c r="V171" s="189"/>
      <c r="W171" s="189"/>
      <c r="X171" s="189"/>
      <c r="Y171" s="189"/>
      <c r="AA171" s="189"/>
      <c r="AB171" s="189"/>
      <c r="AC171" s="189"/>
      <c r="AE171" s="189"/>
      <c r="AF171" s="189"/>
      <c r="AG171" s="189"/>
      <c r="AH171" s="189"/>
      <c r="AI171" s="197"/>
      <c r="AJ171" s="197"/>
    </row>
    <row r="172" spans="1:36" x14ac:dyDescent="0.2">
      <c r="A172" s="144">
        <v>145</v>
      </c>
      <c r="E172" s="189"/>
      <c r="F172" s="189"/>
      <c r="G172" s="189"/>
      <c r="H172" s="189"/>
      <c r="I172" s="189"/>
      <c r="J172" s="189"/>
      <c r="K172" s="189"/>
      <c r="L172" s="189"/>
      <c r="M172" s="189"/>
      <c r="N172" s="189"/>
      <c r="O172" s="189"/>
      <c r="P172" s="189"/>
      <c r="Q172" s="189"/>
      <c r="R172" s="189"/>
      <c r="S172" s="189"/>
      <c r="T172" s="189"/>
      <c r="U172" s="189"/>
      <c r="V172" s="189"/>
      <c r="W172" s="189"/>
      <c r="X172" s="189"/>
      <c r="Y172" s="189"/>
      <c r="AA172" s="189"/>
      <c r="AB172" s="189"/>
      <c r="AC172" s="189"/>
      <c r="AE172" s="189"/>
      <c r="AF172" s="189"/>
      <c r="AG172" s="189"/>
      <c r="AH172" s="189"/>
      <c r="AI172" s="197"/>
      <c r="AJ172" s="197"/>
    </row>
    <row r="173" spans="1:36" x14ac:dyDescent="0.2">
      <c r="A173" s="144">
        <v>146</v>
      </c>
      <c r="E173" s="189"/>
      <c r="F173" s="189"/>
      <c r="G173" s="189"/>
      <c r="H173" s="189"/>
      <c r="I173" s="189"/>
      <c r="J173" s="189"/>
      <c r="K173" s="189"/>
      <c r="L173" s="189"/>
      <c r="M173" s="189"/>
      <c r="N173" s="189"/>
      <c r="O173" s="189"/>
      <c r="P173" s="189"/>
      <c r="Q173" s="189"/>
      <c r="R173" s="189"/>
      <c r="S173" s="189"/>
      <c r="T173" s="189"/>
      <c r="U173" s="189"/>
      <c r="V173" s="189"/>
      <c r="W173" s="189"/>
      <c r="X173" s="189"/>
      <c r="Y173" s="189"/>
      <c r="AA173" s="189"/>
      <c r="AB173" s="189"/>
      <c r="AC173" s="189"/>
      <c r="AE173" s="189"/>
      <c r="AF173" s="189"/>
      <c r="AG173" s="189"/>
      <c r="AH173" s="189"/>
      <c r="AI173" s="197"/>
      <c r="AJ173" s="197"/>
    </row>
    <row r="174" spans="1:36" x14ac:dyDescent="0.2">
      <c r="A174" s="144">
        <v>147</v>
      </c>
      <c r="E174" s="189"/>
      <c r="F174" s="189"/>
      <c r="G174" s="189"/>
      <c r="H174" s="189"/>
      <c r="I174" s="189"/>
      <c r="J174" s="189"/>
      <c r="K174" s="189"/>
      <c r="L174" s="189"/>
      <c r="M174" s="189"/>
      <c r="N174" s="189"/>
      <c r="O174" s="189"/>
      <c r="P174" s="189"/>
      <c r="Q174" s="189"/>
      <c r="R174" s="189"/>
      <c r="S174" s="189"/>
      <c r="T174" s="189"/>
      <c r="U174" s="189"/>
      <c r="V174" s="189"/>
      <c r="W174" s="189"/>
      <c r="X174" s="189"/>
      <c r="Y174" s="189"/>
      <c r="AA174" s="189"/>
      <c r="AB174" s="189"/>
      <c r="AC174" s="189"/>
      <c r="AE174" s="189"/>
      <c r="AF174" s="189"/>
      <c r="AG174" s="189"/>
      <c r="AH174" s="189"/>
      <c r="AI174" s="197"/>
      <c r="AJ174" s="197"/>
    </row>
    <row r="175" spans="1:36" x14ac:dyDescent="0.2">
      <c r="A175" s="144">
        <v>148</v>
      </c>
      <c r="E175" s="189"/>
      <c r="F175" s="189"/>
      <c r="G175" s="189"/>
      <c r="H175" s="189"/>
      <c r="I175" s="189"/>
      <c r="J175" s="189"/>
      <c r="K175" s="189"/>
      <c r="L175" s="189"/>
      <c r="M175" s="189"/>
      <c r="N175" s="189"/>
      <c r="O175" s="189"/>
      <c r="P175" s="189"/>
      <c r="Q175" s="189"/>
      <c r="R175" s="189"/>
      <c r="S175" s="189"/>
      <c r="T175" s="189"/>
      <c r="U175" s="189"/>
      <c r="V175" s="189"/>
      <c r="W175" s="189"/>
      <c r="X175" s="189"/>
      <c r="Y175" s="189"/>
      <c r="AA175" s="189"/>
      <c r="AB175" s="189"/>
      <c r="AC175" s="189"/>
      <c r="AE175" s="189"/>
      <c r="AF175" s="189"/>
      <c r="AG175" s="189"/>
      <c r="AH175" s="189"/>
      <c r="AI175" s="197"/>
      <c r="AJ175" s="197"/>
    </row>
    <row r="176" spans="1:36" x14ac:dyDescent="0.2">
      <c r="A176" s="144">
        <v>149</v>
      </c>
      <c r="E176" s="189"/>
      <c r="F176" s="189"/>
      <c r="G176" s="189"/>
      <c r="H176" s="189"/>
      <c r="I176" s="189"/>
      <c r="J176" s="189"/>
      <c r="K176" s="189"/>
      <c r="L176" s="189"/>
      <c r="M176" s="189"/>
      <c r="N176" s="189"/>
      <c r="O176" s="189"/>
      <c r="P176" s="189"/>
      <c r="Q176" s="189"/>
      <c r="R176" s="189"/>
      <c r="S176" s="189"/>
      <c r="T176" s="189"/>
      <c r="U176" s="189"/>
      <c r="V176" s="189"/>
      <c r="W176" s="189"/>
      <c r="X176" s="189"/>
      <c r="Y176" s="189"/>
      <c r="AA176" s="189"/>
      <c r="AB176" s="189"/>
      <c r="AC176" s="189"/>
      <c r="AE176" s="189"/>
      <c r="AF176" s="189"/>
      <c r="AG176" s="189"/>
      <c r="AH176" s="189"/>
      <c r="AI176" s="197"/>
      <c r="AJ176" s="197"/>
    </row>
    <row r="177" spans="1:36" x14ac:dyDescent="0.2">
      <c r="A177" s="144">
        <v>150</v>
      </c>
      <c r="E177" s="189"/>
      <c r="F177" s="189"/>
      <c r="G177" s="189"/>
      <c r="H177" s="189"/>
      <c r="I177" s="189"/>
      <c r="J177" s="189"/>
      <c r="K177" s="189"/>
      <c r="L177" s="189"/>
      <c r="M177" s="189"/>
      <c r="N177" s="189"/>
      <c r="O177" s="189"/>
      <c r="P177" s="189"/>
      <c r="Q177" s="189"/>
      <c r="R177" s="189"/>
      <c r="S177" s="189"/>
      <c r="T177" s="189"/>
      <c r="U177" s="189"/>
      <c r="V177" s="189"/>
      <c r="W177" s="189"/>
      <c r="X177" s="189"/>
      <c r="Y177" s="189"/>
      <c r="AA177" s="189"/>
      <c r="AB177" s="189"/>
      <c r="AC177" s="189"/>
      <c r="AE177" s="189"/>
      <c r="AF177" s="189"/>
      <c r="AG177" s="189"/>
      <c r="AH177" s="189"/>
      <c r="AI177" s="197"/>
      <c r="AJ177" s="197"/>
    </row>
    <row r="178" spans="1:36" x14ac:dyDescent="0.2">
      <c r="A178" s="144">
        <v>151</v>
      </c>
      <c r="E178" s="189"/>
      <c r="F178" s="189"/>
      <c r="G178" s="189"/>
      <c r="H178" s="189"/>
      <c r="I178" s="189"/>
      <c r="J178" s="189"/>
      <c r="K178" s="189"/>
      <c r="L178" s="189"/>
      <c r="M178" s="189"/>
      <c r="N178" s="189"/>
      <c r="O178" s="189"/>
      <c r="P178" s="189"/>
      <c r="Q178" s="189"/>
      <c r="R178" s="189"/>
      <c r="S178" s="189"/>
      <c r="T178" s="189"/>
      <c r="U178" s="189"/>
      <c r="V178" s="189"/>
      <c r="W178" s="189"/>
      <c r="X178" s="189"/>
      <c r="Y178" s="189"/>
      <c r="AA178" s="189"/>
      <c r="AB178" s="189"/>
      <c r="AC178" s="189"/>
      <c r="AE178" s="189"/>
      <c r="AF178" s="189"/>
      <c r="AG178" s="189"/>
      <c r="AH178" s="189"/>
      <c r="AI178" s="197"/>
      <c r="AJ178" s="197"/>
    </row>
    <row r="179" spans="1:36" x14ac:dyDescent="0.2">
      <c r="A179" s="144">
        <v>152</v>
      </c>
      <c r="E179" s="189"/>
      <c r="F179" s="189"/>
      <c r="G179" s="189"/>
      <c r="H179" s="189"/>
      <c r="I179" s="189"/>
      <c r="J179" s="189"/>
      <c r="K179" s="189"/>
      <c r="L179" s="189"/>
      <c r="M179" s="189"/>
      <c r="N179" s="189"/>
      <c r="O179" s="189"/>
      <c r="P179" s="189"/>
      <c r="Q179" s="189"/>
      <c r="R179" s="189"/>
      <c r="S179" s="189"/>
      <c r="T179" s="189"/>
      <c r="U179" s="189"/>
      <c r="V179" s="189"/>
      <c r="W179" s="189"/>
      <c r="X179" s="189"/>
      <c r="Y179" s="189"/>
      <c r="AA179" s="189"/>
      <c r="AB179" s="189"/>
      <c r="AC179" s="189"/>
      <c r="AE179" s="189"/>
      <c r="AF179" s="189"/>
      <c r="AG179" s="189"/>
      <c r="AH179" s="189"/>
      <c r="AI179" s="197"/>
      <c r="AJ179" s="197"/>
    </row>
    <row r="180" spans="1:36" x14ac:dyDescent="0.2">
      <c r="A180" s="144">
        <v>153</v>
      </c>
      <c r="E180" s="189"/>
      <c r="F180" s="189"/>
      <c r="G180" s="189"/>
      <c r="H180" s="189"/>
      <c r="I180" s="189"/>
      <c r="J180" s="189"/>
      <c r="K180" s="189"/>
      <c r="L180" s="189"/>
      <c r="M180" s="189"/>
      <c r="N180" s="189"/>
      <c r="O180" s="189"/>
      <c r="P180" s="189"/>
      <c r="Q180" s="189"/>
      <c r="R180" s="189"/>
      <c r="S180" s="189"/>
      <c r="T180" s="189"/>
      <c r="U180" s="189"/>
      <c r="V180" s="189"/>
      <c r="W180" s="189"/>
      <c r="X180" s="189"/>
      <c r="Y180" s="189"/>
      <c r="AA180" s="189"/>
      <c r="AB180" s="189"/>
      <c r="AC180" s="189"/>
      <c r="AE180" s="189"/>
      <c r="AF180" s="189"/>
      <c r="AG180" s="189"/>
      <c r="AH180" s="189"/>
      <c r="AI180" s="197"/>
      <c r="AJ180" s="197"/>
    </row>
    <row r="181" spans="1:36" x14ac:dyDescent="0.2">
      <c r="A181" s="144">
        <v>154</v>
      </c>
      <c r="E181" s="189"/>
      <c r="F181" s="189"/>
      <c r="G181" s="189"/>
      <c r="H181" s="189"/>
      <c r="I181" s="189"/>
      <c r="J181" s="189"/>
      <c r="K181" s="189"/>
      <c r="L181" s="189"/>
      <c r="M181" s="189"/>
      <c r="N181" s="189"/>
      <c r="O181" s="189"/>
      <c r="P181" s="189"/>
      <c r="Q181" s="189"/>
      <c r="R181" s="189"/>
      <c r="S181" s="189"/>
      <c r="T181" s="189"/>
      <c r="U181" s="189"/>
      <c r="V181" s="189"/>
      <c r="W181" s="189"/>
      <c r="X181" s="189"/>
      <c r="Y181" s="189"/>
      <c r="AA181" s="189"/>
      <c r="AB181" s="189"/>
      <c r="AC181" s="189"/>
      <c r="AE181" s="189"/>
      <c r="AF181" s="189"/>
      <c r="AG181" s="189"/>
      <c r="AH181" s="189"/>
      <c r="AI181" s="197"/>
      <c r="AJ181" s="197"/>
    </row>
    <row r="182" spans="1:36" x14ac:dyDescent="0.2">
      <c r="A182" s="144">
        <v>155</v>
      </c>
      <c r="E182" s="189"/>
      <c r="F182" s="189"/>
      <c r="G182" s="189"/>
      <c r="H182" s="189"/>
      <c r="I182" s="189"/>
      <c r="J182" s="189"/>
      <c r="K182" s="189"/>
      <c r="L182" s="189"/>
      <c r="M182" s="189"/>
      <c r="N182" s="189"/>
      <c r="O182" s="189"/>
      <c r="P182" s="189"/>
      <c r="Q182" s="189"/>
      <c r="R182" s="189"/>
      <c r="S182" s="189"/>
      <c r="T182" s="189"/>
      <c r="U182" s="189"/>
      <c r="V182" s="189"/>
      <c r="W182" s="189"/>
      <c r="X182" s="189"/>
      <c r="Y182" s="189"/>
      <c r="AA182" s="189"/>
      <c r="AB182" s="189"/>
      <c r="AC182" s="189"/>
      <c r="AE182" s="189"/>
      <c r="AF182" s="189"/>
      <c r="AG182" s="189"/>
      <c r="AH182" s="189"/>
      <c r="AI182" s="197"/>
      <c r="AJ182" s="197"/>
    </row>
    <row r="183" spans="1:36" x14ac:dyDescent="0.2">
      <c r="A183" s="144">
        <v>156</v>
      </c>
      <c r="E183" s="189"/>
      <c r="F183" s="189"/>
      <c r="G183" s="189"/>
      <c r="H183" s="189"/>
      <c r="I183" s="189"/>
      <c r="J183" s="189"/>
      <c r="K183" s="189"/>
      <c r="L183" s="189"/>
      <c r="M183" s="189"/>
      <c r="N183" s="189"/>
      <c r="O183" s="189"/>
      <c r="P183" s="189"/>
      <c r="Q183" s="189"/>
      <c r="R183" s="189"/>
      <c r="S183" s="189"/>
      <c r="T183" s="189"/>
      <c r="U183" s="189"/>
      <c r="V183" s="189"/>
      <c r="W183" s="189"/>
      <c r="X183" s="189"/>
      <c r="Y183" s="189"/>
      <c r="AA183" s="189"/>
      <c r="AB183" s="189"/>
      <c r="AC183" s="189"/>
      <c r="AE183" s="189"/>
      <c r="AF183" s="189"/>
      <c r="AG183" s="189"/>
      <c r="AH183" s="189"/>
      <c r="AI183" s="197"/>
      <c r="AJ183" s="197"/>
    </row>
    <row r="184" spans="1:36" x14ac:dyDescent="0.2">
      <c r="A184" s="144">
        <v>157</v>
      </c>
      <c r="E184" s="189"/>
      <c r="F184" s="189"/>
      <c r="G184" s="189"/>
      <c r="H184" s="189"/>
      <c r="I184" s="189"/>
      <c r="J184" s="189"/>
      <c r="K184" s="189"/>
      <c r="L184" s="189"/>
      <c r="M184" s="189"/>
      <c r="N184" s="189"/>
      <c r="O184" s="189"/>
      <c r="P184" s="189"/>
      <c r="Q184" s="189"/>
      <c r="R184" s="189"/>
      <c r="S184" s="189"/>
      <c r="T184" s="189"/>
      <c r="U184" s="189"/>
      <c r="V184" s="189"/>
      <c r="W184" s="189"/>
      <c r="X184" s="189"/>
      <c r="Y184" s="189"/>
      <c r="AA184" s="189"/>
      <c r="AB184" s="189"/>
      <c r="AC184" s="189"/>
      <c r="AE184" s="189"/>
      <c r="AF184" s="189"/>
      <c r="AG184" s="189"/>
      <c r="AH184" s="189"/>
      <c r="AI184" s="197"/>
      <c r="AJ184" s="197"/>
    </row>
    <row r="185" spans="1:36" x14ac:dyDescent="0.2">
      <c r="A185" s="144">
        <v>158</v>
      </c>
      <c r="E185" s="189"/>
      <c r="F185" s="189"/>
      <c r="G185" s="189"/>
      <c r="H185" s="189"/>
      <c r="I185" s="189"/>
      <c r="J185" s="189"/>
      <c r="K185" s="189"/>
      <c r="L185" s="189"/>
      <c r="M185" s="189"/>
      <c r="N185" s="189"/>
      <c r="O185" s="189"/>
      <c r="P185" s="189"/>
      <c r="Q185" s="189"/>
      <c r="R185" s="189"/>
      <c r="S185" s="189"/>
      <c r="T185" s="189"/>
      <c r="U185" s="189"/>
      <c r="V185" s="189"/>
      <c r="W185" s="189"/>
      <c r="X185" s="189"/>
      <c r="Y185" s="189"/>
      <c r="AA185" s="189"/>
      <c r="AB185" s="189"/>
      <c r="AC185" s="189"/>
      <c r="AE185" s="189"/>
      <c r="AF185" s="189"/>
      <c r="AG185" s="189"/>
      <c r="AH185" s="189"/>
      <c r="AI185" s="197"/>
      <c r="AJ185" s="197"/>
    </row>
    <row r="186" spans="1:36" x14ac:dyDescent="0.2">
      <c r="A186" s="144">
        <v>159</v>
      </c>
      <c r="E186" s="189"/>
      <c r="F186" s="189"/>
      <c r="G186" s="189"/>
      <c r="H186" s="189"/>
      <c r="I186" s="189"/>
      <c r="J186" s="189"/>
      <c r="K186" s="189"/>
      <c r="L186" s="189"/>
      <c r="M186" s="189"/>
      <c r="N186" s="189"/>
      <c r="O186" s="189"/>
      <c r="P186" s="189"/>
      <c r="Q186" s="189"/>
      <c r="R186" s="189"/>
      <c r="S186" s="189"/>
      <c r="T186" s="189"/>
      <c r="U186" s="189"/>
      <c r="V186" s="189"/>
      <c r="W186" s="189"/>
      <c r="X186" s="189"/>
      <c r="Y186" s="189"/>
      <c r="AA186" s="189"/>
      <c r="AB186" s="189"/>
      <c r="AC186" s="189"/>
      <c r="AE186" s="189"/>
      <c r="AF186" s="189"/>
      <c r="AG186" s="189"/>
      <c r="AH186" s="189"/>
      <c r="AI186" s="197"/>
      <c r="AJ186" s="197"/>
    </row>
    <row r="187" spans="1:36" x14ac:dyDescent="0.2">
      <c r="A187" s="144">
        <v>160</v>
      </c>
      <c r="E187" s="189"/>
      <c r="F187" s="189"/>
      <c r="G187" s="189"/>
      <c r="H187" s="189"/>
      <c r="I187" s="189"/>
      <c r="J187" s="189"/>
      <c r="K187" s="189"/>
      <c r="L187" s="189"/>
      <c r="M187" s="189"/>
      <c r="N187" s="189"/>
      <c r="O187" s="189"/>
      <c r="P187" s="189"/>
      <c r="Q187" s="189"/>
      <c r="R187" s="189"/>
      <c r="S187" s="189"/>
      <c r="T187" s="189"/>
      <c r="U187" s="189"/>
      <c r="V187" s="189"/>
      <c r="W187" s="189"/>
      <c r="X187" s="189"/>
      <c r="Y187" s="189"/>
      <c r="AA187" s="189"/>
      <c r="AB187" s="189"/>
      <c r="AC187" s="189"/>
      <c r="AE187" s="189"/>
      <c r="AF187" s="189"/>
      <c r="AG187" s="189"/>
      <c r="AH187" s="189"/>
      <c r="AI187" s="197"/>
      <c r="AJ187" s="197"/>
    </row>
    <row r="188" spans="1:36" x14ac:dyDescent="0.2">
      <c r="A188" s="144">
        <v>161</v>
      </c>
      <c r="E188" s="189"/>
      <c r="F188" s="189"/>
      <c r="G188" s="189"/>
      <c r="H188" s="189"/>
      <c r="I188" s="189"/>
      <c r="J188" s="189"/>
      <c r="K188" s="189"/>
      <c r="L188" s="189"/>
      <c r="M188" s="189"/>
      <c r="N188" s="189"/>
      <c r="O188" s="189"/>
      <c r="P188" s="189"/>
      <c r="Q188" s="189"/>
      <c r="R188" s="189"/>
      <c r="S188" s="189"/>
      <c r="T188" s="189"/>
      <c r="U188" s="189"/>
      <c r="V188" s="189"/>
      <c r="W188" s="189"/>
      <c r="X188" s="189"/>
      <c r="Y188" s="189"/>
      <c r="AA188" s="189"/>
      <c r="AB188" s="189"/>
      <c r="AC188" s="189"/>
      <c r="AE188" s="189"/>
      <c r="AF188" s="189"/>
      <c r="AG188" s="189"/>
      <c r="AH188" s="189"/>
      <c r="AI188" s="197"/>
      <c r="AJ188" s="197"/>
    </row>
    <row r="189" spans="1:36" x14ac:dyDescent="0.2">
      <c r="A189" s="144">
        <v>162</v>
      </c>
      <c r="E189" s="189"/>
      <c r="F189" s="189"/>
      <c r="G189" s="189"/>
      <c r="H189" s="189"/>
      <c r="I189" s="189"/>
      <c r="J189" s="189"/>
      <c r="K189" s="189"/>
      <c r="L189" s="189"/>
      <c r="M189" s="189"/>
      <c r="N189" s="189"/>
      <c r="O189" s="189"/>
      <c r="P189" s="189"/>
      <c r="Q189" s="189"/>
      <c r="R189" s="189"/>
      <c r="S189" s="189"/>
      <c r="T189" s="189"/>
      <c r="U189" s="189"/>
      <c r="V189" s="189"/>
      <c r="W189" s="189"/>
      <c r="X189" s="189"/>
      <c r="Y189" s="189"/>
      <c r="AA189" s="189"/>
      <c r="AB189" s="189"/>
      <c r="AC189" s="189"/>
      <c r="AE189" s="189"/>
      <c r="AF189" s="189"/>
      <c r="AG189" s="189"/>
      <c r="AH189" s="189"/>
      <c r="AI189" s="197"/>
      <c r="AJ189" s="197"/>
    </row>
    <row r="190" spans="1:36" x14ac:dyDescent="0.2">
      <c r="A190" s="144">
        <v>163</v>
      </c>
      <c r="E190" s="189"/>
      <c r="F190" s="189"/>
      <c r="G190" s="189"/>
      <c r="H190" s="189"/>
      <c r="I190" s="189"/>
      <c r="J190" s="189"/>
      <c r="K190" s="189"/>
      <c r="L190" s="189"/>
      <c r="M190" s="189"/>
      <c r="N190" s="189"/>
      <c r="O190" s="189"/>
      <c r="P190" s="189"/>
      <c r="Q190" s="189"/>
      <c r="R190" s="189"/>
      <c r="S190" s="189"/>
      <c r="T190" s="189"/>
      <c r="U190" s="189"/>
      <c r="V190" s="189"/>
      <c r="W190" s="189"/>
      <c r="X190" s="189"/>
      <c r="Y190" s="189"/>
      <c r="AA190" s="189"/>
      <c r="AB190" s="189"/>
      <c r="AC190" s="189"/>
      <c r="AE190" s="189"/>
      <c r="AF190" s="189"/>
      <c r="AG190" s="189"/>
      <c r="AH190" s="189"/>
      <c r="AI190" s="197"/>
      <c r="AJ190" s="197"/>
    </row>
    <row r="191" spans="1:36" x14ac:dyDescent="0.2">
      <c r="A191" s="144">
        <v>164</v>
      </c>
      <c r="E191" s="189"/>
      <c r="F191" s="189"/>
      <c r="G191" s="189"/>
      <c r="H191" s="189"/>
      <c r="I191" s="189"/>
      <c r="J191" s="189"/>
      <c r="K191" s="189"/>
      <c r="L191" s="189"/>
      <c r="M191" s="189"/>
      <c r="N191" s="189"/>
      <c r="O191" s="189"/>
      <c r="P191" s="189"/>
      <c r="Q191" s="189"/>
      <c r="R191" s="189"/>
      <c r="S191" s="189"/>
      <c r="T191" s="189"/>
      <c r="U191" s="189"/>
      <c r="V191" s="189"/>
      <c r="W191" s="189"/>
      <c r="X191" s="189"/>
      <c r="Y191" s="189"/>
      <c r="AA191" s="189"/>
      <c r="AB191" s="189"/>
      <c r="AC191" s="189"/>
      <c r="AE191" s="189"/>
      <c r="AF191" s="189"/>
      <c r="AG191" s="189"/>
      <c r="AH191" s="189"/>
      <c r="AI191" s="197"/>
      <c r="AJ191" s="197"/>
    </row>
    <row r="192" spans="1:36" x14ac:dyDescent="0.2">
      <c r="A192" s="144">
        <v>165</v>
      </c>
      <c r="E192" s="189"/>
      <c r="F192" s="189"/>
      <c r="G192" s="189"/>
      <c r="H192" s="189"/>
      <c r="I192" s="189"/>
      <c r="J192" s="189"/>
      <c r="K192" s="189"/>
      <c r="L192" s="189"/>
      <c r="M192" s="189"/>
      <c r="N192" s="189"/>
      <c r="O192" s="189"/>
      <c r="P192" s="189"/>
      <c r="Q192" s="189"/>
      <c r="R192" s="189"/>
      <c r="S192" s="189"/>
      <c r="T192" s="189"/>
      <c r="U192" s="189"/>
      <c r="V192" s="189"/>
      <c r="W192" s="189"/>
      <c r="X192" s="189"/>
      <c r="Y192" s="189"/>
      <c r="AA192" s="189"/>
      <c r="AB192" s="189"/>
      <c r="AC192" s="189"/>
      <c r="AE192" s="189"/>
      <c r="AF192" s="189"/>
      <c r="AG192" s="189"/>
      <c r="AH192" s="189"/>
      <c r="AI192" s="197"/>
      <c r="AJ192" s="197"/>
    </row>
    <row r="193" spans="1:36" x14ac:dyDescent="0.2">
      <c r="A193" s="144">
        <v>166</v>
      </c>
      <c r="E193" s="189"/>
      <c r="F193" s="189"/>
      <c r="G193" s="189"/>
      <c r="H193" s="189"/>
      <c r="I193" s="189"/>
      <c r="J193" s="189"/>
      <c r="K193" s="189"/>
      <c r="L193" s="189"/>
      <c r="M193" s="189"/>
      <c r="N193" s="189"/>
      <c r="O193" s="189"/>
      <c r="P193" s="189"/>
      <c r="Q193" s="189"/>
      <c r="R193" s="189"/>
      <c r="S193" s="189"/>
      <c r="T193" s="189"/>
      <c r="U193" s="189"/>
      <c r="V193" s="189"/>
      <c r="W193" s="189"/>
      <c r="X193" s="189"/>
      <c r="Y193" s="189"/>
      <c r="AA193" s="189"/>
      <c r="AB193" s="189"/>
      <c r="AC193" s="189"/>
      <c r="AE193" s="189"/>
      <c r="AF193" s="189"/>
      <c r="AG193" s="189"/>
      <c r="AH193" s="189"/>
      <c r="AI193" s="197"/>
      <c r="AJ193" s="197"/>
    </row>
    <row r="194" spans="1:36" x14ac:dyDescent="0.2">
      <c r="A194" s="144">
        <v>167</v>
      </c>
      <c r="E194" s="189"/>
      <c r="F194" s="189"/>
      <c r="G194" s="189"/>
      <c r="H194" s="189"/>
      <c r="I194" s="189"/>
      <c r="J194" s="189"/>
      <c r="K194" s="189"/>
      <c r="L194" s="189"/>
      <c r="M194" s="189"/>
      <c r="N194" s="189"/>
      <c r="O194" s="189"/>
      <c r="P194" s="189"/>
      <c r="Q194" s="189"/>
      <c r="R194" s="189"/>
      <c r="S194" s="189"/>
      <c r="T194" s="189"/>
      <c r="U194" s="189"/>
      <c r="V194" s="189"/>
      <c r="W194" s="189"/>
      <c r="X194" s="189"/>
      <c r="Y194" s="189"/>
      <c r="AA194" s="189"/>
      <c r="AB194" s="189"/>
      <c r="AC194" s="189"/>
      <c r="AE194" s="189"/>
      <c r="AF194" s="189"/>
      <c r="AG194" s="189"/>
      <c r="AH194" s="189"/>
      <c r="AI194" s="197"/>
      <c r="AJ194" s="197"/>
    </row>
    <row r="195" spans="1:36" x14ac:dyDescent="0.2">
      <c r="A195" s="144">
        <v>168</v>
      </c>
      <c r="E195" s="189"/>
      <c r="F195" s="189"/>
      <c r="G195" s="189"/>
      <c r="H195" s="189"/>
      <c r="I195" s="189"/>
      <c r="J195" s="189"/>
      <c r="K195" s="189"/>
      <c r="L195" s="189"/>
      <c r="M195" s="189"/>
      <c r="N195" s="189"/>
      <c r="O195" s="189"/>
      <c r="P195" s="189"/>
      <c r="Q195" s="189"/>
      <c r="R195" s="189"/>
      <c r="S195" s="189"/>
      <c r="T195" s="189"/>
      <c r="U195" s="189"/>
      <c r="V195" s="189"/>
      <c r="W195" s="189"/>
      <c r="X195" s="189"/>
      <c r="Y195" s="189"/>
      <c r="AA195" s="189"/>
      <c r="AB195" s="189"/>
      <c r="AC195" s="189"/>
      <c r="AE195" s="189"/>
      <c r="AF195" s="189"/>
      <c r="AG195" s="189"/>
      <c r="AH195" s="189"/>
      <c r="AI195" s="197"/>
      <c r="AJ195" s="197"/>
    </row>
    <row r="196" spans="1:36" x14ac:dyDescent="0.2">
      <c r="A196" s="144">
        <v>169</v>
      </c>
      <c r="E196" s="189"/>
      <c r="F196" s="189"/>
      <c r="G196" s="189"/>
      <c r="H196" s="189"/>
      <c r="I196" s="189"/>
      <c r="J196" s="189"/>
      <c r="K196" s="189"/>
      <c r="L196" s="189"/>
      <c r="M196" s="189"/>
      <c r="N196" s="189"/>
      <c r="O196" s="189"/>
      <c r="P196" s="189"/>
      <c r="Q196" s="189"/>
      <c r="R196" s="189"/>
      <c r="S196" s="189"/>
      <c r="T196" s="189"/>
      <c r="U196" s="189"/>
      <c r="V196" s="189"/>
      <c r="W196" s="189"/>
      <c r="X196" s="189"/>
      <c r="Y196" s="189"/>
      <c r="AA196" s="189"/>
      <c r="AB196" s="189"/>
      <c r="AC196" s="189"/>
      <c r="AE196" s="189"/>
      <c r="AF196" s="189"/>
      <c r="AG196" s="189"/>
      <c r="AH196" s="189"/>
      <c r="AI196" s="197"/>
      <c r="AJ196" s="197"/>
    </row>
    <row r="197" spans="1:36" x14ac:dyDescent="0.2">
      <c r="A197" s="144">
        <v>170</v>
      </c>
      <c r="E197" s="189"/>
      <c r="F197" s="189"/>
      <c r="G197" s="189"/>
      <c r="H197" s="189"/>
      <c r="I197" s="189"/>
      <c r="J197" s="189"/>
      <c r="K197" s="189"/>
      <c r="L197" s="189"/>
      <c r="M197" s="189"/>
      <c r="N197" s="189"/>
      <c r="O197" s="189"/>
      <c r="P197" s="189"/>
      <c r="Q197" s="189"/>
      <c r="R197" s="189"/>
      <c r="S197" s="189"/>
      <c r="T197" s="189"/>
      <c r="U197" s="189"/>
      <c r="V197" s="189"/>
      <c r="W197" s="189"/>
      <c r="X197" s="189"/>
      <c r="Y197" s="189"/>
      <c r="AA197" s="189"/>
      <c r="AB197" s="189"/>
      <c r="AC197" s="189"/>
      <c r="AE197" s="189"/>
      <c r="AF197" s="189"/>
      <c r="AG197" s="189"/>
      <c r="AH197" s="189"/>
      <c r="AI197" s="197"/>
      <c r="AJ197" s="197"/>
    </row>
    <row r="198" spans="1:36" x14ac:dyDescent="0.2">
      <c r="A198" s="144">
        <v>171</v>
      </c>
      <c r="E198" s="189"/>
      <c r="F198" s="189"/>
      <c r="G198" s="189"/>
      <c r="H198" s="189"/>
      <c r="I198" s="189"/>
      <c r="J198" s="189"/>
      <c r="K198" s="189"/>
      <c r="L198" s="189"/>
      <c r="M198" s="189"/>
      <c r="N198" s="189"/>
      <c r="O198" s="189"/>
      <c r="P198" s="189"/>
      <c r="Q198" s="189"/>
      <c r="R198" s="189"/>
      <c r="S198" s="189"/>
      <c r="T198" s="189"/>
      <c r="U198" s="189"/>
      <c r="V198" s="189"/>
      <c r="W198" s="189"/>
      <c r="X198" s="189"/>
      <c r="Y198" s="189"/>
      <c r="AA198" s="189"/>
      <c r="AB198" s="189"/>
      <c r="AC198" s="189"/>
      <c r="AE198" s="189"/>
      <c r="AF198" s="189"/>
      <c r="AG198" s="189"/>
      <c r="AH198" s="189"/>
      <c r="AI198" s="197"/>
      <c r="AJ198" s="197"/>
    </row>
    <row r="199" spans="1:36" x14ac:dyDescent="0.2">
      <c r="A199" s="144">
        <v>172</v>
      </c>
      <c r="E199" s="189"/>
      <c r="F199" s="189"/>
      <c r="G199" s="189"/>
      <c r="H199" s="189"/>
      <c r="I199" s="189"/>
      <c r="J199" s="189"/>
      <c r="K199" s="189"/>
      <c r="L199" s="189"/>
      <c r="M199" s="189"/>
      <c r="N199" s="189"/>
      <c r="O199" s="189"/>
      <c r="P199" s="189"/>
      <c r="Q199" s="189"/>
      <c r="R199" s="189"/>
      <c r="S199" s="189"/>
      <c r="T199" s="189"/>
      <c r="U199" s="189"/>
      <c r="V199" s="189"/>
      <c r="W199" s="189"/>
      <c r="X199" s="189"/>
      <c r="Y199" s="189"/>
      <c r="AA199" s="189"/>
      <c r="AB199" s="189"/>
      <c r="AC199" s="189"/>
      <c r="AE199" s="189"/>
      <c r="AF199" s="189"/>
      <c r="AG199" s="189"/>
      <c r="AH199" s="189"/>
      <c r="AI199" s="197"/>
      <c r="AJ199" s="197"/>
    </row>
    <row r="200" spans="1:36" x14ac:dyDescent="0.2">
      <c r="A200" s="144">
        <v>173</v>
      </c>
      <c r="E200" s="189"/>
      <c r="F200" s="189"/>
      <c r="G200" s="189"/>
      <c r="H200" s="189"/>
      <c r="I200" s="189"/>
      <c r="J200" s="189"/>
      <c r="K200" s="189"/>
      <c r="L200" s="189"/>
      <c r="M200" s="189"/>
      <c r="N200" s="189"/>
      <c r="O200" s="189"/>
      <c r="P200" s="189"/>
      <c r="Q200" s="189"/>
      <c r="R200" s="189"/>
      <c r="S200" s="189"/>
      <c r="T200" s="189"/>
      <c r="U200" s="189"/>
      <c r="V200" s="189"/>
      <c r="W200" s="189"/>
      <c r="X200" s="189"/>
      <c r="Y200" s="189"/>
      <c r="AA200" s="189"/>
      <c r="AB200" s="189"/>
      <c r="AC200" s="189"/>
      <c r="AE200" s="189"/>
      <c r="AF200" s="189"/>
      <c r="AG200" s="189"/>
      <c r="AH200" s="189"/>
      <c r="AI200" s="197"/>
      <c r="AJ200" s="197"/>
    </row>
    <row r="201" spans="1:36" x14ac:dyDescent="0.2">
      <c r="A201" s="144">
        <v>174</v>
      </c>
      <c r="E201" s="189"/>
      <c r="F201" s="189"/>
      <c r="G201" s="189"/>
      <c r="H201" s="189"/>
      <c r="I201" s="189"/>
      <c r="J201" s="189"/>
      <c r="K201" s="189"/>
      <c r="L201" s="189"/>
      <c r="M201" s="189"/>
      <c r="N201" s="189"/>
      <c r="O201" s="189"/>
      <c r="P201" s="189"/>
      <c r="Q201" s="189"/>
      <c r="R201" s="189"/>
      <c r="S201" s="189"/>
      <c r="T201" s="189"/>
      <c r="U201" s="189"/>
      <c r="V201" s="189"/>
      <c r="W201" s="189"/>
      <c r="X201" s="189"/>
      <c r="Y201" s="189"/>
      <c r="AA201" s="189"/>
      <c r="AB201" s="189"/>
      <c r="AC201" s="189"/>
      <c r="AE201" s="189"/>
      <c r="AF201" s="189"/>
      <c r="AG201" s="189"/>
      <c r="AH201" s="189"/>
      <c r="AI201" s="197"/>
      <c r="AJ201" s="197"/>
    </row>
    <row r="202" spans="1:36" x14ac:dyDescent="0.2">
      <c r="A202" s="144">
        <v>175</v>
      </c>
      <c r="E202" s="189"/>
      <c r="F202" s="189"/>
      <c r="G202" s="189"/>
      <c r="H202" s="189"/>
      <c r="I202" s="189"/>
      <c r="J202" s="189"/>
      <c r="K202" s="189"/>
      <c r="L202" s="189"/>
      <c r="M202" s="189"/>
      <c r="N202" s="189"/>
      <c r="O202" s="189"/>
      <c r="P202" s="189"/>
      <c r="Q202" s="189"/>
      <c r="R202" s="189"/>
      <c r="S202" s="189"/>
      <c r="T202" s="189"/>
      <c r="U202" s="189"/>
      <c r="V202" s="189"/>
      <c r="W202" s="189"/>
      <c r="X202" s="189"/>
      <c r="Y202" s="189"/>
      <c r="AA202" s="189"/>
      <c r="AB202" s="189"/>
      <c r="AC202" s="189"/>
      <c r="AE202" s="189"/>
      <c r="AF202" s="189"/>
      <c r="AG202" s="189"/>
      <c r="AH202" s="189"/>
      <c r="AI202" s="197"/>
      <c r="AJ202" s="197"/>
    </row>
    <row r="203" spans="1:36" x14ac:dyDescent="0.2">
      <c r="A203" s="144">
        <v>176</v>
      </c>
      <c r="E203" s="189"/>
      <c r="F203" s="189"/>
      <c r="G203" s="189"/>
      <c r="H203" s="189"/>
      <c r="I203" s="189"/>
      <c r="J203" s="189"/>
      <c r="K203" s="189"/>
      <c r="L203" s="189"/>
      <c r="M203" s="189"/>
      <c r="N203" s="189"/>
      <c r="O203" s="189"/>
      <c r="P203" s="189"/>
      <c r="Q203" s="189"/>
      <c r="R203" s="189"/>
      <c r="S203" s="189"/>
      <c r="T203" s="189"/>
      <c r="U203" s="189"/>
      <c r="V203" s="189"/>
      <c r="W203" s="189"/>
      <c r="X203" s="189"/>
      <c r="Y203" s="189"/>
      <c r="AA203" s="189"/>
      <c r="AB203" s="189"/>
      <c r="AC203" s="189"/>
      <c r="AE203" s="189"/>
      <c r="AF203" s="189"/>
      <c r="AG203" s="189"/>
      <c r="AH203" s="189"/>
      <c r="AI203" s="197"/>
      <c r="AJ203" s="197"/>
    </row>
    <row r="204" spans="1:36" x14ac:dyDescent="0.2">
      <c r="A204" s="144">
        <v>177</v>
      </c>
      <c r="E204" s="189"/>
      <c r="F204" s="189"/>
      <c r="G204" s="189"/>
      <c r="H204" s="189"/>
      <c r="I204" s="189"/>
      <c r="J204" s="189"/>
      <c r="K204" s="189"/>
      <c r="L204" s="189"/>
      <c r="M204" s="189"/>
      <c r="N204" s="189"/>
      <c r="O204" s="189"/>
      <c r="P204" s="189"/>
      <c r="Q204" s="189"/>
      <c r="R204" s="189"/>
      <c r="S204" s="189"/>
      <c r="T204" s="189"/>
      <c r="U204" s="189"/>
      <c r="V204" s="189"/>
      <c r="W204" s="189"/>
      <c r="X204" s="189"/>
      <c r="Y204" s="189"/>
      <c r="AA204" s="189"/>
      <c r="AB204" s="189"/>
      <c r="AC204" s="189"/>
      <c r="AE204" s="189"/>
      <c r="AF204" s="189"/>
      <c r="AG204" s="189"/>
      <c r="AH204" s="189"/>
      <c r="AI204" s="197"/>
      <c r="AJ204" s="197"/>
    </row>
    <row r="205" spans="1:36" x14ac:dyDescent="0.2">
      <c r="A205" s="144">
        <v>178</v>
      </c>
      <c r="E205" s="189"/>
      <c r="F205" s="189"/>
      <c r="G205" s="189"/>
      <c r="H205" s="189"/>
      <c r="I205" s="189"/>
      <c r="J205" s="189"/>
      <c r="K205" s="189"/>
      <c r="L205" s="189"/>
      <c r="M205" s="189"/>
      <c r="N205" s="189"/>
      <c r="O205" s="189"/>
      <c r="P205" s="189"/>
      <c r="Q205" s="189"/>
      <c r="R205" s="189"/>
      <c r="S205" s="189"/>
      <c r="T205" s="189"/>
      <c r="U205" s="189"/>
      <c r="V205" s="189"/>
      <c r="W205" s="189"/>
      <c r="X205" s="189"/>
      <c r="Y205" s="189"/>
      <c r="AA205" s="189"/>
      <c r="AB205" s="189"/>
      <c r="AC205" s="189"/>
      <c r="AE205" s="189"/>
      <c r="AF205" s="189"/>
      <c r="AG205" s="189"/>
      <c r="AH205" s="189"/>
      <c r="AI205" s="197"/>
      <c r="AJ205" s="197"/>
    </row>
    <row r="206" spans="1:36" x14ac:dyDescent="0.2">
      <c r="A206" s="144">
        <v>179</v>
      </c>
      <c r="E206" s="189"/>
      <c r="F206" s="189"/>
      <c r="G206" s="189"/>
      <c r="H206" s="189"/>
      <c r="I206" s="189"/>
      <c r="J206" s="189"/>
      <c r="K206" s="189"/>
      <c r="L206" s="189"/>
      <c r="M206" s="189"/>
      <c r="N206" s="189"/>
      <c r="O206" s="189"/>
      <c r="P206" s="189"/>
      <c r="Q206" s="189"/>
      <c r="R206" s="189"/>
      <c r="S206" s="189"/>
      <c r="T206" s="189"/>
      <c r="U206" s="189"/>
      <c r="V206" s="189"/>
      <c r="W206" s="189"/>
      <c r="X206" s="189"/>
      <c r="Y206" s="189"/>
      <c r="AA206" s="189"/>
      <c r="AB206" s="189"/>
      <c r="AC206" s="189"/>
      <c r="AE206" s="189"/>
      <c r="AF206" s="189"/>
      <c r="AG206" s="189"/>
      <c r="AH206" s="189"/>
      <c r="AI206" s="197"/>
      <c r="AJ206" s="197"/>
    </row>
    <row r="207" spans="1:36" x14ac:dyDescent="0.2">
      <c r="A207" s="144">
        <v>180</v>
      </c>
      <c r="E207" s="189"/>
      <c r="F207" s="189"/>
      <c r="G207" s="189"/>
      <c r="H207" s="189"/>
      <c r="I207" s="189"/>
      <c r="J207" s="189"/>
      <c r="K207" s="189"/>
      <c r="L207" s="189"/>
      <c r="M207" s="189"/>
      <c r="N207" s="189"/>
      <c r="O207" s="189"/>
      <c r="P207" s="189"/>
      <c r="Q207" s="189"/>
      <c r="R207" s="189"/>
      <c r="S207" s="189"/>
      <c r="T207" s="189"/>
      <c r="U207" s="189"/>
      <c r="V207" s="189"/>
      <c r="W207" s="189"/>
      <c r="X207" s="189"/>
      <c r="Y207" s="189"/>
      <c r="AA207" s="189"/>
      <c r="AB207" s="189"/>
      <c r="AC207" s="189"/>
      <c r="AE207" s="189"/>
      <c r="AF207" s="189"/>
      <c r="AG207" s="189"/>
      <c r="AH207" s="189"/>
      <c r="AI207" s="197"/>
      <c r="AJ207" s="197"/>
    </row>
    <row r="208" spans="1:36" x14ac:dyDescent="0.2">
      <c r="A208" s="144">
        <v>181</v>
      </c>
      <c r="E208" s="189"/>
      <c r="F208" s="189"/>
      <c r="G208" s="189"/>
      <c r="H208" s="189"/>
      <c r="I208" s="189"/>
      <c r="J208" s="189"/>
      <c r="K208" s="189"/>
      <c r="L208" s="189"/>
      <c r="M208" s="189"/>
      <c r="N208" s="189"/>
      <c r="O208" s="189"/>
      <c r="P208" s="189"/>
      <c r="Q208" s="189"/>
      <c r="R208" s="189"/>
      <c r="S208" s="189"/>
      <c r="T208" s="189"/>
      <c r="U208" s="189"/>
      <c r="V208" s="189"/>
      <c r="W208" s="189"/>
      <c r="X208" s="189"/>
      <c r="Y208" s="189"/>
      <c r="AA208" s="189"/>
      <c r="AB208" s="189"/>
      <c r="AC208" s="189"/>
      <c r="AE208" s="189"/>
      <c r="AF208" s="189"/>
      <c r="AG208" s="189"/>
      <c r="AH208" s="189"/>
      <c r="AI208" s="197"/>
      <c r="AJ208" s="197"/>
    </row>
    <row r="209" spans="1:36" x14ac:dyDescent="0.2">
      <c r="A209" s="144">
        <v>182</v>
      </c>
      <c r="E209" s="189"/>
      <c r="F209" s="189"/>
      <c r="G209" s="189"/>
      <c r="H209" s="189"/>
      <c r="I209" s="189"/>
      <c r="J209" s="189"/>
      <c r="K209" s="189"/>
      <c r="L209" s="189"/>
      <c r="M209" s="189"/>
      <c r="N209" s="189"/>
      <c r="O209" s="189"/>
      <c r="P209" s="189"/>
      <c r="Q209" s="189"/>
      <c r="R209" s="189"/>
      <c r="S209" s="189"/>
      <c r="T209" s="189"/>
      <c r="U209" s="189"/>
      <c r="V209" s="189"/>
      <c r="W209" s="189"/>
      <c r="X209" s="189"/>
      <c r="Y209" s="189"/>
      <c r="AA209" s="189"/>
      <c r="AB209" s="189"/>
      <c r="AC209" s="189"/>
      <c r="AE209" s="189"/>
      <c r="AF209" s="189"/>
      <c r="AG209" s="189"/>
      <c r="AH209" s="189"/>
      <c r="AI209" s="197"/>
      <c r="AJ209" s="197"/>
    </row>
    <row r="210" spans="1:36" x14ac:dyDescent="0.2">
      <c r="A210" s="144">
        <v>183</v>
      </c>
      <c r="E210" s="189"/>
      <c r="F210" s="189"/>
      <c r="G210" s="189"/>
      <c r="H210" s="189"/>
      <c r="I210" s="189"/>
      <c r="J210" s="189"/>
      <c r="K210" s="189"/>
      <c r="L210" s="189"/>
      <c r="M210" s="189"/>
      <c r="N210" s="189"/>
      <c r="O210" s="189"/>
      <c r="P210" s="189"/>
      <c r="Q210" s="189"/>
      <c r="R210" s="189"/>
      <c r="S210" s="189"/>
      <c r="T210" s="189"/>
      <c r="U210" s="189"/>
      <c r="V210" s="189"/>
      <c r="W210" s="189"/>
      <c r="X210" s="189"/>
      <c r="Y210" s="189"/>
      <c r="AA210" s="189"/>
      <c r="AB210" s="189"/>
      <c r="AC210" s="189"/>
      <c r="AE210" s="189"/>
      <c r="AF210" s="189"/>
      <c r="AG210" s="189"/>
      <c r="AH210" s="189"/>
      <c r="AI210" s="197"/>
      <c r="AJ210" s="197"/>
    </row>
    <row r="211" spans="1:36" x14ac:dyDescent="0.2">
      <c r="A211" s="144">
        <v>184</v>
      </c>
      <c r="E211" s="189"/>
      <c r="F211" s="189"/>
      <c r="G211" s="189"/>
      <c r="H211" s="189"/>
      <c r="I211" s="189"/>
      <c r="J211" s="189"/>
      <c r="K211" s="189"/>
      <c r="L211" s="189"/>
      <c r="M211" s="189"/>
      <c r="N211" s="189"/>
      <c r="O211" s="189"/>
      <c r="P211" s="189"/>
      <c r="Q211" s="189"/>
      <c r="R211" s="189"/>
      <c r="S211" s="189"/>
      <c r="T211" s="189"/>
      <c r="U211" s="189"/>
      <c r="V211" s="189"/>
      <c r="W211" s="189"/>
      <c r="X211" s="189"/>
      <c r="Y211" s="189"/>
      <c r="AA211" s="189"/>
      <c r="AB211" s="189"/>
      <c r="AC211" s="189"/>
      <c r="AE211" s="189"/>
      <c r="AF211" s="189"/>
      <c r="AG211" s="189"/>
      <c r="AH211" s="189"/>
      <c r="AI211" s="197"/>
      <c r="AJ211" s="197"/>
    </row>
    <row r="212" spans="1:36" x14ac:dyDescent="0.2">
      <c r="A212" s="144">
        <v>185</v>
      </c>
      <c r="E212" s="189"/>
      <c r="F212" s="189"/>
      <c r="G212" s="189"/>
      <c r="H212" s="189"/>
      <c r="I212" s="189"/>
      <c r="J212" s="189"/>
      <c r="K212" s="189"/>
      <c r="L212" s="189"/>
      <c r="M212" s="189"/>
      <c r="N212" s="189"/>
      <c r="O212" s="189"/>
      <c r="P212" s="189"/>
      <c r="Q212" s="189"/>
      <c r="R212" s="189"/>
      <c r="S212" s="189"/>
      <c r="T212" s="189"/>
      <c r="U212" s="189"/>
      <c r="V212" s="189"/>
      <c r="W212" s="189"/>
      <c r="X212" s="189"/>
      <c r="Y212" s="189"/>
      <c r="AA212" s="189"/>
      <c r="AB212" s="189"/>
      <c r="AC212" s="189"/>
      <c r="AE212" s="189"/>
      <c r="AF212" s="189"/>
      <c r="AG212" s="189"/>
      <c r="AH212" s="189"/>
      <c r="AI212" s="197"/>
      <c r="AJ212" s="197"/>
    </row>
    <row r="213" spans="1:36" x14ac:dyDescent="0.2">
      <c r="A213" s="144">
        <v>186</v>
      </c>
      <c r="E213" s="189"/>
      <c r="F213" s="189"/>
      <c r="G213" s="189"/>
      <c r="H213" s="189"/>
      <c r="I213" s="189"/>
      <c r="J213" s="189"/>
      <c r="K213" s="189"/>
      <c r="L213" s="189"/>
      <c r="M213" s="189"/>
      <c r="N213" s="189"/>
      <c r="O213" s="189"/>
      <c r="P213" s="189"/>
      <c r="Q213" s="189"/>
      <c r="R213" s="189"/>
      <c r="S213" s="189"/>
      <c r="T213" s="189"/>
      <c r="U213" s="189"/>
      <c r="V213" s="189"/>
      <c r="W213" s="189"/>
      <c r="X213" s="189"/>
      <c r="Y213" s="189"/>
      <c r="AA213" s="189"/>
      <c r="AB213" s="189"/>
      <c r="AC213" s="189"/>
      <c r="AE213" s="189"/>
      <c r="AF213" s="189"/>
      <c r="AG213" s="189"/>
      <c r="AH213" s="189"/>
      <c r="AI213" s="197"/>
      <c r="AJ213" s="197"/>
    </row>
    <row r="214" spans="1:36" x14ac:dyDescent="0.2">
      <c r="A214" s="144">
        <v>187</v>
      </c>
      <c r="E214" s="189"/>
      <c r="F214" s="189"/>
      <c r="G214" s="189"/>
      <c r="H214" s="189"/>
      <c r="I214" s="189"/>
      <c r="J214" s="189"/>
      <c r="K214" s="189"/>
      <c r="L214" s="189"/>
      <c r="M214" s="189"/>
      <c r="N214" s="189"/>
      <c r="O214" s="189"/>
      <c r="P214" s="189"/>
      <c r="Q214" s="189"/>
      <c r="R214" s="189"/>
      <c r="S214" s="189"/>
      <c r="T214" s="189"/>
      <c r="U214" s="189"/>
      <c r="V214" s="189"/>
      <c r="W214" s="189"/>
      <c r="X214" s="189"/>
      <c r="Y214" s="189"/>
      <c r="AA214" s="189"/>
      <c r="AB214" s="189"/>
      <c r="AC214" s="189"/>
      <c r="AE214" s="189"/>
      <c r="AF214" s="189"/>
      <c r="AG214" s="189"/>
      <c r="AH214" s="189"/>
      <c r="AI214" s="197"/>
      <c r="AJ214" s="197"/>
    </row>
    <row r="215" spans="1:36" x14ac:dyDescent="0.2">
      <c r="A215" s="144">
        <v>188</v>
      </c>
      <c r="E215" s="189"/>
      <c r="F215" s="189"/>
      <c r="G215" s="189"/>
      <c r="H215" s="189"/>
      <c r="I215" s="189"/>
      <c r="J215" s="189"/>
      <c r="K215" s="189"/>
      <c r="L215" s="189"/>
      <c r="M215" s="189"/>
      <c r="N215" s="189"/>
      <c r="O215" s="189"/>
      <c r="P215" s="189"/>
      <c r="Q215" s="189"/>
      <c r="R215" s="189"/>
      <c r="S215" s="189"/>
      <c r="T215" s="189"/>
      <c r="U215" s="189"/>
      <c r="V215" s="189"/>
      <c r="W215" s="189"/>
      <c r="X215" s="189"/>
      <c r="Y215" s="189"/>
      <c r="AA215" s="189"/>
      <c r="AB215" s="189"/>
      <c r="AC215" s="189"/>
      <c r="AE215" s="189"/>
      <c r="AF215" s="189"/>
      <c r="AG215" s="189"/>
      <c r="AH215" s="189"/>
      <c r="AI215" s="197"/>
      <c r="AJ215" s="197"/>
    </row>
    <row r="216" spans="1:36" x14ac:dyDescent="0.2">
      <c r="A216" s="144">
        <v>189</v>
      </c>
      <c r="E216" s="189"/>
      <c r="F216" s="189"/>
      <c r="G216" s="189"/>
      <c r="H216" s="189"/>
      <c r="I216" s="189"/>
      <c r="J216" s="189"/>
      <c r="K216" s="189"/>
      <c r="L216" s="189"/>
      <c r="M216" s="189"/>
      <c r="N216" s="189"/>
      <c r="O216" s="189"/>
      <c r="P216" s="189"/>
      <c r="Q216" s="189"/>
      <c r="R216" s="189"/>
      <c r="S216" s="189"/>
      <c r="T216" s="189"/>
      <c r="U216" s="189"/>
      <c r="V216" s="189"/>
      <c r="W216" s="189"/>
      <c r="X216" s="189"/>
      <c r="Y216" s="189"/>
      <c r="AA216" s="189"/>
      <c r="AB216" s="189"/>
      <c r="AC216" s="189"/>
      <c r="AE216" s="189"/>
      <c r="AF216" s="189"/>
      <c r="AG216" s="189"/>
      <c r="AH216" s="189"/>
      <c r="AI216" s="197"/>
      <c r="AJ216" s="197"/>
    </row>
    <row r="217" spans="1:36" x14ac:dyDescent="0.2">
      <c r="A217" s="144">
        <v>190</v>
      </c>
      <c r="E217" s="189"/>
      <c r="F217" s="189"/>
      <c r="G217" s="189"/>
      <c r="H217" s="189"/>
      <c r="I217" s="189"/>
      <c r="J217" s="189"/>
      <c r="K217" s="189"/>
      <c r="L217" s="189"/>
      <c r="M217" s="189"/>
      <c r="N217" s="189"/>
      <c r="O217" s="189"/>
      <c r="P217" s="189"/>
      <c r="Q217" s="189"/>
      <c r="R217" s="189"/>
      <c r="S217" s="189"/>
      <c r="T217" s="189"/>
      <c r="U217" s="189"/>
      <c r="V217" s="189"/>
      <c r="W217" s="189"/>
      <c r="X217" s="189"/>
      <c r="Y217" s="189"/>
      <c r="AA217" s="189"/>
      <c r="AB217" s="189"/>
      <c r="AC217" s="189"/>
      <c r="AE217" s="189"/>
      <c r="AF217" s="189"/>
      <c r="AG217" s="189"/>
      <c r="AH217" s="189"/>
      <c r="AI217" s="197"/>
      <c r="AJ217" s="197"/>
    </row>
    <row r="218" spans="1:36" x14ac:dyDescent="0.2">
      <c r="A218" s="144">
        <v>191</v>
      </c>
      <c r="E218" s="189"/>
      <c r="F218" s="189"/>
      <c r="G218" s="189"/>
      <c r="H218" s="189"/>
      <c r="I218" s="189"/>
      <c r="J218" s="189"/>
      <c r="K218" s="189"/>
      <c r="L218" s="189"/>
      <c r="M218" s="189"/>
      <c r="N218" s="189"/>
      <c r="O218" s="189"/>
      <c r="P218" s="189"/>
      <c r="Q218" s="189"/>
      <c r="R218" s="189"/>
      <c r="S218" s="189"/>
      <c r="T218" s="189"/>
      <c r="U218" s="189"/>
      <c r="V218" s="189"/>
      <c r="W218" s="189"/>
      <c r="X218" s="189"/>
      <c r="Y218" s="189"/>
      <c r="AA218" s="189"/>
      <c r="AB218" s="189"/>
      <c r="AC218" s="189"/>
      <c r="AE218" s="189"/>
      <c r="AF218" s="189"/>
      <c r="AG218" s="189"/>
      <c r="AH218" s="189"/>
      <c r="AI218" s="197"/>
      <c r="AJ218" s="197"/>
    </row>
    <row r="219" spans="1:36" x14ac:dyDescent="0.2">
      <c r="A219" s="144">
        <v>192</v>
      </c>
      <c r="E219" s="189"/>
      <c r="F219" s="189"/>
      <c r="G219" s="189"/>
      <c r="H219" s="189"/>
      <c r="I219" s="189"/>
      <c r="J219" s="189"/>
      <c r="K219" s="189"/>
      <c r="L219" s="189"/>
      <c r="M219" s="189"/>
      <c r="N219" s="189"/>
      <c r="O219" s="189"/>
      <c r="P219" s="189"/>
      <c r="Q219" s="189"/>
      <c r="R219" s="189"/>
      <c r="S219" s="189"/>
      <c r="T219" s="189"/>
      <c r="U219" s="189"/>
      <c r="V219" s="189"/>
      <c r="W219" s="189"/>
      <c r="X219" s="189"/>
      <c r="Y219" s="189"/>
      <c r="AA219" s="189"/>
      <c r="AB219" s="189"/>
      <c r="AC219" s="189"/>
      <c r="AE219" s="189"/>
      <c r="AF219" s="189"/>
      <c r="AG219" s="189"/>
      <c r="AH219" s="189"/>
      <c r="AI219" s="197"/>
      <c r="AJ219" s="197"/>
    </row>
    <row r="220" spans="1:36" x14ac:dyDescent="0.2">
      <c r="A220" s="144">
        <v>193</v>
      </c>
      <c r="E220" s="189"/>
      <c r="F220" s="189"/>
      <c r="G220" s="189"/>
      <c r="H220" s="189"/>
      <c r="I220" s="189"/>
      <c r="J220" s="189"/>
      <c r="K220" s="189"/>
      <c r="L220" s="189"/>
      <c r="M220" s="189"/>
      <c r="N220" s="189"/>
      <c r="O220" s="189"/>
      <c r="P220" s="189"/>
      <c r="Q220" s="189"/>
      <c r="R220" s="189"/>
      <c r="S220" s="189"/>
      <c r="T220" s="189"/>
      <c r="U220" s="189"/>
      <c r="V220" s="189"/>
      <c r="W220" s="189"/>
      <c r="X220" s="189"/>
      <c r="Y220" s="189"/>
      <c r="AA220" s="189"/>
      <c r="AB220" s="189"/>
      <c r="AC220" s="189"/>
      <c r="AE220" s="189"/>
      <c r="AF220" s="189"/>
      <c r="AG220" s="189"/>
      <c r="AH220" s="189"/>
      <c r="AI220" s="197"/>
      <c r="AJ220" s="197"/>
    </row>
    <row r="221" spans="1:36" x14ac:dyDescent="0.2">
      <c r="A221" s="144">
        <v>194</v>
      </c>
      <c r="E221" s="189"/>
      <c r="F221" s="189"/>
      <c r="G221" s="189"/>
      <c r="H221" s="189"/>
      <c r="I221" s="189"/>
      <c r="J221" s="189"/>
      <c r="K221" s="189"/>
      <c r="L221" s="189"/>
      <c r="M221" s="189"/>
      <c r="N221" s="189"/>
      <c r="O221" s="189"/>
      <c r="P221" s="189"/>
      <c r="Q221" s="189"/>
      <c r="R221" s="189"/>
      <c r="S221" s="189"/>
      <c r="T221" s="189"/>
      <c r="U221" s="189"/>
      <c r="V221" s="189"/>
      <c r="W221" s="189"/>
      <c r="X221" s="189"/>
      <c r="Y221" s="189"/>
      <c r="AA221" s="189"/>
      <c r="AB221" s="189"/>
      <c r="AC221" s="189"/>
      <c r="AE221" s="189"/>
      <c r="AF221" s="189"/>
      <c r="AG221" s="189"/>
      <c r="AH221" s="189"/>
      <c r="AI221" s="197"/>
      <c r="AJ221" s="197"/>
    </row>
    <row r="222" spans="1:36" x14ac:dyDescent="0.2">
      <c r="A222" s="144">
        <v>195</v>
      </c>
      <c r="E222" s="189"/>
      <c r="F222" s="189"/>
      <c r="G222" s="189"/>
      <c r="H222" s="189"/>
      <c r="I222" s="189"/>
      <c r="J222" s="189"/>
      <c r="K222" s="189"/>
      <c r="L222" s="189"/>
      <c r="M222" s="189"/>
      <c r="N222" s="189"/>
      <c r="O222" s="189"/>
      <c r="P222" s="189"/>
      <c r="Q222" s="189"/>
      <c r="R222" s="189"/>
      <c r="S222" s="189"/>
      <c r="T222" s="189"/>
      <c r="U222" s="189"/>
      <c r="V222" s="189"/>
      <c r="W222" s="189"/>
      <c r="X222" s="189"/>
      <c r="Y222" s="189"/>
      <c r="AA222" s="189"/>
      <c r="AB222" s="189"/>
      <c r="AC222" s="189"/>
      <c r="AE222" s="189"/>
      <c r="AF222" s="189"/>
      <c r="AG222" s="189"/>
      <c r="AH222" s="189"/>
      <c r="AI222" s="197"/>
      <c r="AJ222" s="197"/>
    </row>
    <row r="223" spans="1:36" x14ac:dyDescent="0.2">
      <c r="A223" s="144">
        <v>196</v>
      </c>
      <c r="E223" s="189"/>
      <c r="F223" s="189"/>
      <c r="G223" s="189"/>
      <c r="H223" s="189"/>
      <c r="I223" s="189"/>
      <c r="J223" s="189"/>
      <c r="K223" s="189"/>
      <c r="L223" s="189"/>
      <c r="M223" s="189"/>
      <c r="N223" s="189"/>
      <c r="O223" s="189"/>
      <c r="P223" s="189"/>
      <c r="Q223" s="189"/>
      <c r="R223" s="189"/>
      <c r="S223" s="189"/>
      <c r="T223" s="189"/>
      <c r="U223" s="189"/>
      <c r="V223" s="189"/>
      <c r="W223" s="189"/>
      <c r="X223" s="189"/>
      <c r="Y223" s="189"/>
      <c r="AA223" s="189"/>
      <c r="AB223" s="189"/>
      <c r="AC223" s="189"/>
      <c r="AE223" s="189"/>
      <c r="AF223" s="189"/>
      <c r="AG223" s="189"/>
      <c r="AH223" s="189"/>
      <c r="AI223" s="197"/>
      <c r="AJ223" s="197"/>
    </row>
    <row r="224" spans="1:36" x14ac:dyDescent="0.2">
      <c r="A224" s="144">
        <v>197</v>
      </c>
      <c r="E224" s="189"/>
      <c r="F224" s="189"/>
      <c r="G224" s="189"/>
      <c r="H224" s="189"/>
      <c r="I224" s="189"/>
      <c r="J224" s="189"/>
      <c r="K224" s="189"/>
      <c r="L224" s="189"/>
      <c r="M224" s="189"/>
      <c r="N224" s="189"/>
      <c r="O224" s="189"/>
      <c r="P224" s="189"/>
      <c r="Q224" s="189"/>
      <c r="R224" s="189"/>
      <c r="S224" s="189"/>
      <c r="T224" s="189"/>
      <c r="U224" s="189"/>
      <c r="V224" s="189"/>
      <c r="W224" s="189"/>
      <c r="X224" s="189"/>
      <c r="Y224" s="189"/>
      <c r="AA224" s="189"/>
      <c r="AB224" s="189"/>
      <c r="AC224" s="189"/>
      <c r="AE224" s="189"/>
      <c r="AF224" s="189"/>
      <c r="AG224" s="189"/>
      <c r="AH224" s="189"/>
      <c r="AI224" s="197"/>
      <c r="AJ224" s="197"/>
    </row>
    <row r="225" spans="1:36" x14ac:dyDescent="0.2">
      <c r="A225" s="144">
        <v>198</v>
      </c>
      <c r="E225" s="189"/>
      <c r="F225" s="189"/>
      <c r="G225" s="189"/>
      <c r="H225" s="189"/>
      <c r="I225" s="189"/>
      <c r="J225" s="189"/>
      <c r="K225" s="189"/>
      <c r="L225" s="189"/>
      <c r="M225" s="189"/>
      <c r="N225" s="189"/>
      <c r="O225" s="189"/>
      <c r="P225" s="189"/>
      <c r="Q225" s="189"/>
      <c r="R225" s="189"/>
      <c r="S225" s="189"/>
      <c r="T225" s="189"/>
      <c r="U225" s="189"/>
      <c r="V225" s="189"/>
      <c r="W225" s="189"/>
      <c r="X225" s="189"/>
      <c r="Y225" s="189"/>
      <c r="AA225" s="189"/>
      <c r="AB225" s="189"/>
      <c r="AC225" s="189"/>
      <c r="AE225" s="189"/>
      <c r="AF225" s="189"/>
      <c r="AG225" s="189"/>
      <c r="AH225" s="189"/>
      <c r="AI225" s="197"/>
      <c r="AJ225" s="197"/>
    </row>
    <row r="226" spans="1:36" x14ac:dyDescent="0.2">
      <c r="A226" s="144">
        <v>199</v>
      </c>
      <c r="E226" s="189"/>
      <c r="F226" s="189"/>
      <c r="G226" s="189"/>
      <c r="H226" s="189"/>
      <c r="I226" s="189"/>
      <c r="J226" s="189"/>
      <c r="K226" s="189"/>
      <c r="L226" s="189"/>
      <c r="M226" s="189"/>
      <c r="N226" s="189"/>
      <c r="O226" s="189"/>
      <c r="P226" s="189"/>
      <c r="Q226" s="189"/>
      <c r="R226" s="189"/>
      <c r="S226" s="189"/>
      <c r="T226" s="189"/>
      <c r="U226" s="189"/>
      <c r="V226" s="189"/>
      <c r="W226" s="189"/>
      <c r="X226" s="189"/>
      <c r="Y226" s="189"/>
      <c r="AA226" s="189"/>
      <c r="AB226" s="189"/>
      <c r="AC226" s="189"/>
      <c r="AE226" s="189"/>
      <c r="AF226" s="189"/>
      <c r="AG226" s="189"/>
      <c r="AH226" s="189"/>
      <c r="AI226" s="197"/>
      <c r="AJ226" s="197"/>
    </row>
    <row r="227" spans="1:36" x14ac:dyDescent="0.2">
      <c r="A227" s="144">
        <v>200</v>
      </c>
      <c r="E227" s="189"/>
      <c r="F227" s="189"/>
      <c r="G227" s="189"/>
      <c r="H227" s="189"/>
      <c r="I227" s="189"/>
      <c r="J227" s="189"/>
      <c r="K227" s="189"/>
      <c r="L227" s="189"/>
      <c r="M227" s="189"/>
      <c r="N227" s="189"/>
      <c r="O227" s="189"/>
      <c r="P227" s="189"/>
      <c r="Q227" s="189"/>
      <c r="R227" s="189"/>
      <c r="S227" s="189"/>
      <c r="T227" s="189"/>
      <c r="U227" s="189"/>
      <c r="V227" s="189"/>
      <c r="W227" s="189"/>
      <c r="X227" s="189"/>
      <c r="Y227" s="189"/>
      <c r="AA227" s="189"/>
      <c r="AB227" s="189"/>
      <c r="AC227" s="189"/>
      <c r="AE227" s="189"/>
      <c r="AF227" s="189"/>
      <c r="AG227" s="189"/>
      <c r="AH227" s="189"/>
      <c r="AI227" s="197"/>
      <c r="AJ227" s="197"/>
    </row>
    <row r="228" spans="1:36" x14ac:dyDescent="0.2">
      <c r="E228" s="198"/>
      <c r="F228" s="198"/>
      <c r="G228" s="198"/>
      <c r="H228" s="198"/>
      <c r="I228" s="198"/>
      <c r="J228" s="198"/>
      <c r="K228" s="198"/>
      <c r="L228" s="198"/>
      <c r="M228" s="198"/>
      <c r="N228" s="198"/>
      <c r="O228" s="198"/>
      <c r="P228" s="198"/>
      <c r="Q228" s="198"/>
      <c r="R228" s="198"/>
      <c r="S228" s="198"/>
      <c r="T228" s="198"/>
      <c r="U228" s="198"/>
      <c r="V228" s="198"/>
      <c r="W228" s="198"/>
      <c r="X228" s="198"/>
      <c r="Y228" s="198"/>
      <c r="AA228" s="198"/>
      <c r="AB228" s="198"/>
      <c r="AC228" s="198"/>
      <c r="AE228" s="198"/>
      <c r="AF228" s="198"/>
      <c r="AG228" s="198"/>
      <c r="AH228" s="198"/>
      <c r="AI228" s="197"/>
      <c r="AJ228" s="197"/>
    </row>
    <row r="229" spans="1:36" x14ac:dyDescent="0.2">
      <c r="E229" s="198"/>
      <c r="F229" s="198"/>
      <c r="G229" s="198"/>
      <c r="H229" s="198"/>
      <c r="I229" s="198"/>
      <c r="J229" s="198"/>
      <c r="K229" s="198"/>
      <c r="L229" s="198"/>
      <c r="M229" s="198"/>
      <c r="N229" s="198"/>
      <c r="O229" s="198"/>
      <c r="P229" s="198"/>
      <c r="Q229" s="198"/>
      <c r="R229" s="198"/>
      <c r="S229" s="198"/>
      <c r="T229" s="198"/>
      <c r="U229" s="198"/>
      <c r="V229" s="198"/>
      <c r="W229" s="198"/>
      <c r="X229" s="198"/>
      <c r="Y229" s="198"/>
      <c r="AA229" s="198"/>
      <c r="AB229" s="198"/>
      <c r="AC229" s="198"/>
      <c r="AE229" s="198"/>
      <c r="AF229" s="198"/>
      <c r="AG229" s="198"/>
      <c r="AH229" s="198"/>
      <c r="AI229" s="197"/>
      <c r="AJ229" s="197"/>
    </row>
    <row r="230" spans="1:36" x14ac:dyDescent="0.2">
      <c r="E230" s="198"/>
      <c r="F230" s="198"/>
      <c r="G230" s="198"/>
      <c r="H230" s="198"/>
      <c r="I230" s="198"/>
      <c r="J230" s="198"/>
      <c r="K230" s="198"/>
      <c r="L230" s="198"/>
      <c r="M230" s="198"/>
      <c r="N230" s="198"/>
      <c r="O230" s="198"/>
      <c r="P230" s="198"/>
      <c r="Q230" s="198"/>
      <c r="R230" s="198"/>
      <c r="S230" s="198"/>
      <c r="T230" s="198"/>
      <c r="U230" s="198"/>
      <c r="V230" s="198"/>
      <c r="W230" s="198"/>
      <c r="X230" s="198"/>
      <c r="Y230" s="198"/>
      <c r="AA230" s="198"/>
      <c r="AB230" s="198"/>
      <c r="AC230" s="198"/>
      <c r="AE230" s="198"/>
      <c r="AF230" s="198"/>
      <c r="AG230" s="198"/>
      <c r="AH230" s="198"/>
      <c r="AI230" s="197"/>
      <c r="AJ230" s="197"/>
    </row>
    <row r="231" spans="1:36" x14ac:dyDescent="0.2">
      <c r="E231" s="198"/>
      <c r="F231" s="198"/>
      <c r="G231" s="198"/>
      <c r="H231" s="198"/>
      <c r="I231" s="198"/>
      <c r="J231" s="198"/>
      <c r="K231" s="198"/>
      <c r="L231" s="198"/>
      <c r="M231" s="198"/>
      <c r="N231" s="198"/>
      <c r="O231" s="198"/>
      <c r="P231" s="198"/>
      <c r="Q231" s="198"/>
      <c r="R231" s="198"/>
      <c r="S231" s="198"/>
      <c r="T231" s="198"/>
      <c r="U231" s="198"/>
      <c r="V231" s="198"/>
      <c r="W231" s="198"/>
      <c r="X231" s="198"/>
      <c r="Y231" s="198"/>
      <c r="AA231" s="198"/>
      <c r="AB231" s="198"/>
      <c r="AC231" s="198"/>
      <c r="AE231" s="198"/>
      <c r="AF231" s="198"/>
      <c r="AG231" s="198"/>
      <c r="AH231" s="198"/>
      <c r="AI231" s="197"/>
      <c r="AJ231" s="197"/>
    </row>
    <row r="232" spans="1:36" x14ac:dyDescent="0.2">
      <c r="E232" s="198"/>
      <c r="F232" s="198"/>
      <c r="G232" s="198"/>
      <c r="H232" s="198"/>
      <c r="I232" s="198"/>
      <c r="J232" s="198"/>
      <c r="K232" s="198"/>
      <c r="L232" s="198"/>
      <c r="M232" s="198"/>
      <c r="N232" s="198"/>
      <c r="O232" s="198"/>
      <c r="P232" s="198"/>
      <c r="Q232" s="198"/>
      <c r="R232" s="198"/>
      <c r="S232" s="198"/>
      <c r="T232" s="198"/>
      <c r="U232" s="198"/>
      <c r="V232" s="198"/>
      <c r="W232" s="198"/>
      <c r="X232" s="198"/>
      <c r="Y232" s="198"/>
      <c r="AA232" s="198"/>
      <c r="AB232" s="198"/>
      <c r="AC232" s="198"/>
      <c r="AE232" s="198"/>
      <c r="AF232" s="198"/>
      <c r="AG232" s="198"/>
      <c r="AH232" s="198"/>
      <c r="AI232" s="197"/>
      <c r="AJ232" s="197"/>
    </row>
    <row r="233" spans="1:36" x14ac:dyDescent="0.2">
      <c r="E233" s="198"/>
      <c r="F233" s="198"/>
      <c r="G233" s="198"/>
      <c r="H233" s="198"/>
      <c r="I233" s="198"/>
      <c r="J233" s="198"/>
      <c r="K233" s="198"/>
      <c r="L233" s="198"/>
      <c r="M233" s="198"/>
      <c r="N233" s="198"/>
      <c r="O233" s="198"/>
      <c r="P233" s="198"/>
      <c r="Q233" s="198"/>
      <c r="R233" s="198"/>
      <c r="S233" s="198"/>
      <c r="T233" s="198"/>
      <c r="U233" s="198"/>
      <c r="V233" s="198"/>
      <c r="W233" s="198"/>
      <c r="X233" s="198"/>
      <c r="Y233" s="198"/>
      <c r="AA233" s="198"/>
      <c r="AB233" s="198"/>
      <c r="AC233" s="198"/>
    </row>
    <row r="234" spans="1:36" x14ac:dyDescent="0.2">
      <c r="AA234" s="198"/>
      <c r="AB234" s="198"/>
      <c r="AC234" s="198"/>
    </row>
    <row r="235" spans="1:36" x14ac:dyDescent="0.2">
      <c r="AA235" s="198"/>
      <c r="AB235" s="198"/>
      <c r="AC235" s="198"/>
    </row>
    <row r="236" spans="1:36" x14ac:dyDescent="0.2">
      <c r="AA236" s="198"/>
      <c r="AB236" s="198"/>
      <c r="AC236" s="198"/>
    </row>
    <row r="237" spans="1:36" x14ac:dyDescent="0.2">
      <c r="AA237" s="198"/>
      <c r="AB237" s="198"/>
      <c r="AC237" s="198"/>
    </row>
    <row r="238" spans="1:36" x14ac:dyDescent="0.2">
      <c r="AA238" s="198"/>
      <c r="AB238" s="198"/>
      <c r="AC238" s="198"/>
    </row>
    <row r="239" spans="1:36" x14ac:dyDescent="0.2">
      <c r="AA239" s="198"/>
      <c r="AB239" s="198"/>
      <c r="AC239" s="198"/>
    </row>
    <row r="240" spans="1:36" x14ac:dyDescent="0.2">
      <c r="AA240" s="198"/>
      <c r="AB240" s="198"/>
      <c r="AC240" s="198"/>
    </row>
    <row r="241" spans="27:29" x14ac:dyDescent="0.2">
      <c r="AA241" s="198"/>
      <c r="AB241" s="198"/>
      <c r="AC241" s="198"/>
    </row>
    <row r="242" spans="27:29" x14ac:dyDescent="0.2">
      <c r="AA242" s="198"/>
      <c r="AB242" s="198"/>
      <c r="AC242" s="198"/>
    </row>
    <row r="243" spans="27:29" x14ac:dyDescent="0.2">
      <c r="AA243" s="198"/>
      <c r="AB243" s="198"/>
      <c r="AC243" s="198"/>
    </row>
    <row r="244" spans="27:29" x14ac:dyDescent="0.2">
      <c r="AA244" s="198"/>
      <c r="AB244" s="198"/>
      <c r="AC244" s="198"/>
    </row>
    <row r="245" spans="27:29" x14ac:dyDescent="0.2">
      <c r="AA245" s="198"/>
      <c r="AB245" s="198"/>
      <c r="AC245" s="198"/>
    </row>
    <row r="246" spans="27:29" x14ac:dyDescent="0.2">
      <c r="AA246" s="198"/>
      <c r="AB246" s="198"/>
      <c r="AC246" s="198"/>
    </row>
    <row r="247" spans="27:29" x14ac:dyDescent="0.2">
      <c r="AA247" s="198"/>
      <c r="AB247" s="198"/>
      <c r="AC247" s="198"/>
    </row>
    <row r="248" spans="27:29" x14ac:dyDescent="0.2">
      <c r="AA248" s="198"/>
      <c r="AB248" s="198"/>
      <c r="AC248" s="198"/>
    </row>
    <row r="249" spans="27:29" x14ac:dyDescent="0.2">
      <c r="AA249" s="198"/>
      <c r="AB249" s="198"/>
      <c r="AC249" s="198"/>
    </row>
    <row r="250" spans="27:29" x14ac:dyDescent="0.2">
      <c r="AA250" s="198"/>
      <c r="AB250" s="198"/>
      <c r="AC250" s="198"/>
    </row>
    <row r="251" spans="27:29" x14ac:dyDescent="0.2">
      <c r="AA251" s="198"/>
      <c r="AB251" s="198"/>
      <c r="AC251" s="198"/>
    </row>
    <row r="252" spans="27:29" x14ac:dyDescent="0.2">
      <c r="AA252" s="198"/>
      <c r="AB252" s="198"/>
      <c r="AC252" s="198"/>
    </row>
    <row r="253" spans="27:29" x14ac:dyDescent="0.2">
      <c r="AA253" s="198"/>
      <c r="AB253" s="198"/>
      <c r="AC253" s="198"/>
    </row>
    <row r="254" spans="27:29" x14ac:dyDescent="0.2">
      <c r="AA254" s="198"/>
      <c r="AB254" s="198"/>
      <c r="AC254" s="198"/>
    </row>
    <row r="255" spans="27:29" x14ac:dyDescent="0.2">
      <c r="AA255" s="198"/>
      <c r="AB255" s="198"/>
      <c r="AC255" s="198"/>
    </row>
    <row r="256" spans="27:29" x14ac:dyDescent="0.2">
      <c r="AA256" s="198"/>
      <c r="AB256" s="198"/>
      <c r="AC256" s="198"/>
    </row>
    <row r="257" spans="27:29" x14ac:dyDescent="0.2">
      <c r="AA257" s="198"/>
      <c r="AB257" s="198"/>
      <c r="AC257" s="198"/>
    </row>
    <row r="258" spans="27:29" x14ac:dyDescent="0.2">
      <c r="AA258" s="198"/>
      <c r="AB258" s="198"/>
      <c r="AC258" s="198"/>
    </row>
    <row r="259" spans="27:29" x14ac:dyDescent="0.2">
      <c r="AA259" s="198"/>
      <c r="AB259" s="198"/>
      <c r="AC259" s="198"/>
    </row>
    <row r="260" spans="27:29" x14ac:dyDescent="0.2">
      <c r="AA260" s="198"/>
      <c r="AB260" s="198"/>
      <c r="AC260" s="198"/>
    </row>
    <row r="261" spans="27:29" x14ac:dyDescent="0.2">
      <c r="AA261" s="198"/>
      <c r="AB261" s="198"/>
      <c r="AC261" s="198"/>
    </row>
    <row r="262" spans="27:29" x14ac:dyDescent="0.2">
      <c r="AA262" s="198"/>
      <c r="AB262" s="198"/>
      <c r="AC262" s="198"/>
    </row>
    <row r="263" spans="27:29" x14ac:dyDescent="0.2">
      <c r="AA263" s="198"/>
      <c r="AB263" s="198"/>
      <c r="AC263" s="198"/>
    </row>
    <row r="264" spans="27:29" x14ac:dyDescent="0.2">
      <c r="AA264" s="198"/>
      <c r="AB264" s="198"/>
      <c r="AC264" s="198"/>
    </row>
    <row r="265" spans="27:29" x14ac:dyDescent="0.2">
      <c r="AA265" s="198"/>
      <c r="AB265" s="198"/>
      <c r="AC265" s="198"/>
    </row>
    <row r="266" spans="27:29" x14ac:dyDescent="0.2">
      <c r="AA266" s="198"/>
      <c r="AB266" s="198"/>
      <c r="AC266" s="198"/>
    </row>
    <row r="267" spans="27:29" x14ac:dyDescent="0.2">
      <c r="AA267" s="198"/>
      <c r="AB267" s="198"/>
      <c r="AC267" s="198"/>
    </row>
    <row r="268" spans="27:29" x14ac:dyDescent="0.2">
      <c r="AA268" s="198"/>
      <c r="AB268" s="198"/>
      <c r="AC268" s="198"/>
    </row>
    <row r="269" spans="27:29" x14ac:dyDescent="0.2">
      <c r="AA269" s="198"/>
      <c r="AB269" s="198"/>
      <c r="AC269" s="198"/>
    </row>
    <row r="270" spans="27:29" x14ac:dyDescent="0.2">
      <c r="AA270" s="198"/>
      <c r="AB270" s="198"/>
      <c r="AC270" s="198"/>
    </row>
    <row r="271" spans="27:29" x14ac:dyDescent="0.2">
      <c r="AA271" s="198"/>
      <c r="AB271" s="198"/>
      <c r="AC271" s="198"/>
    </row>
    <row r="272" spans="27:29" x14ac:dyDescent="0.2">
      <c r="AA272" s="198"/>
      <c r="AB272" s="198"/>
      <c r="AC272" s="198"/>
    </row>
    <row r="273" spans="27:29" x14ac:dyDescent="0.2">
      <c r="AA273" s="198"/>
      <c r="AB273" s="198"/>
      <c r="AC273" s="198"/>
    </row>
    <row r="274" spans="27:29" x14ac:dyDescent="0.2">
      <c r="AA274" s="198"/>
      <c r="AB274" s="198"/>
      <c r="AC274" s="198"/>
    </row>
    <row r="275" spans="27:29" x14ac:dyDescent="0.2">
      <c r="AA275" s="198"/>
      <c r="AB275" s="198"/>
      <c r="AC275" s="198"/>
    </row>
    <row r="276" spans="27:29" x14ac:dyDescent="0.2">
      <c r="AA276" s="198"/>
      <c r="AB276" s="198"/>
      <c r="AC276" s="198"/>
    </row>
    <row r="277" spans="27:29" x14ac:dyDescent="0.2">
      <c r="AA277" s="198"/>
      <c r="AB277" s="198"/>
      <c r="AC277" s="198"/>
    </row>
    <row r="278" spans="27:29" x14ac:dyDescent="0.2">
      <c r="AA278" s="198"/>
      <c r="AB278" s="198"/>
      <c r="AC278" s="198"/>
    </row>
    <row r="279" spans="27:29" x14ac:dyDescent="0.2">
      <c r="AA279" s="198"/>
      <c r="AB279" s="198"/>
      <c r="AC279" s="198"/>
    </row>
    <row r="280" spans="27:29" x14ac:dyDescent="0.2">
      <c r="AA280" s="198"/>
      <c r="AB280" s="198"/>
      <c r="AC280" s="198"/>
    </row>
    <row r="281" spans="27:29" x14ac:dyDescent="0.2">
      <c r="AA281" s="198"/>
      <c r="AB281" s="198"/>
      <c r="AC281" s="198"/>
    </row>
    <row r="282" spans="27:29" x14ac:dyDescent="0.2">
      <c r="AA282" s="198"/>
      <c r="AB282" s="198"/>
      <c r="AC282" s="198"/>
    </row>
    <row r="283" spans="27:29" x14ac:dyDescent="0.2">
      <c r="AA283" s="198"/>
      <c r="AB283" s="198"/>
      <c r="AC283" s="198"/>
    </row>
    <row r="284" spans="27:29" x14ac:dyDescent="0.2">
      <c r="AA284" s="198"/>
      <c r="AB284" s="198"/>
      <c r="AC284" s="198"/>
    </row>
    <row r="285" spans="27:29" x14ac:dyDescent="0.2">
      <c r="AA285" s="198"/>
      <c r="AB285" s="198"/>
      <c r="AC285" s="198"/>
    </row>
    <row r="286" spans="27:29" x14ac:dyDescent="0.2">
      <c r="AA286" s="198"/>
      <c r="AB286" s="198"/>
      <c r="AC286" s="198"/>
    </row>
    <row r="287" spans="27:29" x14ac:dyDescent="0.2">
      <c r="AA287" s="198"/>
      <c r="AB287" s="198"/>
      <c r="AC287" s="198"/>
    </row>
    <row r="288" spans="27:29" x14ac:dyDescent="0.2">
      <c r="AA288" s="198"/>
      <c r="AB288" s="198"/>
      <c r="AC288" s="198"/>
    </row>
    <row r="289" spans="27:29" x14ac:dyDescent="0.2">
      <c r="AA289" s="198"/>
      <c r="AB289" s="198"/>
      <c r="AC289" s="198"/>
    </row>
    <row r="290" spans="27:29" x14ac:dyDescent="0.2">
      <c r="AA290" s="198"/>
      <c r="AB290" s="198"/>
      <c r="AC290" s="198"/>
    </row>
    <row r="291" spans="27:29" x14ac:dyDescent="0.2">
      <c r="AA291" s="198"/>
      <c r="AB291" s="198"/>
      <c r="AC291" s="198"/>
    </row>
    <row r="292" spans="27:29" x14ac:dyDescent="0.2">
      <c r="AA292" s="198"/>
      <c r="AB292" s="198"/>
      <c r="AC292" s="198"/>
    </row>
    <row r="293" spans="27:29" x14ac:dyDescent="0.2">
      <c r="AA293" s="198"/>
      <c r="AB293" s="198"/>
      <c r="AC293" s="198"/>
    </row>
    <row r="294" spans="27:29" x14ac:dyDescent="0.2">
      <c r="AA294" s="198"/>
      <c r="AB294" s="198"/>
      <c r="AC294" s="198"/>
    </row>
    <row r="295" spans="27:29" x14ac:dyDescent="0.2">
      <c r="AA295" s="198"/>
      <c r="AB295" s="198"/>
      <c r="AC295" s="198"/>
    </row>
    <row r="296" spans="27:29" x14ac:dyDescent="0.2">
      <c r="AA296" s="198"/>
      <c r="AB296" s="198"/>
      <c r="AC296" s="198"/>
    </row>
    <row r="297" spans="27:29" x14ac:dyDescent="0.2">
      <c r="AA297" s="198"/>
      <c r="AB297" s="198"/>
      <c r="AC297" s="198"/>
    </row>
    <row r="298" spans="27:29" x14ac:dyDescent="0.2">
      <c r="AA298" s="198"/>
      <c r="AB298" s="198"/>
      <c r="AC298" s="198"/>
    </row>
    <row r="299" spans="27:29" x14ac:dyDescent="0.2">
      <c r="AA299" s="198"/>
      <c r="AB299" s="198"/>
      <c r="AC299" s="198"/>
    </row>
    <row r="300" spans="27:29" x14ac:dyDescent="0.2">
      <c r="AA300" s="198"/>
      <c r="AB300" s="198"/>
      <c r="AC300" s="198"/>
    </row>
    <row r="301" spans="27:29" x14ac:dyDescent="0.2">
      <c r="AA301" s="198"/>
      <c r="AB301" s="198"/>
      <c r="AC301" s="198"/>
    </row>
    <row r="302" spans="27:29" x14ac:dyDescent="0.2">
      <c r="AA302" s="198"/>
      <c r="AB302" s="198"/>
      <c r="AC302" s="198"/>
    </row>
    <row r="303" spans="27:29" x14ac:dyDescent="0.2">
      <c r="AA303" s="198"/>
      <c r="AB303" s="198"/>
      <c r="AC303" s="198"/>
    </row>
    <row r="304" spans="27:29" x14ac:dyDescent="0.2">
      <c r="AA304" s="198"/>
      <c r="AB304" s="198"/>
      <c r="AC304" s="198"/>
    </row>
    <row r="305" spans="27:29" x14ac:dyDescent="0.2">
      <c r="AA305" s="198"/>
      <c r="AB305" s="198"/>
      <c r="AC305" s="198"/>
    </row>
    <row r="306" spans="27:29" x14ac:dyDescent="0.2">
      <c r="AA306" s="198"/>
      <c r="AB306" s="198"/>
      <c r="AC306" s="198"/>
    </row>
    <row r="307" spans="27:29" x14ac:dyDescent="0.2">
      <c r="AA307" s="198"/>
      <c r="AB307" s="198"/>
      <c r="AC307" s="198"/>
    </row>
    <row r="308" spans="27:29" x14ac:dyDescent="0.2">
      <c r="AA308" s="198"/>
      <c r="AB308" s="198"/>
      <c r="AC308" s="198"/>
    </row>
    <row r="309" spans="27:29" x14ac:dyDescent="0.2">
      <c r="AA309" s="198"/>
      <c r="AB309" s="198"/>
      <c r="AC309" s="198"/>
    </row>
    <row r="310" spans="27:29" x14ac:dyDescent="0.2">
      <c r="AA310" s="198"/>
      <c r="AB310" s="198"/>
      <c r="AC310" s="198"/>
    </row>
    <row r="311" spans="27:29" x14ac:dyDescent="0.2">
      <c r="AA311" s="198"/>
      <c r="AB311" s="198"/>
      <c r="AC311" s="198"/>
    </row>
    <row r="312" spans="27:29" x14ac:dyDescent="0.2">
      <c r="AA312" s="198"/>
      <c r="AB312" s="198"/>
      <c r="AC312" s="198"/>
    </row>
    <row r="313" spans="27:29" x14ac:dyDescent="0.2">
      <c r="AA313" s="198"/>
      <c r="AB313" s="198"/>
      <c r="AC313" s="198"/>
    </row>
    <row r="314" spans="27:29" x14ac:dyDescent="0.2">
      <c r="AA314" s="198"/>
      <c r="AB314" s="198"/>
      <c r="AC314" s="198"/>
    </row>
    <row r="315" spans="27:29" x14ac:dyDescent="0.2">
      <c r="AA315" s="198"/>
      <c r="AB315" s="198"/>
      <c r="AC315" s="198"/>
    </row>
    <row r="316" spans="27:29" x14ac:dyDescent="0.2">
      <c r="AA316" s="198"/>
      <c r="AB316" s="198"/>
      <c r="AC316" s="198"/>
    </row>
    <row r="317" spans="27:29" x14ac:dyDescent="0.2">
      <c r="AA317" s="198"/>
      <c r="AB317" s="198"/>
      <c r="AC317" s="198"/>
    </row>
    <row r="318" spans="27:29" x14ac:dyDescent="0.2">
      <c r="AA318" s="198"/>
      <c r="AB318" s="198"/>
      <c r="AC318" s="198"/>
    </row>
    <row r="319" spans="27:29" x14ac:dyDescent="0.2">
      <c r="AA319" s="198"/>
      <c r="AB319" s="198"/>
      <c r="AC319" s="198"/>
    </row>
    <row r="320" spans="27:29" x14ac:dyDescent="0.2">
      <c r="AA320" s="198"/>
      <c r="AB320" s="198"/>
      <c r="AC320" s="198"/>
    </row>
    <row r="321" spans="27:29" x14ac:dyDescent="0.2">
      <c r="AA321" s="198"/>
      <c r="AB321" s="198"/>
      <c r="AC321" s="198"/>
    </row>
    <row r="322" spans="27:29" x14ac:dyDescent="0.2">
      <c r="AA322" s="198"/>
      <c r="AB322" s="198"/>
      <c r="AC322" s="198"/>
    </row>
    <row r="323" spans="27:29" x14ac:dyDescent="0.2">
      <c r="AA323" s="198"/>
      <c r="AB323" s="198"/>
      <c r="AC323" s="198"/>
    </row>
    <row r="324" spans="27:29" x14ac:dyDescent="0.2">
      <c r="AA324" s="198"/>
      <c r="AB324" s="198"/>
      <c r="AC324" s="198"/>
    </row>
    <row r="325" spans="27:29" x14ac:dyDescent="0.2">
      <c r="AA325" s="198"/>
      <c r="AB325" s="198"/>
      <c r="AC325" s="198"/>
    </row>
    <row r="326" spans="27:29" x14ac:dyDescent="0.2">
      <c r="AA326" s="198"/>
      <c r="AB326" s="198"/>
      <c r="AC326" s="198"/>
    </row>
    <row r="327" spans="27:29" x14ac:dyDescent="0.2">
      <c r="AA327" s="198"/>
      <c r="AB327" s="198"/>
      <c r="AC327" s="198"/>
    </row>
    <row r="328" spans="27:29" x14ac:dyDescent="0.2">
      <c r="AA328" s="198"/>
      <c r="AB328" s="198"/>
      <c r="AC328" s="198"/>
    </row>
    <row r="329" spans="27:29" x14ac:dyDescent="0.2">
      <c r="AA329" s="198"/>
      <c r="AB329" s="198"/>
      <c r="AC329" s="198"/>
    </row>
    <row r="330" spans="27:29" x14ac:dyDescent="0.2">
      <c r="AA330" s="198"/>
      <c r="AB330" s="198"/>
      <c r="AC330" s="198"/>
    </row>
    <row r="331" spans="27:29" x14ac:dyDescent="0.2">
      <c r="AA331" s="198"/>
      <c r="AB331" s="198"/>
      <c r="AC331" s="198"/>
    </row>
    <row r="332" spans="27:29" x14ac:dyDescent="0.2">
      <c r="AA332" s="198"/>
      <c r="AB332" s="198"/>
      <c r="AC332" s="198"/>
    </row>
  </sheetData>
  <mergeCells count="2">
    <mergeCell ref="E1:W1"/>
    <mergeCell ref="AE1:A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516DC-A4CE-5544-A97E-F7B5A7C0ECAA}">
  <dimension ref="A1:EM656"/>
  <sheetViews>
    <sheetView zoomScaleNormal="100" workbookViewId="0">
      <selection activeCell="I23" sqref="I23"/>
    </sheetView>
  </sheetViews>
  <sheetFormatPr baseColWidth="10" defaultColWidth="10.83203125" defaultRowHeight="16" x14ac:dyDescent="0.2"/>
  <cols>
    <col min="1" max="1" width="31.33203125" style="144" bestFit="1" customWidth="1" collapsed="1"/>
    <col min="2" max="2" width="14.5" style="144" customWidth="1" collapsed="1"/>
    <col min="3" max="3" width="8.6640625" style="145" customWidth="1" collapsed="1"/>
    <col min="4" max="4" width="1.6640625" style="146" customWidth="1" collapsed="1"/>
    <col min="5" max="5" width="10.33203125" style="145" customWidth="1" collapsed="1"/>
    <col min="6" max="6" width="11.33203125" style="145" customWidth="1" collapsed="1"/>
    <col min="7" max="7" width="13.5" style="145" customWidth="1" collapsed="1"/>
    <col min="8" max="8" width="10.6640625" style="145" customWidth="1" collapsed="1"/>
    <col min="9" max="9" width="13.5" style="145" customWidth="1" collapsed="1"/>
    <col min="10" max="10" width="13.6640625" style="145" customWidth="1" collapsed="1"/>
    <col min="11" max="11" width="12.83203125" style="145" customWidth="1" collapsed="1"/>
    <col min="12" max="25" width="12.33203125" style="145" customWidth="1"/>
    <col min="26" max="26" width="1.83203125" style="146" customWidth="1" collapsed="1"/>
    <col min="27" max="27" width="13.83203125" style="145" customWidth="1" collapsed="1"/>
    <col min="28" max="28" width="14" style="145" customWidth="1" collapsed="1"/>
    <col min="29" max="29" width="13.1640625" style="145" customWidth="1" collapsed="1"/>
    <col min="30" max="30" width="1.6640625" style="146" customWidth="1" collapsed="1"/>
    <col min="31" max="34" width="10.83203125" style="145" collapsed="1"/>
    <col min="35" max="36" width="10.83203125" style="144" collapsed="1"/>
    <col min="37" max="143" width="10.83203125" style="144"/>
    <col min="144" max="16384" width="10.83203125" style="144" collapsed="1"/>
  </cols>
  <sheetData>
    <row r="1" spans="1:36" x14ac:dyDescent="0.2">
      <c r="A1" s="143" t="s">
        <v>1049</v>
      </c>
      <c r="E1" s="147" t="s">
        <v>1020</v>
      </c>
      <c r="F1" s="148"/>
      <c r="G1" s="148"/>
      <c r="H1" s="148"/>
      <c r="I1" s="148"/>
      <c r="J1" s="148"/>
      <c r="K1" s="148"/>
      <c r="L1" s="148"/>
      <c r="M1" s="148"/>
      <c r="N1" s="148"/>
      <c r="O1" s="148"/>
      <c r="P1" s="148"/>
      <c r="Q1" s="148"/>
      <c r="R1" s="148"/>
      <c r="S1" s="148"/>
      <c r="T1" s="148"/>
      <c r="U1" s="148"/>
      <c r="V1" s="148"/>
      <c r="W1" s="148"/>
      <c r="X1" s="148"/>
      <c r="Y1" s="148"/>
      <c r="AA1" s="147" t="s">
        <v>1021</v>
      </c>
      <c r="AB1" s="148"/>
      <c r="AC1" s="148"/>
      <c r="AE1" s="147" t="s">
        <v>1050</v>
      </c>
      <c r="AF1" s="148"/>
      <c r="AG1" s="148"/>
      <c r="AH1" s="148"/>
      <c r="AI1" s="148"/>
      <c r="AJ1" s="203"/>
    </row>
    <row r="2" spans="1:36" ht="18" x14ac:dyDescent="0.2">
      <c r="A2" s="151" t="s">
        <v>1023</v>
      </c>
      <c r="C2" s="144"/>
      <c r="D2" s="152"/>
      <c r="E2" s="184">
        <v>603</v>
      </c>
      <c r="F2" s="185" t="s">
        <v>1024</v>
      </c>
      <c r="G2" s="184" t="s">
        <v>1025</v>
      </c>
      <c r="H2" s="185">
        <v>603</v>
      </c>
      <c r="I2" s="185" t="s">
        <v>1024</v>
      </c>
      <c r="J2" s="185" t="s">
        <v>1026</v>
      </c>
      <c r="K2" s="185">
        <v>603</v>
      </c>
      <c r="L2" s="185" t="s">
        <v>1024</v>
      </c>
      <c r="M2" s="185" t="s">
        <v>1025</v>
      </c>
      <c r="N2" s="185">
        <v>603</v>
      </c>
      <c r="O2" s="185" t="s">
        <v>1027</v>
      </c>
      <c r="P2" s="185" t="s">
        <v>1026</v>
      </c>
      <c r="Q2" s="185">
        <v>603</v>
      </c>
      <c r="R2" s="185" t="s">
        <v>1027</v>
      </c>
      <c r="S2" s="185" t="s">
        <v>1026</v>
      </c>
      <c r="T2" s="185">
        <v>603</v>
      </c>
      <c r="U2" s="185" t="s">
        <v>1027</v>
      </c>
      <c r="V2" s="185" t="s">
        <v>1026</v>
      </c>
      <c r="W2" s="185">
        <v>603</v>
      </c>
      <c r="X2" s="185" t="s">
        <v>1027</v>
      </c>
      <c r="Y2" s="185" t="s">
        <v>1026</v>
      </c>
      <c r="Z2" s="153"/>
      <c r="AA2" s="207" t="s">
        <v>1028</v>
      </c>
      <c r="AB2" s="208"/>
      <c r="AC2" s="209"/>
      <c r="AD2" s="152"/>
      <c r="AE2" s="194" t="s">
        <v>208</v>
      </c>
      <c r="AF2" s="195" t="s">
        <v>257</v>
      </c>
      <c r="AG2" s="195" t="s">
        <v>40</v>
      </c>
      <c r="AH2" s="195" t="s">
        <v>1029</v>
      </c>
      <c r="AI2" s="195"/>
      <c r="AJ2" s="210"/>
    </row>
    <row r="3" spans="1:36" ht="18" x14ac:dyDescent="0.2">
      <c r="A3" s="151" t="s">
        <v>1030</v>
      </c>
      <c r="C3" s="144"/>
      <c r="D3" s="152"/>
      <c r="E3" s="184">
        <v>1</v>
      </c>
      <c r="F3" s="185">
        <v>1</v>
      </c>
      <c r="G3" s="185">
        <v>1</v>
      </c>
      <c r="H3" s="185">
        <v>2</v>
      </c>
      <c r="I3" s="185">
        <v>2</v>
      </c>
      <c r="J3" s="185">
        <v>2</v>
      </c>
      <c r="K3" s="185">
        <v>3</v>
      </c>
      <c r="L3" s="186">
        <v>3</v>
      </c>
      <c r="M3" s="187">
        <v>3</v>
      </c>
      <c r="N3" s="187">
        <v>4</v>
      </c>
      <c r="O3" s="187">
        <v>4</v>
      </c>
      <c r="P3" s="187">
        <v>4</v>
      </c>
      <c r="Q3" s="187">
        <v>5</v>
      </c>
      <c r="R3" s="187">
        <v>5</v>
      </c>
      <c r="S3" s="187">
        <v>5</v>
      </c>
      <c r="T3" s="187">
        <v>6</v>
      </c>
      <c r="U3" s="187">
        <v>6</v>
      </c>
      <c r="V3" s="187">
        <v>6</v>
      </c>
      <c r="W3" s="187">
        <v>7</v>
      </c>
      <c r="X3" s="187">
        <v>7</v>
      </c>
      <c r="Y3" s="187">
        <v>7</v>
      </c>
      <c r="Z3" s="153"/>
      <c r="AA3" s="192" t="s">
        <v>1031</v>
      </c>
      <c r="AB3" s="185" t="s">
        <v>1032</v>
      </c>
      <c r="AC3" s="185" t="s">
        <v>1033</v>
      </c>
      <c r="AD3" s="152"/>
      <c r="AE3" s="194">
        <v>8</v>
      </c>
      <c r="AF3" s="195">
        <v>8</v>
      </c>
      <c r="AG3" s="195">
        <v>8</v>
      </c>
      <c r="AH3" s="195">
        <v>8</v>
      </c>
      <c r="AI3" s="195"/>
      <c r="AJ3" s="210"/>
    </row>
    <row r="4" spans="1:36" ht="18" x14ac:dyDescent="0.2">
      <c r="A4" s="151" t="s">
        <v>1034</v>
      </c>
      <c r="E4" s="188">
        <v>-2.37</v>
      </c>
      <c r="F4" s="189">
        <v>-22.7</v>
      </c>
      <c r="G4" s="188">
        <v>-23.2</v>
      </c>
      <c r="H4" s="188">
        <v>-2.37</v>
      </c>
      <c r="I4" s="189">
        <v>-22.7</v>
      </c>
      <c r="J4" s="188">
        <v>-23.2</v>
      </c>
      <c r="K4" s="188">
        <v>-2.37</v>
      </c>
      <c r="L4" s="189">
        <v>-22.7</v>
      </c>
      <c r="M4" s="188">
        <v>-23.2</v>
      </c>
      <c r="N4" s="188">
        <v>-2.37</v>
      </c>
      <c r="O4" s="189">
        <v>-22.7</v>
      </c>
      <c r="P4" s="188">
        <v>-23.2</v>
      </c>
      <c r="Q4" s="188">
        <v>-2.37</v>
      </c>
      <c r="R4" s="189">
        <v>-22.7</v>
      </c>
      <c r="S4" s="188">
        <v>-23.2</v>
      </c>
      <c r="T4" s="188">
        <v>-2.37</v>
      </c>
      <c r="U4" s="189">
        <v>-22.7</v>
      </c>
      <c r="V4" s="188">
        <v>-23.2</v>
      </c>
      <c r="W4" s="188">
        <v>-2.37</v>
      </c>
      <c r="X4" s="189">
        <v>-22.7</v>
      </c>
      <c r="Y4" s="188">
        <v>-23.2</v>
      </c>
      <c r="AA4" s="193">
        <v>-7.4</v>
      </c>
      <c r="AB4" s="193">
        <v>-7.4</v>
      </c>
      <c r="AC4" s="193">
        <v>-7.4</v>
      </c>
      <c r="AE4" s="188"/>
      <c r="AF4" s="189"/>
      <c r="AG4" s="189"/>
      <c r="AH4" s="189"/>
      <c r="AI4" s="195"/>
      <c r="AJ4" s="210"/>
    </row>
    <row r="5" spans="1:36" ht="18" x14ac:dyDescent="0.2">
      <c r="A5" s="151" t="s">
        <v>1035</v>
      </c>
      <c r="E5" s="188">
        <v>0.04</v>
      </c>
      <c r="F5" s="189">
        <v>0.2</v>
      </c>
      <c r="G5" s="188">
        <v>0.1</v>
      </c>
      <c r="H5" s="188">
        <v>0.04</v>
      </c>
      <c r="I5" s="189">
        <v>0.2</v>
      </c>
      <c r="J5" s="188">
        <v>0.1</v>
      </c>
      <c r="K5" s="188">
        <v>0.04</v>
      </c>
      <c r="L5" s="189">
        <v>0.2</v>
      </c>
      <c r="M5" s="188">
        <v>0.1</v>
      </c>
      <c r="N5" s="188">
        <v>0.04</v>
      </c>
      <c r="O5" s="189">
        <v>0.2</v>
      </c>
      <c r="P5" s="188">
        <v>0.1</v>
      </c>
      <c r="Q5" s="188">
        <v>0.04</v>
      </c>
      <c r="R5" s="189">
        <v>0.2</v>
      </c>
      <c r="S5" s="188">
        <v>0.1</v>
      </c>
      <c r="T5" s="188">
        <v>0.04</v>
      </c>
      <c r="U5" s="189">
        <v>0.2</v>
      </c>
      <c r="V5" s="188">
        <v>0.1</v>
      </c>
      <c r="W5" s="188">
        <v>0.04</v>
      </c>
      <c r="X5" s="189">
        <v>0.2</v>
      </c>
      <c r="Y5" s="188">
        <v>0.1</v>
      </c>
      <c r="AA5" s="193">
        <v>0.2</v>
      </c>
      <c r="AB5" s="193">
        <v>0.2</v>
      </c>
      <c r="AC5" s="193">
        <v>0.2</v>
      </c>
      <c r="AE5" s="188"/>
      <c r="AF5" s="189"/>
      <c r="AG5" s="189"/>
      <c r="AH5" s="189"/>
      <c r="AI5" s="195"/>
      <c r="AJ5" s="210"/>
    </row>
    <row r="6" spans="1:36" ht="9" customHeight="1" x14ac:dyDescent="0.2">
      <c r="A6" s="151"/>
      <c r="E6" s="154"/>
      <c r="F6" s="155"/>
      <c r="G6" s="155"/>
      <c r="H6" s="155"/>
      <c r="I6" s="155"/>
      <c r="J6" s="155"/>
      <c r="K6" s="155"/>
      <c r="L6" s="156"/>
      <c r="M6" s="157"/>
      <c r="N6" s="157"/>
      <c r="O6" s="157"/>
      <c r="P6" s="157"/>
      <c r="Q6" s="157"/>
      <c r="R6" s="157"/>
      <c r="S6" s="157"/>
      <c r="T6" s="157"/>
      <c r="U6" s="157"/>
      <c r="V6" s="157"/>
      <c r="W6" s="157"/>
      <c r="X6" s="157"/>
      <c r="Y6" s="157"/>
      <c r="AA6" s="158"/>
      <c r="AB6" s="159"/>
      <c r="AC6" s="159"/>
      <c r="AE6" s="154"/>
      <c r="AF6" s="155"/>
      <c r="AG6" s="155"/>
      <c r="AH6" s="155"/>
      <c r="AI6" s="204"/>
      <c r="AJ6" s="205"/>
    </row>
    <row r="7" spans="1:36" ht="18" x14ac:dyDescent="0.2">
      <c r="A7" s="151" t="s">
        <v>1036</v>
      </c>
      <c r="E7" s="160">
        <f t="shared" ref="E7:Y7" si="0">AVERAGE(E28:E227)</f>
        <v>-2.3699234437975742</v>
      </c>
      <c r="F7" s="160">
        <f t="shared" si="0"/>
        <v>-22.946846456321719</v>
      </c>
      <c r="G7" s="160">
        <f t="shared" si="0"/>
        <v>-22.95323009988071</v>
      </c>
      <c r="H7" s="160">
        <f t="shared" si="0"/>
        <v>-2.3666666666666667</v>
      </c>
      <c r="I7" s="160">
        <f t="shared" si="0"/>
        <v>-22.963333333333335</v>
      </c>
      <c r="J7" s="160">
        <f t="shared" si="0"/>
        <v>-22.936666666666667</v>
      </c>
      <c r="K7" s="160">
        <f t="shared" si="0"/>
        <v>-2.3687217056979262</v>
      </c>
      <c r="L7" s="160">
        <f t="shared" si="0"/>
        <v>-22.875339510372935</v>
      </c>
      <c r="M7" s="160">
        <f t="shared" si="0"/>
        <v>-23.025938783929139</v>
      </c>
      <c r="N7" s="160">
        <f t="shared" si="0"/>
        <v>-2.3711107762159997</v>
      </c>
      <c r="O7" s="160">
        <f t="shared" si="0"/>
        <v>-22.368171200319022</v>
      </c>
      <c r="P7" s="160">
        <f t="shared" si="0"/>
        <v>-22.909963725784234</v>
      </c>
      <c r="Q7" s="160">
        <f t="shared" si="0"/>
        <v>-2.3686350404177179</v>
      </c>
      <c r="R7" s="160">
        <f t="shared" si="0"/>
        <v>-22.865408649532913</v>
      </c>
      <c r="S7" s="160">
        <f t="shared" si="0"/>
        <v>-23.035956310049357</v>
      </c>
      <c r="T7" s="160">
        <f t="shared" si="0"/>
        <v>-2.3686126722011873</v>
      </c>
      <c r="U7" s="160">
        <f t="shared" si="0"/>
        <v>-22.788979178455445</v>
      </c>
      <c r="V7" s="160">
        <f t="shared" si="0"/>
        <v>-23.112408149343356</v>
      </c>
      <c r="W7" s="160">
        <f t="shared" si="0"/>
        <v>-2.3666666666666667</v>
      </c>
      <c r="X7" s="160">
        <f t="shared" si="0"/>
        <v>-22.803333333333331</v>
      </c>
      <c r="Y7" s="160">
        <f t="shared" si="0"/>
        <v>-23.103333333333335</v>
      </c>
      <c r="AA7" s="160">
        <f t="shared" ref="AA7:AC7" si="1">AVERAGE(AA28:AA227)</f>
        <v>-7.1875000000000009</v>
      </c>
      <c r="AB7" s="160">
        <f t="shared" si="1"/>
        <v>-7.16</v>
      </c>
      <c r="AC7" s="160">
        <f t="shared" si="1"/>
        <v>-7.3599999999999994</v>
      </c>
      <c r="AE7" s="161">
        <f t="shared" ref="AE7:AG7" si="2">AVERAGE(AE28:AE227)</f>
        <v>-7.4700000000000006</v>
      </c>
      <c r="AF7" s="161">
        <f t="shared" si="2"/>
        <v>-4.93</v>
      </c>
      <c r="AG7" s="161">
        <f t="shared" si="2"/>
        <v>-7.73</v>
      </c>
      <c r="AH7" s="161">
        <f>AVERAGE(AH28:AH227)</f>
        <v>-6.7033333333333331</v>
      </c>
      <c r="AI7" s="204"/>
      <c r="AJ7" s="205"/>
    </row>
    <row r="8" spans="1:36" ht="18" x14ac:dyDescent="0.2">
      <c r="A8" s="151" t="s">
        <v>1037</v>
      </c>
      <c r="E8" s="160">
        <f t="shared" ref="E8:Y8" si="3">STDEV(E28:E227)</f>
        <v>0.18649156270637363</v>
      </c>
      <c r="F8" s="160">
        <f t="shared" si="3"/>
        <v>0.36293969377755003</v>
      </c>
      <c r="G8" s="160">
        <f t="shared" si="3"/>
        <v>0.20011175084277669</v>
      </c>
      <c r="H8" s="160">
        <f t="shared" si="3"/>
        <v>0.18717193521821948</v>
      </c>
      <c r="I8" s="160">
        <f t="shared" si="3"/>
        <v>0.12055427546683346</v>
      </c>
      <c r="J8" s="160">
        <f t="shared" si="3"/>
        <v>0.14047538337137039</v>
      </c>
      <c r="K8" s="160">
        <f t="shared" si="3"/>
        <v>0.14623458914769863</v>
      </c>
      <c r="L8" s="160">
        <f t="shared" si="3"/>
        <v>0.17750929780240676</v>
      </c>
      <c r="M8" s="160">
        <f t="shared" si="3"/>
        <v>9.9083452083395071E-2</v>
      </c>
      <c r="N8" s="160">
        <f t="shared" si="3"/>
        <v>0.17872766183382624</v>
      </c>
      <c r="O8" s="160">
        <f t="shared" si="3"/>
        <v>1.0759280778177573</v>
      </c>
      <c r="P8" s="160">
        <f t="shared" si="3"/>
        <v>0.18028644553729831</v>
      </c>
      <c r="Q8" s="160">
        <f t="shared" si="3"/>
        <v>0.24553747274275428</v>
      </c>
      <c r="R8" s="160">
        <f t="shared" si="3"/>
        <v>0.13227095441836664</v>
      </c>
      <c r="S8" s="160">
        <f t="shared" si="3"/>
        <v>0.1288227393024905</v>
      </c>
      <c r="T8" s="160">
        <f t="shared" si="3"/>
        <v>0.18311071609324936</v>
      </c>
      <c r="U8" s="160">
        <f t="shared" si="3"/>
        <v>0.12784795071255323</v>
      </c>
      <c r="V8" s="160">
        <f t="shared" si="3"/>
        <v>8.3866478773318334E-2</v>
      </c>
      <c r="W8" s="160">
        <f t="shared" si="3"/>
        <v>0.11718930554164642</v>
      </c>
      <c r="X8" s="160">
        <f t="shared" si="3"/>
        <v>0.15044378795195665</v>
      </c>
      <c r="Y8" s="160">
        <f t="shared" si="3"/>
        <v>0.19139836293274243</v>
      </c>
      <c r="AA8" s="160">
        <f t="shared" ref="AA8:AC8" si="4">STDEV(AA28:AA227)</f>
        <v>0.10307764064044142</v>
      </c>
      <c r="AB8" s="160">
        <f t="shared" si="4"/>
        <v>5.6568542494923851E-2</v>
      </c>
      <c r="AC8" s="160">
        <f t="shared" si="4"/>
        <v>1.4142135623731277E-2</v>
      </c>
      <c r="AE8" s="161">
        <f t="shared" ref="AE8:AH8" si="5">STDEV(AE28:AE227)</f>
        <v>0.14142135623730964</v>
      </c>
      <c r="AF8" s="161">
        <f t="shared" si="5"/>
        <v>9.8994949366116428E-2</v>
      </c>
      <c r="AG8" s="161">
        <f t="shared" si="5"/>
        <v>0.25455844122715737</v>
      </c>
      <c r="AH8" s="161">
        <f t="shared" si="5"/>
        <v>0.15502687938978005</v>
      </c>
      <c r="AI8" s="204"/>
      <c r="AJ8" s="205"/>
    </row>
    <row r="9" spans="1:36" s="163" customFormat="1" ht="18" x14ac:dyDescent="0.2">
      <c r="A9" s="162" t="s">
        <v>1038</v>
      </c>
      <c r="D9" s="164"/>
      <c r="E9" s="165">
        <f>COUNT(E28:E227)</f>
        <v>3</v>
      </c>
      <c r="F9" s="166">
        <f>COUNT(F28:F227)</f>
        <v>3</v>
      </c>
      <c r="G9" s="165">
        <f>COUNT(G28:G227)</f>
        <v>3</v>
      </c>
      <c r="H9" s="166">
        <f>COUNT(H28:H227)</f>
        <v>3</v>
      </c>
      <c r="I9" s="166">
        <f t="shared" ref="I9:Y9" si="6">COUNT(I28:I227)</f>
        <v>3</v>
      </c>
      <c r="J9" s="166">
        <f t="shared" si="6"/>
        <v>3</v>
      </c>
      <c r="K9" s="166">
        <f t="shared" si="6"/>
        <v>3</v>
      </c>
      <c r="L9" s="166">
        <f t="shared" si="6"/>
        <v>3</v>
      </c>
      <c r="M9" s="166">
        <f t="shared" si="6"/>
        <v>3</v>
      </c>
      <c r="N9" s="166">
        <f t="shared" si="6"/>
        <v>3</v>
      </c>
      <c r="O9" s="166">
        <f t="shared" si="6"/>
        <v>3</v>
      </c>
      <c r="P9" s="166">
        <f t="shared" si="6"/>
        <v>3</v>
      </c>
      <c r="Q9" s="166">
        <f t="shared" si="6"/>
        <v>3</v>
      </c>
      <c r="R9" s="166">
        <f t="shared" si="6"/>
        <v>3</v>
      </c>
      <c r="S9" s="166">
        <f t="shared" si="6"/>
        <v>3</v>
      </c>
      <c r="T9" s="166">
        <f t="shared" si="6"/>
        <v>3</v>
      </c>
      <c r="U9" s="166">
        <f t="shared" si="6"/>
        <v>3</v>
      </c>
      <c r="V9" s="166">
        <f t="shared" si="6"/>
        <v>3</v>
      </c>
      <c r="W9" s="166">
        <f t="shared" si="6"/>
        <v>3</v>
      </c>
      <c r="X9" s="166">
        <f t="shared" si="6"/>
        <v>3</v>
      </c>
      <c r="Y9" s="166">
        <f t="shared" si="6"/>
        <v>3</v>
      </c>
      <c r="Z9" s="164"/>
      <c r="AA9" s="165">
        <f t="shared" ref="AA9:AC9" si="7">COUNT(AA28:AA227)</f>
        <v>4</v>
      </c>
      <c r="AB9" s="165">
        <f t="shared" si="7"/>
        <v>2</v>
      </c>
      <c r="AC9" s="165">
        <f t="shared" si="7"/>
        <v>2</v>
      </c>
      <c r="AD9" s="164"/>
      <c r="AE9" s="165">
        <f t="shared" ref="AE9:AH9" si="8">COUNT(AE28:AE227)</f>
        <v>2</v>
      </c>
      <c r="AF9" s="165">
        <f t="shared" si="8"/>
        <v>2</v>
      </c>
      <c r="AG9" s="165">
        <f t="shared" si="8"/>
        <v>2</v>
      </c>
      <c r="AH9" s="165">
        <f t="shared" si="8"/>
        <v>3</v>
      </c>
      <c r="AI9" s="168"/>
      <c r="AJ9" s="170"/>
    </row>
    <row r="10" spans="1:36" s="163" customFormat="1" ht="9" customHeight="1" x14ac:dyDescent="0.2">
      <c r="D10" s="164"/>
      <c r="E10" s="167"/>
      <c r="F10" s="168"/>
      <c r="G10" s="168"/>
      <c r="H10" s="168"/>
      <c r="I10" s="168"/>
      <c r="J10" s="168"/>
      <c r="K10" s="168"/>
      <c r="L10" s="169"/>
      <c r="M10" s="170"/>
      <c r="N10" s="170"/>
      <c r="O10" s="170"/>
      <c r="P10" s="170"/>
      <c r="Q10" s="170"/>
      <c r="R10" s="170"/>
      <c r="S10" s="170"/>
      <c r="T10" s="170"/>
      <c r="U10" s="170"/>
      <c r="V10" s="170"/>
      <c r="W10" s="170"/>
      <c r="X10" s="170"/>
      <c r="Y10" s="170"/>
      <c r="Z10" s="164"/>
      <c r="AA10" s="167"/>
      <c r="AB10" s="167"/>
      <c r="AC10" s="167"/>
      <c r="AD10" s="164"/>
      <c r="AE10" s="167"/>
      <c r="AF10" s="167"/>
      <c r="AG10" s="167"/>
      <c r="AH10" s="167"/>
      <c r="AI10" s="168"/>
      <c r="AJ10" s="170"/>
    </row>
    <row r="11" spans="1:36" s="163" customFormat="1" ht="25" thickBot="1" x14ac:dyDescent="0.35">
      <c r="A11" s="171" t="s">
        <v>1039</v>
      </c>
      <c r="D11" s="164"/>
      <c r="E11" s="172">
        <f t="shared" ref="E11:Y11" si="9">E7-E4</f>
        <v>7.6556202425859254E-5</v>
      </c>
      <c r="F11" s="172">
        <f t="shared" si="9"/>
        <v>-0.24684645632171964</v>
      </c>
      <c r="G11" s="172">
        <f t="shared" si="9"/>
        <v>0.24676990011928979</v>
      </c>
      <c r="H11" s="172">
        <f t="shared" si="9"/>
        <v>3.3333333333334103E-3</v>
      </c>
      <c r="I11" s="172">
        <f t="shared" si="9"/>
        <v>-0.26333333333333542</v>
      </c>
      <c r="J11" s="172">
        <f t="shared" si="9"/>
        <v>0.26333333333333186</v>
      </c>
      <c r="K11" s="172">
        <f t="shared" si="9"/>
        <v>1.2782943020739346E-3</v>
      </c>
      <c r="L11" s="172">
        <f t="shared" si="9"/>
        <v>-0.17533951037293605</v>
      </c>
      <c r="M11" s="172">
        <f t="shared" si="9"/>
        <v>0.17406121607086078</v>
      </c>
      <c r="N11" s="172">
        <f t="shared" si="9"/>
        <v>-1.1107762159996426E-3</v>
      </c>
      <c r="O11" s="172">
        <f t="shared" si="9"/>
        <v>0.33182879968097723</v>
      </c>
      <c r="P11" s="172">
        <f t="shared" si="9"/>
        <v>0.29003627421576539</v>
      </c>
      <c r="Q11" s="172">
        <f t="shared" si="9"/>
        <v>1.3649595822822214E-3</v>
      </c>
      <c r="R11" s="172">
        <f t="shared" si="9"/>
        <v>-0.1654086495329139</v>
      </c>
      <c r="S11" s="172">
        <f t="shared" si="9"/>
        <v>0.16404368995064189</v>
      </c>
      <c r="T11" s="172">
        <f t="shared" si="9"/>
        <v>1.3873277988127874E-3</v>
      </c>
      <c r="U11" s="172">
        <f t="shared" si="9"/>
        <v>-8.8979178455446117E-2</v>
      </c>
      <c r="V11" s="172">
        <f t="shared" si="9"/>
        <v>8.7591850656643544E-2</v>
      </c>
      <c r="W11" s="172">
        <f t="shared" si="9"/>
        <v>3.3333333333334103E-3</v>
      </c>
      <c r="X11" s="172">
        <f t="shared" si="9"/>
        <v>-0.10333333333333172</v>
      </c>
      <c r="Y11" s="172">
        <f t="shared" si="9"/>
        <v>9.6666666666664014E-2</v>
      </c>
      <c r="Z11" s="164"/>
      <c r="AA11" s="172">
        <f t="shared" ref="AA11:AC11" si="10">AA7-AA4</f>
        <v>0.21249999999999947</v>
      </c>
      <c r="AB11" s="172">
        <f t="shared" si="10"/>
        <v>0.24000000000000021</v>
      </c>
      <c r="AC11" s="172">
        <f t="shared" si="10"/>
        <v>4.0000000000000924E-2</v>
      </c>
      <c r="AD11" s="164"/>
      <c r="AE11" s="173"/>
      <c r="AF11" s="173"/>
      <c r="AG11" s="173"/>
      <c r="AH11" s="173"/>
      <c r="AI11" s="174"/>
      <c r="AJ11" s="206"/>
    </row>
    <row r="12" spans="1:36" s="163" customFormat="1" ht="10" customHeight="1" x14ac:dyDescent="0.2">
      <c r="A12" s="175"/>
      <c r="D12" s="164"/>
      <c r="Z12" s="164"/>
      <c r="AD12" s="164"/>
    </row>
    <row r="13" spans="1:36" s="163" customFormat="1" ht="24" x14ac:dyDescent="0.3">
      <c r="A13" s="176" t="s">
        <v>1040</v>
      </c>
      <c r="B13" s="177">
        <f>SQRT(SUM(E13:AC13)/C14)</f>
        <v>0.27695563473072066</v>
      </c>
      <c r="D13" s="164"/>
      <c r="E13" s="178">
        <f>(COUNT(E28:E227)-1)*(E8^2)</f>
        <v>6.9558205921330579E-2</v>
      </c>
      <c r="F13" s="178">
        <f>(COUNT(F28:F227)-1)*(F8^2)</f>
        <v>0.26345044263868356</v>
      </c>
      <c r="G13" s="178">
        <f t="shared" ref="G13:Y13" si="11">(COUNT(G28:G227)-1)*(G8^2)</f>
        <v>8.0089425650723078E-2</v>
      </c>
      <c r="H13" s="178">
        <f t="shared" si="11"/>
        <v>7.0066666666666708E-2</v>
      </c>
      <c r="I13" s="178">
        <f t="shared" si="11"/>
        <v>2.9066666666666328E-2</v>
      </c>
      <c r="J13" s="178">
        <f t="shared" si="11"/>
        <v>3.9466666666666969E-2</v>
      </c>
      <c r="K13" s="178">
        <f t="shared" si="11"/>
        <v>4.2769110126392437E-2</v>
      </c>
      <c r="L13" s="178">
        <f t="shared" si="11"/>
        <v>6.3019101612607056E-2</v>
      </c>
      <c r="M13" s="178">
        <f t="shared" si="11"/>
        <v>1.9635060953524894E-2</v>
      </c>
      <c r="N13" s="178">
        <f t="shared" si="11"/>
        <v>6.3887154209173097E-2</v>
      </c>
      <c r="O13" s="178">
        <f t="shared" si="11"/>
        <v>2.3152424572732282</v>
      </c>
      <c r="P13" s="178">
        <f t="shared" si="11"/>
        <v>6.5006404888946462E-2</v>
      </c>
      <c r="Q13" s="178">
        <f t="shared" si="11"/>
        <v>0.1205773010417976</v>
      </c>
      <c r="R13" s="178">
        <f t="shared" si="11"/>
        <v>3.4991210765491255E-2</v>
      </c>
      <c r="S13" s="178">
        <f t="shared" si="11"/>
        <v>3.3190596322794856E-2</v>
      </c>
      <c r="T13" s="178">
        <f t="shared" si="11"/>
        <v>6.7059068696365146E-2</v>
      </c>
      <c r="U13" s="178">
        <f t="shared" si="11"/>
        <v>3.2690197002798876E-2</v>
      </c>
      <c r="V13" s="178">
        <f t="shared" si="11"/>
        <v>1.406717252367091E-2</v>
      </c>
      <c r="W13" s="178">
        <f t="shared" si="11"/>
        <v>2.7466666666666719E-2</v>
      </c>
      <c r="X13" s="178">
        <f t="shared" si="11"/>
        <v>4.5266666666666594E-2</v>
      </c>
      <c r="Y13" s="178">
        <f t="shared" si="11"/>
        <v>7.3266666666667576E-2</v>
      </c>
      <c r="Z13" s="164"/>
      <c r="AA13" s="178">
        <f t="shared" ref="AA13:AC13" si="12">(COUNT(AA28:AA227)-1)*(AA8^2)</f>
        <v>3.1874999999999938E-2</v>
      </c>
      <c r="AB13" s="178">
        <f t="shared" si="12"/>
        <v>3.2000000000000058E-3</v>
      </c>
      <c r="AC13" s="178">
        <f t="shared" si="12"/>
        <v>2.0000000000000923E-4</v>
      </c>
      <c r="AD13" s="164"/>
      <c r="AE13" s="178">
        <f t="shared" ref="AE13:AH13" si="13">(COUNT(AE28:AE227)-1)*(AE8^2)</f>
        <v>2.0000000000000039E-2</v>
      </c>
      <c r="AF13" s="178">
        <f t="shared" si="13"/>
        <v>9.7999999999999546E-3</v>
      </c>
      <c r="AG13" s="178">
        <f t="shared" si="13"/>
        <v>6.4800000000000135E-2</v>
      </c>
      <c r="AH13" s="178">
        <f t="shared" si="13"/>
        <v>4.806666666666682E-2</v>
      </c>
    </row>
    <row r="14" spans="1:36" s="163" customFormat="1" ht="24" x14ac:dyDescent="0.3">
      <c r="A14" s="171" t="s">
        <v>1041</v>
      </c>
      <c r="B14" s="162"/>
      <c r="C14" s="179">
        <f>SUM(E9:AC9)-COUNT(E9:AC9)</f>
        <v>47</v>
      </c>
      <c r="D14" s="164"/>
      <c r="F14" s="180"/>
      <c r="G14" s="180"/>
      <c r="H14" s="180"/>
      <c r="I14" s="180"/>
      <c r="Z14" s="164"/>
      <c r="AA14" s="180"/>
      <c r="AB14" s="180"/>
      <c r="AD14" s="164"/>
    </row>
    <row r="15" spans="1:36" s="163" customFormat="1" ht="9" customHeight="1" x14ac:dyDescent="0.2">
      <c r="A15" s="171"/>
      <c r="B15" s="162"/>
      <c r="C15" s="181"/>
      <c r="D15" s="164"/>
      <c r="F15" s="180"/>
      <c r="G15" s="180"/>
      <c r="H15" s="180"/>
      <c r="I15" s="180"/>
      <c r="Z15" s="164"/>
      <c r="AA15" s="180"/>
      <c r="AB15" s="180"/>
      <c r="AD15" s="164"/>
    </row>
    <row r="16" spans="1:36" s="163" customFormat="1" ht="24" x14ac:dyDescent="0.3">
      <c r="A16" s="176" t="s">
        <v>1042</v>
      </c>
      <c r="B16" s="177">
        <f>SQRT(SUM(AE13:UD13)/C17)</f>
        <v>0.16891812612426588</v>
      </c>
      <c r="C16" s="181"/>
      <c r="D16" s="164"/>
      <c r="F16" s="180"/>
      <c r="G16" s="180"/>
      <c r="H16" s="180"/>
      <c r="I16" s="180"/>
      <c r="Z16" s="164"/>
      <c r="AA16" s="180"/>
      <c r="AB16" s="180"/>
      <c r="AD16" s="164"/>
    </row>
    <row r="17" spans="1:36" s="163" customFormat="1" ht="24" x14ac:dyDescent="0.3">
      <c r="A17" s="171" t="s">
        <v>1043</v>
      </c>
      <c r="B17" s="162"/>
      <c r="C17" s="179">
        <f>SUM(AE9:UD9)-COUNT(AE9:UD9)</f>
        <v>5</v>
      </c>
      <c r="D17" s="164"/>
      <c r="F17" s="180"/>
      <c r="G17" s="180"/>
      <c r="H17" s="180"/>
      <c r="I17" s="180"/>
      <c r="Z17" s="164"/>
      <c r="AA17" s="180"/>
      <c r="AB17" s="180"/>
      <c r="AD17" s="164"/>
    </row>
    <row r="18" spans="1:36" s="163" customFormat="1" ht="8" customHeight="1" x14ac:dyDescent="0.2">
      <c r="A18" s="171"/>
      <c r="B18" s="162"/>
      <c r="D18" s="164"/>
      <c r="F18" s="180"/>
      <c r="G18" s="180"/>
      <c r="H18" s="180"/>
      <c r="I18" s="180"/>
      <c r="Z18" s="164"/>
      <c r="AA18" s="180"/>
      <c r="AB18" s="180"/>
      <c r="AD18" s="164"/>
    </row>
    <row r="19" spans="1:36" s="163" customFormat="1" ht="24" x14ac:dyDescent="0.3">
      <c r="A19" s="176" t="s">
        <v>1044</v>
      </c>
      <c r="B19" s="177">
        <f>SQRT((B13^2)+(B16^2)/2)</f>
        <v>0.30161414137232201</v>
      </c>
      <c r="D19" s="164"/>
      <c r="F19" s="180"/>
      <c r="G19" s="180"/>
      <c r="H19" s="180"/>
      <c r="I19" s="180"/>
      <c r="Z19" s="164"/>
      <c r="AA19" s="180"/>
      <c r="AB19" s="180"/>
      <c r="AD19" s="164"/>
    </row>
    <row r="20" spans="1:36" s="163" customFormat="1" ht="8" customHeight="1" x14ac:dyDescent="0.2">
      <c r="A20" s="171"/>
      <c r="B20" s="182"/>
      <c r="D20" s="164"/>
      <c r="F20" s="180"/>
      <c r="G20" s="180"/>
      <c r="H20" s="180"/>
      <c r="I20" s="180"/>
      <c r="Z20" s="164"/>
      <c r="AA20" s="180"/>
      <c r="AB20" s="180"/>
      <c r="AD20" s="164"/>
    </row>
    <row r="21" spans="1:36" s="163" customFormat="1" ht="24" x14ac:dyDescent="0.3">
      <c r="A21" s="171" t="s">
        <v>1045</v>
      </c>
      <c r="B21" s="177">
        <f>SQRT(SUMSQ(AA11:AC11)/COUNT(AA11:AC11))</f>
        <v>0.18650848952974405</v>
      </c>
      <c r="D21" s="164"/>
      <c r="F21" s="180"/>
      <c r="G21" s="180"/>
      <c r="H21" s="180"/>
      <c r="I21" s="180"/>
      <c r="Z21" s="164"/>
      <c r="AA21" s="180"/>
      <c r="AB21" s="180"/>
      <c r="AD21" s="164"/>
    </row>
    <row r="22" spans="1:36" s="163" customFormat="1" ht="20" x14ac:dyDescent="0.2">
      <c r="A22" s="171" t="s">
        <v>1046</v>
      </c>
      <c r="B22" s="177">
        <f>SQRT(SUMSQ(AA5:AC5)/COUNT(AA5:AC5))</f>
        <v>0.2</v>
      </c>
      <c r="D22" s="164"/>
      <c r="F22" s="180"/>
      <c r="G22" s="180"/>
      <c r="H22" s="180"/>
      <c r="I22" s="180"/>
      <c r="Z22" s="164"/>
      <c r="AA22" s="199"/>
      <c r="AB22" s="199"/>
      <c r="AC22" s="200"/>
      <c r="AD22" s="164"/>
    </row>
    <row r="23" spans="1:36" s="163" customFormat="1" ht="20" x14ac:dyDescent="0.2">
      <c r="A23" s="176" t="s">
        <v>1047</v>
      </c>
      <c r="B23" s="177">
        <f>SQRT(SUMSQ(B21:B22))</f>
        <v>0.27346922435013898</v>
      </c>
      <c r="C23" s="180"/>
      <c r="D23" s="183"/>
      <c r="F23" s="180"/>
      <c r="G23" s="180"/>
      <c r="H23" s="180"/>
      <c r="I23" s="180"/>
      <c r="Z23" s="164"/>
      <c r="AA23" s="199"/>
      <c r="AB23" s="199"/>
      <c r="AC23" s="200"/>
      <c r="AD23" s="164"/>
    </row>
    <row r="24" spans="1:36" s="163" customFormat="1" ht="8" customHeight="1" thickBot="1" x14ac:dyDescent="0.25">
      <c r="A24" s="171"/>
      <c r="B24" s="182"/>
      <c r="C24" s="180"/>
      <c r="D24" s="183"/>
      <c r="F24" s="180"/>
      <c r="G24" s="180"/>
      <c r="H24" s="180"/>
      <c r="I24" s="180"/>
      <c r="Z24" s="164"/>
      <c r="AA24" s="199"/>
      <c r="AB24" s="199"/>
      <c r="AC24" s="200"/>
      <c r="AD24" s="164"/>
    </row>
    <row r="25" spans="1:36" s="163" customFormat="1" ht="21" thickBot="1" x14ac:dyDescent="0.3">
      <c r="A25" s="201" t="s">
        <v>1048</v>
      </c>
      <c r="B25" s="202">
        <f>SQRT(SUMSQ(B23,B19))</f>
        <v>0.40713205098890176</v>
      </c>
      <c r="C25" s="180"/>
      <c r="D25" s="183"/>
      <c r="E25" s="200"/>
      <c r="F25" s="199"/>
      <c r="G25" s="199"/>
      <c r="H25" s="199"/>
      <c r="I25" s="199"/>
      <c r="J25" s="200"/>
      <c r="K25" s="200"/>
      <c r="L25" s="200"/>
      <c r="M25" s="200"/>
      <c r="N25" s="200"/>
      <c r="O25" s="200"/>
      <c r="P25" s="200"/>
      <c r="Q25" s="200"/>
      <c r="R25" s="200"/>
      <c r="S25" s="200"/>
      <c r="T25" s="200"/>
      <c r="U25" s="200"/>
      <c r="V25" s="200"/>
      <c r="W25" s="200"/>
      <c r="X25" s="200"/>
      <c r="Y25" s="200"/>
      <c r="Z25" s="164"/>
      <c r="AA25" s="199"/>
      <c r="AB25" s="199"/>
      <c r="AC25" s="200"/>
      <c r="AD25" s="164"/>
    </row>
    <row r="26" spans="1:36" x14ac:dyDescent="0.2">
      <c r="E26" s="198"/>
      <c r="F26" s="198"/>
      <c r="G26" s="198"/>
      <c r="H26" s="198"/>
      <c r="I26" s="198"/>
      <c r="J26" s="198"/>
      <c r="K26" s="198"/>
      <c r="L26" s="198"/>
      <c r="M26" s="198"/>
      <c r="N26" s="198"/>
      <c r="O26" s="198"/>
      <c r="P26" s="198"/>
      <c r="Q26" s="198"/>
      <c r="R26" s="198"/>
      <c r="S26" s="198"/>
      <c r="T26" s="198"/>
      <c r="U26" s="198"/>
      <c r="V26" s="198"/>
      <c r="W26" s="198"/>
      <c r="X26" s="198"/>
      <c r="Y26" s="198"/>
      <c r="AA26" s="198"/>
      <c r="AB26" s="198"/>
      <c r="AC26" s="198"/>
      <c r="AE26" s="198"/>
      <c r="AF26" s="198"/>
      <c r="AG26" s="198"/>
      <c r="AH26" s="198"/>
      <c r="AI26" s="197"/>
      <c r="AJ26" s="197"/>
    </row>
    <row r="27" spans="1:36" x14ac:dyDescent="0.2">
      <c r="E27" s="198"/>
      <c r="F27" s="198"/>
      <c r="G27" s="198"/>
      <c r="H27" s="198"/>
      <c r="I27" s="198"/>
      <c r="J27" s="198"/>
      <c r="K27" s="198"/>
      <c r="L27" s="198"/>
      <c r="M27" s="198"/>
      <c r="N27" s="198"/>
      <c r="O27" s="198"/>
      <c r="P27" s="198"/>
      <c r="Q27" s="198"/>
      <c r="R27" s="198"/>
      <c r="S27" s="198"/>
      <c r="T27" s="198"/>
      <c r="U27" s="198"/>
      <c r="V27" s="198"/>
      <c r="W27" s="198"/>
      <c r="X27" s="198"/>
      <c r="Y27" s="198"/>
      <c r="AA27" s="198"/>
      <c r="AB27" s="198"/>
      <c r="AC27" s="198"/>
      <c r="AE27" s="198"/>
      <c r="AF27" s="198"/>
      <c r="AG27" s="198"/>
      <c r="AH27" s="198"/>
      <c r="AI27" s="197"/>
      <c r="AJ27" s="197"/>
    </row>
    <row r="28" spans="1:36" x14ac:dyDescent="0.2">
      <c r="A28" s="144">
        <v>1</v>
      </c>
      <c r="E28" s="189">
        <v>-2.258861414758099</v>
      </c>
      <c r="F28" s="189">
        <v>-22.527765270006341</v>
      </c>
      <c r="G28" s="189">
        <v>-22.886018020314534</v>
      </c>
      <c r="H28" s="211">
        <v>-2.29</v>
      </c>
      <c r="I28" s="211">
        <v>-22.85</v>
      </c>
      <c r="J28" s="211">
        <v>-22.79</v>
      </c>
      <c r="K28" s="189">
        <v>-2.2372859639533331</v>
      </c>
      <c r="L28" s="189">
        <v>-22.699422970531572</v>
      </c>
      <c r="M28" s="189">
        <v>-23.014969083345875</v>
      </c>
      <c r="N28" s="189">
        <v>-2.2353354551858198</v>
      </c>
      <c r="O28" s="189">
        <v>-22.948756674649999</v>
      </c>
      <c r="P28" s="189">
        <v>-22.757677910946136</v>
      </c>
      <c r="Q28" s="189">
        <v>-2.1040533427632528</v>
      </c>
      <c r="R28" s="189">
        <v>-22.977499097792204</v>
      </c>
      <c r="S28" s="189">
        <v>-22.892677515307888</v>
      </c>
      <c r="T28" s="189">
        <v>-2.1857551844411374</v>
      </c>
      <c r="U28" s="189">
        <v>-22.765359665111095</v>
      </c>
      <c r="V28" s="189">
        <v>-23.11035281366004</v>
      </c>
      <c r="W28" s="211">
        <v>-2.2799999999999998</v>
      </c>
      <c r="X28" s="211">
        <v>-22.88</v>
      </c>
      <c r="Y28" s="211">
        <v>-22.9</v>
      </c>
      <c r="AA28" s="189">
        <v>-7.29</v>
      </c>
      <c r="AB28" s="189">
        <v>-7.12</v>
      </c>
      <c r="AC28" s="189">
        <v>-7.37</v>
      </c>
      <c r="AE28" s="189">
        <v>-7.57</v>
      </c>
      <c r="AF28" s="189">
        <v>-5</v>
      </c>
      <c r="AG28" s="189">
        <v>-7.91</v>
      </c>
      <c r="AH28" s="212">
        <v>-6.55</v>
      </c>
      <c r="AI28" s="195"/>
      <c r="AJ28" s="195"/>
    </row>
    <row r="29" spans="1:36" x14ac:dyDescent="0.2">
      <c r="A29" s="144">
        <v>2</v>
      </c>
      <c r="E29" s="189">
        <v>-2.2656795471457163</v>
      </c>
      <c r="F29" s="189">
        <v>-23.154532116403356</v>
      </c>
      <c r="G29" s="189">
        <v>-22.795376966220328</v>
      </c>
      <c r="H29" s="211">
        <v>-2.23</v>
      </c>
      <c r="I29" s="211">
        <v>-22.95</v>
      </c>
      <c r="J29" s="211">
        <v>-22.95</v>
      </c>
      <c r="K29" s="189">
        <v>-2.3426352226035796</v>
      </c>
      <c r="L29" s="189">
        <v>-22.872195754717971</v>
      </c>
      <c r="M29" s="189">
        <v>-22.932796661598687</v>
      </c>
      <c r="N29" s="189">
        <v>-2.304397642699441</v>
      </c>
      <c r="O29" s="189">
        <v>-21.126662604957552</v>
      </c>
      <c r="P29" s="189">
        <v>-22.863183993328462</v>
      </c>
      <c r="Q29" s="189">
        <v>-2.4126873235799899</v>
      </c>
      <c r="R29" s="189">
        <v>-22.719516867653297</v>
      </c>
      <c r="S29" s="189">
        <v>-23.072973627839712</v>
      </c>
      <c r="T29" s="189">
        <v>-2.3681072617872565</v>
      </c>
      <c r="U29" s="189">
        <v>-22.926989915486061</v>
      </c>
      <c r="V29" s="189">
        <v>-23.029588229513955</v>
      </c>
      <c r="W29" s="211">
        <v>-2.3199999999999998</v>
      </c>
      <c r="X29" s="211">
        <v>-22.63</v>
      </c>
      <c r="Y29" s="211">
        <v>-23.13</v>
      </c>
      <c r="AA29" s="189">
        <v>-7.26</v>
      </c>
      <c r="AB29" s="189">
        <v>-7.2</v>
      </c>
      <c r="AC29" s="189">
        <v>-7.35</v>
      </c>
      <c r="AE29" s="189">
        <v>-7.37</v>
      </c>
      <c r="AF29" s="189">
        <v>-4.8600000000000003</v>
      </c>
      <c r="AG29" s="189">
        <v>-7.55</v>
      </c>
      <c r="AH29" s="212">
        <v>-6.86</v>
      </c>
      <c r="AI29" s="195"/>
      <c r="AJ29" s="195"/>
    </row>
    <row r="30" spans="1:36" x14ac:dyDescent="0.2">
      <c r="A30" s="144">
        <v>3</v>
      </c>
      <c r="E30" s="189">
        <v>-2.5852293694889079</v>
      </c>
      <c r="F30" s="189">
        <v>-23.158241982555445</v>
      </c>
      <c r="G30" s="189">
        <v>-23.178295313107256</v>
      </c>
      <c r="H30" s="211">
        <v>-2.58</v>
      </c>
      <c r="I30" s="211">
        <v>-23.09</v>
      </c>
      <c r="J30" s="211">
        <v>-23.07</v>
      </c>
      <c r="K30" s="189">
        <v>-2.5262439305368658</v>
      </c>
      <c r="L30" s="189">
        <v>-23.054399805869259</v>
      </c>
      <c r="M30" s="189">
        <v>-23.130050606842858</v>
      </c>
      <c r="N30" s="189">
        <v>-2.573599230762738</v>
      </c>
      <c r="O30" s="189">
        <v>-23.029094321349518</v>
      </c>
      <c r="P30" s="189">
        <v>-23.109029273078107</v>
      </c>
      <c r="Q30" s="189">
        <v>-2.5891644549099118</v>
      </c>
      <c r="R30" s="189">
        <v>-22.899209983153245</v>
      </c>
      <c r="S30" s="189">
        <v>-23.142217787000483</v>
      </c>
      <c r="T30" s="189">
        <v>-2.5519755703751685</v>
      </c>
      <c r="U30" s="189">
        <v>-22.67458795476918</v>
      </c>
      <c r="V30" s="189">
        <v>-23.197283404856087</v>
      </c>
      <c r="W30" s="211">
        <v>-2.5</v>
      </c>
      <c r="X30" s="211">
        <v>-22.9</v>
      </c>
      <c r="Y30" s="211">
        <v>-23.28</v>
      </c>
      <c r="AA30" s="189">
        <v>-7.08</v>
      </c>
      <c r="AB30" s="189"/>
      <c r="AC30" s="189"/>
      <c r="AE30" s="189"/>
      <c r="AF30" s="189"/>
      <c r="AG30" s="189"/>
      <c r="AH30" s="212">
        <v>-6.7</v>
      </c>
      <c r="AI30" s="195"/>
      <c r="AJ30" s="195"/>
    </row>
    <row r="31" spans="1:36" x14ac:dyDescent="0.2">
      <c r="A31" s="144">
        <v>4</v>
      </c>
      <c r="E31" s="189"/>
      <c r="F31" s="189"/>
      <c r="G31" s="189"/>
      <c r="H31" s="189"/>
      <c r="I31" s="189"/>
      <c r="J31" s="189"/>
      <c r="K31" s="189"/>
      <c r="L31" s="189"/>
      <c r="M31" s="189"/>
      <c r="N31" s="189"/>
      <c r="O31" s="189"/>
      <c r="P31" s="189"/>
      <c r="Q31" s="189"/>
      <c r="R31" s="189"/>
      <c r="S31" s="189"/>
      <c r="T31" s="189"/>
      <c r="U31" s="189"/>
      <c r="V31" s="189"/>
      <c r="W31" s="189"/>
      <c r="X31" s="189"/>
      <c r="Y31" s="189"/>
      <c r="AA31" s="189">
        <v>-7.12</v>
      </c>
      <c r="AB31" s="189"/>
      <c r="AC31" s="189"/>
      <c r="AE31" s="189"/>
      <c r="AF31" s="189"/>
      <c r="AG31" s="189"/>
      <c r="AH31" s="189"/>
      <c r="AI31" s="195"/>
      <c r="AJ31" s="195"/>
    </row>
    <row r="32" spans="1:36" x14ac:dyDescent="0.2">
      <c r="A32" s="144">
        <v>5</v>
      </c>
      <c r="E32" s="189"/>
      <c r="F32" s="189"/>
      <c r="G32" s="189"/>
      <c r="H32" s="189"/>
      <c r="I32" s="189"/>
      <c r="J32" s="189"/>
      <c r="K32" s="189"/>
      <c r="L32" s="189"/>
      <c r="M32" s="189"/>
      <c r="N32" s="189"/>
      <c r="O32" s="189"/>
      <c r="P32" s="189"/>
      <c r="Q32" s="189"/>
      <c r="R32" s="189"/>
      <c r="S32" s="189"/>
      <c r="T32" s="189"/>
      <c r="U32" s="189"/>
      <c r="V32" s="189"/>
      <c r="W32" s="189"/>
      <c r="X32" s="189"/>
      <c r="Y32" s="189"/>
      <c r="AA32" s="189"/>
      <c r="AB32" s="189"/>
      <c r="AC32" s="189"/>
      <c r="AE32" s="189"/>
      <c r="AF32" s="189"/>
      <c r="AG32" s="189"/>
      <c r="AH32" s="189"/>
      <c r="AI32" s="195"/>
      <c r="AJ32" s="195"/>
    </row>
    <row r="33" spans="1:36" x14ac:dyDescent="0.2">
      <c r="A33" s="144">
        <v>6</v>
      </c>
      <c r="E33" s="189"/>
      <c r="F33" s="189"/>
      <c r="G33" s="189"/>
      <c r="H33" s="189"/>
      <c r="I33" s="189"/>
      <c r="J33" s="189"/>
      <c r="K33" s="189"/>
      <c r="L33" s="189"/>
      <c r="M33" s="189"/>
      <c r="N33" s="189"/>
      <c r="O33" s="189"/>
      <c r="P33" s="189"/>
      <c r="Q33" s="189"/>
      <c r="R33" s="189"/>
      <c r="S33" s="189"/>
      <c r="T33" s="189"/>
      <c r="U33" s="189"/>
      <c r="V33" s="189"/>
      <c r="W33" s="189"/>
      <c r="X33" s="189"/>
      <c r="Y33" s="189"/>
      <c r="AA33" s="189"/>
      <c r="AB33" s="189"/>
      <c r="AC33" s="189"/>
      <c r="AE33" s="189"/>
      <c r="AF33" s="189"/>
      <c r="AG33" s="189"/>
      <c r="AH33" s="189"/>
      <c r="AI33" s="195"/>
      <c r="AJ33" s="195"/>
    </row>
    <row r="34" spans="1:36" x14ac:dyDescent="0.2">
      <c r="A34" s="144">
        <v>7</v>
      </c>
      <c r="E34" s="189"/>
      <c r="F34" s="189"/>
      <c r="G34" s="189"/>
      <c r="H34" s="189"/>
      <c r="I34" s="189"/>
      <c r="J34" s="189"/>
      <c r="K34" s="189"/>
      <c r="L34" s="189"/>
      <c r="M34" s="189"/>
      <c r="N34" s="189"/>
      <c r="O34" s="189"/>
      <c r="P34" s="189"/>
      <c r="Q34" s="189"/>
      <c r="R34" s="189"/>
      <c r="S34" s="189"/>
      <c r="T34" s="189"/>
      <c r="U34" s="189"/>
      <c r="V34" s="189"/>
      <c r="W34" s="189"/>
      <c r="X34" s="189"/>
      <c r="Y34" s="189"/>
      <c r="AA34" s="189"/>
      <c r="AB34" s="189"/>
      <c r="AC34" s="189"/>
      <c r="AE34" s="189"/>
      <c r="AF34" s="189"/>
      <c r="AG34" s="189"/>
      <c r="AH34" s="189"/>
      <c r="AI34" s="195"/>
      <c r="AJ34" s="195"/>
    </row>
    <row r="35" spans="1:36" x14ac:dyDescent="0.2">
      <c r="A35" s="144">
        <v>8</v>
      </c>
      <c r="E35" s="189"/>
      <c r="F35" s="189"/>
      <c r="G35" s="189"/>
      <c r="H35" s="189"/>
      <c r="I35" s="189"/>
      <c r="J35" s="189"/>
      <c r="K35" s="189"/>
      <c r="L35" s="189"/>
      <c r="M35" s="189"/>
      <c r="N35" s="189"/>
      <c r="O35" s="189"/>
      <c r="P35" s="189"/>
      <c r="Q35" s="189"/>
      <c r="R35" s="189"/>
      <c r="S35" s="189"/>
      <c r="T35" s="189"/>
      <c r="U35" s="189"/>
      <c r="V35" s="189"/>
      <c r="W35" s="189"/>
      <c r="X35" s="189"/>
      <c r="Y35" s="189"/>
      <c r="AA35" s="189"/>
      <c r="AB35" s="189"/>
      <c r="AC35" s="189"/>
      <c r="AE35" s="189"/>
      <c r="AF35" s="189"/>
      <c r="AG35" s="189"/>
      <c r="AH35" s="189"/>
      <c r="AI35" s="195"/>
      <c r="AJ35" s="195"/>
    </row>
    <row r="36" spans="1:36" x14ac:dyDescent="0.2">
      <c r="A36" s="144">
        <v>9</v>
      </c>
      <c r="E36" s="189"/>
      <c r="F36" s="189"/>
      <c r="G36" s="189"/>
      <c r="H36" s="189"/>
      <c r="I36" s="189"/>
      <c r="J36" s="189"/>
      <c r="K36" s="189"/>
      <c r="L36" s="189"/>
      <c r="M36" s="189"/>
      <c r="N36" s="189"/>
      <c r="O36" s="189"/>
      <c r="P36" s="189"/>
      <c r="Q36" s="189"/>
      <c r="R36" s="189"/>
      <c r="S36" s="189"/>
      <c r="T36" s="189"/>
      <c r="U36" s="189"/>
      <c r="V36" s="189"/>
      <c r="W36" s="189"/>
      <c r="X36" s="189"/>
      <c r="Y36" s="189"/>
      <c r="AA36" s="189"/>
      <c r="AB36" s="189"/>
      <c r="AC36" s="189"/>
      <c r="AE36" s="189"/>
      <c r="AF36" s="189"/>
      <c r="AG36" s="189"/>
      <c r="AH36" s="189"/>
      <c r="AI36" s="195"/>
      <c r="AJ36" s="195"/>
    </row>
    <row r="37" spans="1:36" x14ac:dyDescent="0.2">
      <c r="A37" s="144">
        <v>10</v>
      </c>
      <c r="E37" s="189"/>
      <c r="F37" s="189"/>
      <c r="G37" s="189"/>
      <c r="H37" s="189"/>
      <c r="I37" s="189"/>
      <c r="J37" s="189"/>
      <c r="K37" s="189"/>
      <c r="L37" s="189"/>
      <c r="M37" s="189"/>
      <c r="N37" s="189"/>
      <c r="O37" s="189"/>
      <c r="P37" s="189"/>
      <c r="Q37" s="189"/>
      <c r="R37" s="189"/>
      <c r="S37" s="189"/>
      <c r="T37" s="189"/>
      <c r="U37" s="189"/>
      <c r="V37" s="189"/>
      <c r="W37" s="189"/>
      <c r="X37" s="189"/>
      <c r="Y37" s="189"/>
      <c r="AA37" s="189"/>
      <c r="AB37" s="189"/>
      <c r="AC37" s="189"/>
      <c r="AE37" s="189"/>
      <c r="AF37" s="189"/>
      <c r="AG37" s="189"/>
      <c r="AH37" s="189"/>
      <c r="AI37" s="195"/>
      <c r="AJ37" s="195"/>
    </row>
    <row r="38" spans="1:36" x14ac:dyDescent="0.2">
      <c r="A38" s="144">
        <v>11</v>
      </c>
      <c r="E38" s="189"/>
      <c r="F38" s="189"/>
      <c r="G38" s="189"/>
      <c r="H38" s="189"/>
      <c r="I38" s="189"/>
      <c r="J38" s="189"/>
      <c r="K38" s="189"/>
      <c r="L38" s="189"/>
      <c r="M38" s="189"/>
      <c r="N38" s="189"/>
      <c r="O38" s="189"/>
      <c r="P38" s="189"/>
      <c r="Q38" s="189"/>
      <c r="R38" s="189"/>
      <c r="S38" s="189"/>
      <c r="T38" s="189"/>
      <c r="U38" s="189"/>
      <c r="V38" s="189"/>
      <c r="W38" s="189"/>
      <c r="X38" s="189"/>
      <c r="Y38" s="189"/>
      <c r="AA38" s="189"/>
      <c r="AB38" s="189"/>
      <c r="AC38" s="189"/>
      <c r="AE38" s="189"/>
      <c r="AF38" s="189"/>
      <c r="AG38" s="189"/>
      <c r="AH38" s="189"/>
      <c r="AI38" s="195"/>
      <c r="AJ38" s="195"/>
    </row>
    <row r="39" spans="1:36" x14ac:dyDescent="0.2">
      <c r="A39" s="144">
        <v>12</v>
      </c>
      <c r="E39" s="189"/>
      <c r="F39" s="189"/>
      <c r="G39" s="189"/>
      <c r="H39" s="189"/>
      <c r="I39" s="189"/>
      <c r="J39" s="189"/>
      <c r="K39" s="189"/>
      <c r="L39" s="189"/>
      <c r="M39" s="189"/>
      <c r="N39" s="189"/>
      <c r="O39" s="189"/>
      <c r="P39" s="189"/>
      <c r="Q39" s="189"/>
      <c r="R39" s="189"/>
      <c r="S39" s="189"/>
      <c r="T39" s="189"/>
      <c r="U39" s="189"/>
      <c r="V39" s="189"/>
      <c r="W39" s="189"/>
      <c r="X39" s="189"/>
      <c r="Y39" s="189"/>
      <c r="AA39" s="189"/>
      <c r="AB39" s="189"/>
      <c r="AC39" s="189"/>
      <c r="AE39" s="189"/>
      <c r="AF39" s="189"/>
      <c r="AG39" s="189"/>
      <c r="AH39" s="189"/>
      <c r="AI39" s="195"/>
      <c r="AJ39" s="195"/>
    </row>
    <row r="40" spans="1:36" x14ac:dyDescent="0.2">
      <c r="A40" s="144">
        <v>13</v>
      </c>
      <c r="E40" s="189"/>
      <c r="F40" s="189"/>
      <c r="G40" s="189"/>
      <c r="H40" s="189"/>
      <c r="I40" s="189"/>
      <c r="J40" s="189"/>
      <c r="K40" s="189"/>
      <c r="L40" s="189"/>
      <c r="M40" s="189"/>
      <c r="N40" s="189"/>
      <c r="O40" s="189"/>
      <c r="P40" s="189"/>
      <c r="Q40" s="189"/>
      <c r="R40" s="189"/>
      <c r="S40" s="189"/>
      <c r="T40" s="189"/>
      <c r="U40" s="189"/>
      <c r="V40" s="189"/>
      <c r="W40" s="189"/>
      <c r="X40" s="189"/>
      <c r="Y40" s="189"/>
      <c r="AA40" s="189"/>
      <c r="AB40" s="189"/>
      <c r="AC40" s="189"/>
      <c r="AE40" s="189"/>
      <c r="AF40" s="189"/>
      <c r="AG40" s="189"/>
      <c r="AH40" s="189"/>
      <c r="AI40" s="195"/>
      <c r="AJ40" s="195"/>
    </row>
    <row r="41" spans="1:36" x14ac:dyDescent="0.2">
      <c r="A41" s="144">
        <v>14</v>
      </c>
      <c r="E41" s="189"/>
      <c r="F41" s="189"/>
      <c r="G41" s="189"/>
      <c r="H41" s="189"/>
      <c r="I41" s="189"/>
      <c r="J41" s="189"/>
      <c r="K41" s="189"/>
      <c r="L41" s="189"/>
      <c r="M41" s="189"/>
      <c r="N41" s="189"/>
      <c r="O41" s="189"/>
      <c r="P41" s="189"/>
      <c r="Q41" s="189"/>
      <c r="R41" s="189"/>
      <c r="S41" s="189"/>
      <c r="T41" s="189"/>
      <c r="U41" s="189"/>
      <c r="V41" s="189"/>
      <c r="W41" s="189"/>
      <c r="X41" s="189"/>
      <c r="Y41" s="189"/>
      <c r="AA41" s="189"/>
      <c r="AB41" s="189"/>
      <c r="AC41" s="189"/>
      <c r="AE41" s="189"/>
      <c r="AF41" s="189"/>
      <c r="AG41" s="189"/>
      <c r="AH41" s="189"/>
      <c r="AI41" s="195"/>
      <c r="AJ41" s="195"/>
    </row>
    <row r="42" spans="1:36" x14ac:dyDescent="0.2">
      <c r="A42" s="144">
        <v>15</v>
      </c>
      <c r="E42" s="189"/>
      <c r="F42" s="189"/>
      <c r="G42" s="189"/>
      <c r="H42" s="189"/>
      <c r="I42" s="189"/>
      <c r="J42" s="189"/>
      <c r="K42" s="189"/>
      <c r="L42" s="189"/>
      <c r="M42" s="189"/>
      <c r="N42" s="189"/>
      <c r="O42" s="189"/>
      <c r="P42" s="189"/>
      <c r="Q42" s="189"/>
      <c r="R42" s="189"/>
      <c r="S42" s="189"/>
      <c r="T42" s="189"/>
      <c r="U42" s="189"/>
      <c r="V42" s="189"/>
      <c r="W42" s="189"/>
      <c r="X42" s="189"/>
      <c r="Y42" s="189"/>
      <c r="AA42" s="189"/>
      <c r="AB42" s="189"/>
      <c r="AC42" s="189"/>
      <c r="AE42" s="189"/>
      <c r="AF42" s="189"/>
      <c r="AG42" s="189"/>
      <c r="AH42" s="189"/>
      <c r="AI42" s="195"/>
      <c r="AJ42" s="195"/>
    </row>
    <row r="43" spans="1:36" x14ac:dyDescent="0.2">
      <c r="A43" s="144">
        <v>16</v>
      </c>
      <c r="E43" s="189"/>
      <c r="F43" s="189"/>
      <c r="G43" s="189"/>
      <c r="H43" s="189"/>
      <c r="I43" s="189"/>
      <c r="J43" s="189"/>
      <c r="K43" s="189"/>
      <c r="L43" s="189"/>
      <c r="M43" s="189"/>
      <c r="N43" s="189"/>
      <c r="O43" s="189"/>
      <c r="P43" s="189"/>
      <c r="Q43" s="189"/>
      <c r="R43" s="189"/>
      <c r="S43" s="189"/>
      <c r="T43" s="189"/>
      <c r="U43" s="189"/>
      <c r="V43" s="189"/>
      <c r="W43" s="189"/>
      <c r="X43" s="189"/>
      <c r="Y43" s="189"/>
      <c r="AA43" s="189"/>
      <c r="AB43" s="189"/>
      <c r="AC43" s="189"/>
      <c r="AE43" s="189"/>
      <c r="AF43" s="189"/>
      <c r="AG43" s="189"/>
      <c r="AH43" s="189"/>
      <c r="AI43" s="195"/>
      <c r="AJ43" s="195"/>
    </row>
    <row r="44" spans="1:36" x14ac:dyDescent="0.2">
      <c r="A44" s="144">
        <v>17</v>
      </c>
      <c r="E44" s="189"/>
      <c r="F44" s="189"/>
      <c r="G44" s="189"/>
      <c r="H44" s="189"/>
      <c r="I44" s="189"/>
      <c r="J44" s="189"/>
      <c r="K44" s="189"/>
      <c r="L44" s="189"/>
      <c r="M44" s="189"/>
      <c r="N44" s="189"/>
      <c r="O44" s="189"/>
      <c r="P44" s="189"/>
      <c r="Q44" s="189"/>
      <c r="R44" s="189"/>
      <c r="S44" s="189"/>
      <c r="T44" s="189"/>
      <c r="U44" s="189"/>
      <c r="V44" s="189"/>
      <c r="W44" s="189"/>
      <c r="X44" s="189"/>
      <c r="Y44" s="189"/>
      <c r="AA44" s="189"/>
      <c r="AB44" s="189"/>
      <c r="AC44" s="189"/>
      <c r="AE44" s="189"/>
      <c r="AF44" s="189"/>
      <c r="AG44" s="189"/>
      <c r="AH44" s="189"/>
      <c r="AI44" s="195"/>
      <c r="AJ44" s="195"/>
    </row>
    <row r="45" spans="1:36" x14ac:dyDescent="0.2">
      <c r="A45" s="144">
        <v>18</v>
      </c>
      <c r="E45" s="189"/>
      <c r="F45" s="189"/>
      <c r="G45" s="189"/>
      <c r="H45" s="189"/>
      <c r="I45" s="189"/>
      <c r="J45" s="189"/>
      <c r="K45" s="189"/>
      <c r="L45" s="189"/>
      <c r="M45" s="189"/>
      <c r="N45" s="189"/>
      <c r="O45" s="189"/>
      <c r="P45" s="189"/>
      <c r="Q45" s="189"/>
      <c r="R45" s="189"/>
      <c r="S45" s="189"/>
      <c r="T45" s="189"/>
      <c r="U45" s="189"/>
      <c r="V45" s="189"/>
      <c r="W45" s="189"/>
      <c r="X45" s="189"/>
      <c r="Y45" s="189"/>
      <c r="AA45" s="189"/>
      <c r="AB45" s="189"/>
      <c r="AC45" s="189"/>
      <c r="AE45" s="189"/>
      <c r="AF45" s="189"/>
      <c r="AG45" s="189"/>
      <c r="AH45" s="189"/>
      <c r="AI45" s="195"/>
      <c r="AJ45" s="195"/>
    </row>
    <row r="46" spans="1:36" x14ac:dyDescent="0.2">
      <c r="A46" s="144">
        <v>19</v>
      </c>
      <c r="E46" s="189"/>
      <c r="F46" s="189"/>
      <c r="G46" s="189"/>
      <c r="H46" s="189"/>
      <c r="I46" s="189"/>
      <c r="J46" s="189"/>
      <c r="K46" s="189"/>
      <c r="L46" s="189"/>
      <c r="M46" s="189"/>
      <c r="N46" s="189"/>
      <c r="O46" s="189"/>
      <c r="P46" s="189"/>
      <c r="Q46" s="189"/>
      <c r="R46" s="189"/>
      <c r="S46" s="189"/>
      <c r="T46" s="189"/>
      <c r="U46" s="189"/>
      <c r="V46" s="189"/>
      <c r="W46" s="189"/>
      <c r="X46" s="189"/>
      <c r="Y46" s="189"/>
      <c r="AA46" s="189"/>
      <c r="AB46" s="189"/>
      <c r="AC46" s="189"/>
      <c r="AE46" s="189"/>
      <c r="AF46" s="189"/>
      <c r="AG46" s="189"/>
      <c r="AH46" s="189"/>
      <c r="AI46" s="195"/>
      <c r="AJ46" s="195"/>
    </row>
    <row r="47" spans="1:36" x14ac:dyDescent="0.2">
      <c r="A47" s="144">
        <v>20</v>
      </c>
      <c r="E47" s="189"/>
      <c r="F47" s="189"/>
      <c r="G47" s="189"/>
      <c r="H47" s="189"/>
      <c r="I47" s="189"/>
      <c r="J47" s="189"/>
      <c r="K47" s="189"/>
      <c r="L47" s="189"/>
      <c r="M47" s="189"/>
      <c r="N47" s="189"/>
      <c r="O47" s="189"/>
      <c r="P47" s="189"/>
      <c r="Q47" s="189"/>
      <c r="R47" s="189"/>
      <c r="S47" s="189"/>
      <c r="T47" s="189"/>
      <c r="U47" s="189"/>
      <c r="V47" s="189"/>
      <c r="W47" s="189"/>
      <c r="X47" s="189"/>
      <c r="Y47" s="189"/>
      <c r="AA47" s="189"/>
      <c r="AB47" s="189"/>
      <c r="AC47" s="189"/>
      <c r="AE47" s="189"/>
      <c r="AF47" s="189"/>
      <c r="AG47" s="189"/>
      <c r="AH47" s="189"/>
      <c r="AI47" s="195"/>
      <c r="AJ47" s="195"/>
    </row>
    <row r="48" spans="1:36" x14ac:dyDescent="0.2">
      <c r="A48" s="144">
        <v>21</v>
      </c>
      <c r="E48" s="189"/>
      <c r="F48" s="189"/>
      <c r="G48" s="189"/>
      <c r="H48" s="189"/>
      <c r="I48" s="189"/>
      <c r="J48" s="189"/>
      <c r="K48" s="189"/>
      <c r="L48" s="189"/>
      <c r="M48" s="189"/>
      <c r="N48" s="189"/>
      <c r="O48" s="189"/>
      <c r="P48" s="189"/>
      <c r="Q48" s="189"/>
      <c r="R48" s="189"/>
      <c r="S48" s="189"/>
      <c r="T48" s="189"/>
      <c r="U48" s="189"/>
      <c r="V48" s="189"/>
      <c r="W48" s="189"/>
      <c r="X48" s="189"/>
      <c r="Y48" s="189"/>
      <c r="AA48" s="189"/>
      <c r="AB48" s="189"/>
      <c r="AC48" s="189"/>
      <c r="AE48" s="189"/>
      <c r="AF48" s="189"/>
      <c r="AG48" s="189"/>
      <c r="AH48" s="189"/>
      <c r="AI48" s="195"/>
      <c r="AJ48" s="195"/>
    </row>
    <row r="49" spans="1:36" x14ac:dyDescent="0.2">
      <c r="A49" s="144">
        <v>22</v>
      </c>
      <c r="E49" s="189"/>
      <c r="F49" s="189"/>
      <c r="G49" s="189"/>
      <c r="H49" s="189"/>
      <c r="I49" s="189"/>
      <c r="J49" s="189"/>
      <c r="K49" s="189"/>
      <c r="L49" s="189"/>
      <c r="M49" s="189"/>
      <c r="N49" s="189"/>
      <c r="O49" s="189"/>
      <c r="P49" s="189"/>
      <c r="Q49" s="189"/>
      <c r="R49" s="189"/>
      <c r="S49" s="189"/>
      <c r="T49" s="189"/>
      <c r="U49" s="189"/>
      <c r="V49" s="189"/>
      <c r="W49" s="189"/>
      <c r="X49" s="189"/>
      <c r="Y49" s="189"/>
      <c r="AA49" s="189"/>
      <c r="AB49" s="189"/>
      <c r="AC49" s="189"/>
      <c r="AE49" s="189"/>
      <c r="AF49" s="189"/>
      <c r="AG49" s="189"/>
      <c r="AH49" s="189"/>
      <c r="AI49" s="195"/>
      <c r="AJ49" s="195"/>
    </row>
    <row r="50" spans="1:36" x14ac:dyDescent="0.2">
      <c r="A50" s="144">
        <v>23</v>
      </c>
      <c r="E50" s="189"/>
      <c r="F50" s="189"/>
      <c r="G50" s="189"/>
      <c r="H50" s="189"/>
      <c r="I50" s="189"/>
      <c r="J50" s="189"/>
      <c r="K50" s="189"/>
      <c r="L50" s="189"/>
      <c r="M50" s="189"/>
      <c r="N50" s="189"/>
      <c r="O50" s="189"/>
      <c r="P50" s="189"/>
      <c r="Q50" s="189"/>
      <c r="R50" s="189"/>
      <c r="S50" s="189"/>
      <c r="T50" s="189"/>
      <c r="U50" s="189"/>
      <c r="V50" s="189"/>
      <c r="W50" s="189"/>
      <c r="X50" s="189"/>
      <c r="Y50" s="189"/>
      <c r="AA50" s="189"/>
      <c r="AB50" s="189"/>
      <c r="AC50" s="189"/>
      <c r="AE50" s="189"/>
      <c r="AF50" s="189"/>
      <c r="AG50" s="189"/>
      <c r="AH50" s="189"/>
      <c r="AI50" s="195"/>
      <c r="AJ50" s="195"/>
    </row>
    <row r="51" spans="1:36" x14ac:dyDescent="0.2">
      <c r="A51" s="144">
        <v>24</v>
      </c>
      <c r="E51" s="189"/>
      <c r="F51" s="189"/>
      <c r="G51" s="189"/>
      <c r="H51" s="189"/>
      <c r="I51" s="189"/>
      <c r="J51" s="189"/>
      <c r="K51" s="189"/>
      <c r="L51" s="189"/>
      <c r="M51" s="189"/>
      <c r="N51" s="189"/>
      <c r="O51" s="189"/>
      <c r="P51" s="189"/>
      <c r="Q51" s="189"/>
      <c r="R51" s="189"/>
      <c r="S51" s="189"/>
      <c r="T51" s="189"/>
      <c r="U51" s="189"/>
      <c r="V51" s="189"/>
      <c r="W51" s="189"/>
      <c r="X51" s="189"/>
      <c r="Y51" s="189"/>
      <c r="AA51" s="189"/>
      <c r="AB51" s="189"/>
      <c r="AC51" s="189"/>
      <c r="AE51" s="189"/>
      <c r="AF51" s="189"/>
      <c r="AG51" s="189"/>
      <c r="AH51" s="189"/>
      <c r="AI51" s="195"/>
      <c r="AJ51" s="195"/>
    </row>
    <row r="52" spans="1:36" x14ac:dyDescent="0.2">
      <c r="A52" s="144">
        <v>25</v>
      </c>
      <c r="E52" s="189"/>
      <c r="F52" s="189"/>
      <c r="G52" s="189"/>
      <c r="H52" s="189"/>
      <c r="I52" s="189"/>
      <c r="J52" s="189"/>
      <c r="K52" s="189"/>
      <c r="L52" s="189"/>
      <c r="M52" s="189"/>
      <c r="N52" s="189"/>
      <c r="O52" s="189"/>
      <c r="P52" s="189"/>
      <c r="Q52" s="189"/>
      <c r="R52" s="189"/>
      <c r="S52" s="189"/>
      <c r="T52" s="189"/>
      <c r="U52" s="189"/>
      <c r="V52" s="189"/>
      <c r="W52" s="189"/>
      <c r="X52" s="189"/>
      <c r="Y52" s="189"/>
      <c r="AA52" s="189"/>
      <c r="AB52" s="189"/>
      <c r="AC52" s="189"/>
      <c r="AE52" s="189"/>
      <c r="AF52" s="189"/>
      <c r="AG52" s="189"/>
      <c r="AH52" s="189"/>
      <c r="AI52" s="195"/>
      <c r="AJ52" s="195"/>
    </row>
    <row r="53" spans="1:36" x14ac:dyDescent="0.2">
      <c r="A53" s="144">
        <v>26</v>
      </c>
      <c r="E53" s="189"/>
      <c r="F53" s="189"/>
      <c r="G53" s="189"/>
      <c r="H53" s="189"/>
      <c r="I53" s="189"/>
      <c r="J53" s="189"/>
      <c r="K53" s="189"/>
      <c r="L53" s="189"/>
      <c r="M53" s="189"/>
      <c r="N53" s="189"/>
      <c r="O53" s="189"/>
      <c r="P53" s="189"/>
      <c r="Q53" s="189"/>
      <c r="R53" s="189"/>
      <c r="S53" s="189"/>
      <c r="T53" s="189"/>
      <c r="U53" s="189"/>
      <c r="V53" s="189"/>
      <c r="W53" s="189"/>
      <c r="X53" s="189"/>
      <c r="Y53" s="189"/>
      <c r="AA53" s="189"/>
      <c r="AB53" s="189"/>
      <c r="AC53" s="189"/>
      <c r="AE53" s="189"/>
      <c r="AF53" s="189"/>
      <c r="AG53" s="189"/>
      <c r="AH53" s="189"/>
      <c r="AI53" s="195"/>
      <c r="AJ53" s="195"/>
    </row>
    <row r="54" spans="1:36" x14ac:dyDescent="0.2">
      <c r="A54" s="144">
        <v>27</v>
      </c>
      <c r="E54" s="189"/>
      <c r="F54" s="189"/>
      <c r="G54" s="189"/>
      <c r="H54" s="189"/>
      <c r="I54" s="189"/>
      <c r="J54" s="189"/>
      <c r="K54" s="189"/>
      <c r="L54" s="189"/>
      <c r="M54" s="189"/>
      <c r="N54" s="189"/>
      <c r="O54" s="189"/>
      <c r="P54" s="189"/>
      <c r="Q54" s="189"/>
      <c r="R54" s="189"/>
      <c r="S54" s="189"/>
      <c r="T54" s="189"/>
      <c r="U54" s="189"/>
      <c r="V54" s="189"/>
      <c r="W54" s="189"/>
      <c r="X54" s="189"/>
      <c r="Y54" s="189"/>
      <c r="AA54" s="189"/>
      <c r="AB54" s="189"/>
      <c r="AC54" s="189"/>
      <c r="AE54" s="189"/>
      <c r="AF54" s="189"/>
      <c r="AG54" s="189"/>
      <c r="AH54" s="189"/>
      <c r="AI54" s="195"/>
      <c r="AJ54" s="195"/>
    </row>
    <row r="55" spans="1:36" x14ac:dyDescent="0.2">
      <c r="A55" s="144">
        <v>28</v>
      </c>
      <c r="E55" s="189"/>
      <c r="F55" s="189"/>
      <c r="G55" s="189"/>
      <c r="H55" s="189"/>
      <c r="I55" s="189"/>
      <c r="J55" s="189"/>
      <c r="K55" s="189"/>
      <c r="L55" s="189"/>
      <c r="M55" s="189"/>
      <c r="N55" s="189"/>
      <c r="O55" s="189"/>
      <c r="P55" s="189"/>
      <c r="Q55" s="189"/>
      <c r="R55" s="189"/>
      <c r="S55" s="189"/>
      <c r="T55" s="189"/>
      <c r="U55" s="189"/>
      <c r="V55" s="189"/>
      <c r="W55" s="189"/>
      <c r="X55" s="189"/>
      <c r="Y55" s="189"/>
      <c r="AA55" s="189"/>
      <c r="AB55" s="189"/>
      <c r="AC55" s="189"/>
      <c r="AE55" s="189"/>
      <c r="AF55" s="189"/>
      <c r="AG55" s="189"/>
      <c r="AH55" s="189"/>
      <c r="AI55" s="195"/>
      <c r="AJ55" s="195"/>
    </row>
    <row r="56" spans="1:36" x14ac:dyDescent="0.2">
      <c r="A56" s="144">
        <v>29</v>
      </c>
      <c r="E56" s="189"/>
      <c r="F56" s="189"/>
      <c r="G56" s="189"/>
      <c r="H56" s="189"/>
      <c r="I56" s="189"/>
      <c r="J56" s="189"/>
      <c r="K56" s="189"/>
      <c r="L56" s="189"/>
      <c r="M56" s="189"/>
      <c r="N56" s="189"/>
      <c r="O56" s="189"/>
      <c r="P56" s="189"/>
      <c r="Q56" s="189"/>
      <c r="R56" s="189"/>
      <c r="S56" s="189"/>
      <c r="T56" s="189"/>
      <c r="U56" s="189"/>
      <c r="V56" s="189"/>
      <c r="W56" s="189"/>
      <c r="X56" s="189"/>
      <c r="Y56" s="189"/>
      <c r="AA56" s="189"/>
      <c r="AB56" s="189"/>
      <c r="AC56" s="189"/>
      <c r="AE56" s="189"/>
      <c r="AF56" s="189"/>
      <c r="AG56" s="189"/>
      <c r="AH56" s="189"/>
      <c r="AI56" s="195"/>
      <c r="AJ56" s="195"/>
    </row>
    <row r="57" spans="1:36" x14ac:dyDescent="0.2">
      <c r="A57" s="144">
        <v>30</v>
      </c>
      <c r="E57" s="189"/>
      <c r="F57" s="189"/>
      <c r="G57" s="189"/>
      <c r="H57" s="189"/>
      <c r="I57" s="189"/>
      <c r="J57" s="189"/>
      <c r="K57" s="189"/>
      <c r="L57" s="189"/>
      <c r="M57" s="189"/>
      <c r="N57" s="189"/>
      <c r="O57" s="189"/>
      <c r="P57" s="189"/>
      <c r="Q57" s="189"/>
      <c r="R57" s="189"/>
      <c r="S57" s="189"/>
      <c r="T57" s="189"/>
      <c r="U57" s="189"/>
      <c r="V57" s="189"/>
      <c r="W57" s="189"/>
      <c r="X57" s="189"/>
      <c r="Y57" s="189"/>
      <c r="AA57" s="189"/>
      <c r="AB57" s="189"/>
      <c r="AC57" s="189"/>
      <c r="AE57" s="189"/>
      <c r="AF57" s="189"/>
      <c r="AG57" s="189"/>
      <c r="AH57" s="189"/>
      <c r="AI57" s="195"/>
      <c r="AJ57" s="195"/>
    </row>
    <row r="58" spans="1:36" x14ac:dyDescent="0.2">
      <c r="A58" s="144">
        <v>31</v>
      </c>
      <c r="E58" s="189"/>
      <c r="F58" s="189"/>
      <c r="G58" s="189"/>
      <c r="H58" s="189"/>
      <c r="I58" s="189"/>
      <c r="J58" s="189"/>
      <c r="K58" s="189"/>
      <c r="L58" s="189"/>
      <c r="M58" s="189"/>
      <c r="N58" s="189"/>
      <c r="O58" s="189"/>
      <c r="P58" s="189"/>
      <c r="Q58" s="189"/>
      <c r="R58" s="189"/>
      <c r="S58" s="189"/>
      <c r="T58" s="189"/>
      <c r="U58" s="189"/>
      <c r="V58" s="189"/>
      <c r="W58" s="189"/>
      <c r="X58" s="189"/>
      <c r="Y58" s="189"/>
      <c r="AA58" s="189"/>
      <c r="AB58" s="189"/>
      <c r="AC58" s="189"/>
      <c r="AE58" s="189"/>
      <c r="AF58" s="189"/>
      <c r="AG58" s="189"/>
      <c r="AH58" s="189"/>
      <c r="AI58" s="195"/>
      <c r="AJ58" s="195"/>
    </row>
    <row r="59" spans="1:36" x14ac:dyDescent="0.2">
      <c r="A59" s="144">
        <v>32</v>
      </c>
      <c r="E59" s="189"/>
      <c r="F59" s="189"/>
      <c r="G59" s="189"/>
      <c r="H59" s="189"/>
      <c r="I59" s="189"/>
      <c r="J59" s="189"/>
      <c r="K59" s="189"/>
      <c r="L59" s="189"/>
      <c r="M59" s="189"/>
      <c r="N59" s="189"/>
      <c r="O59" s="189"/>
      <c r="P59" s="189"/>
      <c r="Q59" s="189"/>
      <c r="R59" s="189"/>
      <c r="S59" s="189"/>
      <c r="T59" s="189"/>
      <c r="U59" s="189"/>
      <c r="V59" s="189"/>
      <c r="W59" s="189"/>
      <c r="X59" s="189"/>
      <c r="Y59" s="189"/>
      <c r="AA59" s="189"/>
      <c r="AB59" s="189"/>
      <c r="AC59" s="189"/>
      <c r="AE59" s="189"/>
      <c r="AF59" s="189"/>
      <c r="AG59" s="189"/>
      <c r="AH59" s="189"/>
      <c r="AI59" s="195"/>
      <c r="AJ59" s="195"/>
    </row>
    <row r="60" spans="1:36" x14ac:dyDescent="0.2">
      <c r="A60" s="144">
        <v>33</v>
      </c>
      <c r="E60" s="189"/>
      <c r="F60" s="189"/>
      <c r="G60" s="189"/>
      <c r="H60" s="189"/>
      <c r="I60" s="189"/>
      <c r="J60" s="189"/>
      <c r="K60" s="189"/>
      <c r="L60" s="189"/>
      <c r="M60" s="189"/>
      <c r="N60" s="189"/>
      <c r="O60" s="189"/>
      <c r="P60" s="189"/>
      <c r="Q60" s="189"/>
      <c r="R60" s="189"/>
      <c r="S60" s="189"/>
      <c r="T60" s="189"/>
      <c r="U60" s="189"/>
      <c r="V60" s="189"/>
      <c r="W60" s="189"/>
      <c r="X60" s="189"/>
      <c r="Y60" s="189"/>
      <c r="AA60" s="189"/>
      <c r="AB60" s="189"/>
      <c r="AC60" s="189"/>
      <c r="AE60" s="189"/>
      <c r="AF60" s="189"/>
      <c r="AG60" s="189"/>
      <c r="AH60" s="189"/>
      <c r="AI60" s="195"/>
      <c r="AJ60" s="195"/>
    </row>
    <row r="61" spans="1:36" x14ac:dyDescent="0.2">
      <c r="A61" s="144">
        <v>34</v>
      </c>
      <c r="E61" s="189"/>
      <c r="F61" s="189"/>
      <c r="G61" s="189"/>
      <c r="H61" s="189"/>
      <c r="I61" s="189"/>
      <c r="J61" s="189"/>
      <c r="K61" s="189"/>
      <c r="L61" s="189"/>
      <c r="M61" s="189"/>
      <c r="N61" s="189"/>
      <c r="O61" s="189"/>
      <c r="P61" s="189"/>
      <c r="Q61" s="189"/>
      <c r="R61" s="189"/>
      <c r="S61" s="189"/>
      <c r="T61" s="189"/>
      <c r="U61" s="189"/>
      <c r="V61" s="189"/>
      <c r="W61" s="189"/>
      <c r="X61" s="189"/>
      <c r="Y61" s="189"/>
      <c r="AA61" s="189"/>
      <c r="AB61" s="189"/>
      <c r="AC61" s="189"/>
      <c r="AE61" s="189"/>
      <c r="AF61" s="189"/>
      <c r="AG61" s="189"/>
      <c r="AH61" s="189"/>
      <c r="AI61" s="195"/>
      <c r="AJ61" s="195"/>
    </row>
    <row r="62" spans="1:36" x14ac:dyDescent="0.2">
      <c r="A62" s="144">
        <v>35</v>
      </c>
      <c r="E62" s="189"/>
      <c r="F62" s="189"/>
      <c r="G62" s="189"/>
      <c r="H62" s="189"/>
      <c r="I62" s="189"/>
      <c r="J62" s="189"/>
      <c r="K62" s="189"/>
      <c r="L62" s="189"/>
      <c r="M62" s="189"/>
      <c r="N62" s="189"/>
      <c r="O62" s="189"/>
      <c r="P62" s="189"/>
      <c r="Q62" s="189"/>
      <c r="R62" s="189"/>
      <c r="S62" s="189"/>
      <c r="T62" s="189"/>
      <c r="U62" s="189"/>
      <c r="V62" s="189"/>
      <c r="W62" s="189"/>
      <c r="X62" s="189"/>
      <c r="Y62" s="189"/>
      <c r="AA62" s="189"/>
      <c r="AB62" s="189"/>
      <c r="AC62" s="189"/>
      <c r="AE62" s="189"/>
      <c r="AF62" s="189"/>
      <c r="AG62" s="189"/>
      <c r="AH62" s="189"/>
      <c r="AI62" s="195"/>
      <c r="AJ62" s="195"/>
    </row>
    <row r="63" spans="1:36" x14ac:dyDescent="0.2">
      <c r="A63" s="144">
        <v>36</v>
      </c>
      <c r="E63" s="189"/>
      <c r="F63" s="189"/>
      <c r="G63" s="189"/>
      <c r="H63" s="189"/>
      <c r="I63" s="189"/>
      <c r="J63" s="189"/>
      <c r="K63" s="189"/>
      <c r="L63" s="189"/>
      <c r="M63" s="189"/>
      <c r="N63" s="189"/>
      <c r="O63" s="189"/>
      <c r="P63" s="189"/>
      <c r="Q63" s="189"/>
      <c r="R63" s="189"/>
      <c r="S63" s="189"/>
      <c r="T63" s="189"/>
      <c r="U63" s="189"/>
      <c r="V63" s="189"/>
      <c r="W63" s="189"/>
      <c r="X63" s="189"/>
      <c r="Y63" s="189"/>
      <c r="AA63" s="189"/>
      <c r="AB63" s="189"/>
      <c r="AC63" s="189"/>
      <c r="AE63" s="189"/>
      <c r="AF63" s="189"/>
      <c r="AG63" s="189"/>
      <c r="AH63" s="189"/>
      <c r="AI63" s="195"/>
      <c r="AJ63" s="195"/>
    </row>
    <row r="64" spans="1:36" x14ac:dyDescent="0.2">
      <c r="A64" s="144">
        <v>37</v>
      </c>
      <c r="E64" s="189"/>
      <c r="F64" s="189"/>
      <c r="G64" s="189"/>
      <c r="H64" s="189"/>
      <c r="I64" s="189"/>
      <c r="J64" s="189"/>
      <c r="K64" s="189"/>
      <c r="L64" s="189"/>
      <c r="M64" s="189"/>
      <c r="N64" s="189"/>
      <c r="O64" s="189"/>
      <c r="P64" s="189"/>
      <c r="Q64" s="189"/>
      <c r="R64" s="189"/>
      <c r="S64" s="189"/>
      <c r="T64" s="189"/>
      <c r="U64" s="189"/>
      <c r="V64" s="189"/>
      <c r="W64" s="189"/>
      <c r="X64" s="189"/>
      <c r="Y64" s="189"/>
      <c r="AA64" s="189"/>
      <c r="AB64" s="189"/>
      <c r="AC64" s="189"/>
      <c r="AE64" s="189"/>
      <c r="AF64" s="189"/>
      <c r="AG64" s="189"/>
      <c r="AH64" s="189"/>
      <c r="AI64" s="195"/>
      <c r="AJ64" s="195"/>
    </row>
    <row r="65" spans="1:36" x14ac:dyDescent="0.2">
      <c r="A65" s="144">
        <v>38</v>
      </c>
      <c r="E65" s="189"/>
      <c r="F65" s="189"/>
      <c r="G65" s="189"/>
      <c r="H65" s="189"/>
      <c r="I65" s="189"/>
      <c r="J65" s="189"/>
      <c r="K65" s="189"/>
      <c r="L65" s="189"/>
      <c r="M65" s="189"/>
      <c r="N65" s="189"/>
      <c r="O65" s="189"/>
      <c r="P65" s="189"/>
      <c r="Q65" s="189"/>
      <c r="R65" s="189"/>
      <c r="S65" s="189"/>
      <c r="T65" s="189"/>
      <c r="U65" s="189"/>
      <c r="V65" s="189"/>
      <c r="W65" s="189"/>
      <c r="X65" s="189"/>
      <c r="Y65" s="189"/>
      <c r="AA65" s="189"/>
      <c r="AB65" s="189"/>
      <c r="AC65" s="189"/>
      <c r="AE65" s="189"/>
      <c r="AF65" s="189"/>
      <c r="AG65" s="189"/>
      <c r="AH65" s="189"/>
      <c r="AI65" s="195"/>
      <c r="AJ65" s="195"/>
    </row>
    <row r="66" spans="1:36" x14ac:dyDescent="0.2">
      <c r="A66" s="144">
        <v>39</v>
      </c>
      <c r="E66" s="189"/>
      <c r="F66" s="189"/>
      <c r="G66" s="189"/>
      <c r="H66" s="189"/>
      <c r="I66" s="189"/>
      <c r="J66" s="189"/>
      <c r="K66" s="189"/>
      <c r="L66" s="189"/>
      <c r="M66" s="189"/>
      <c r="N66" s="189"/>
      <c r="O66" s="189"/>
      <c r="P66" s="189"/>
      <c r="Q66" s="189"/>
      <c r="R66" s="189"/>
      <c r="S66" s="189"/>
      <c r="T66" s="189"/>
      <c r="U66" s="189"/>
      <c r="V66" s="189"/>
      <c r="W66" s="189"/>
      <c r="X66" s="189"/>
      <c r="Y66" s="189"/>
      <c r="AA66" s="189"/>
      <c r="AB66" s="189"/>
      <c r="AC66" s="189"/>
      <c r="AE66" s="189"/>
      <c r="AF66" s="189"/>
      <c r="AG66" s="189"/>
      <c r="AH66" s="189"/>
      <c r="AI66" s="195"/>
      <c r="AJ66" s="195"/>
    </row>
    <row r="67" spans="1:36" x14ac:dyDescent="0.2">
      <c r="A67" s="144">
        <v>40</v>
      </c>
      <c r="E67" s="189"/>
      <c r="F67" s="189"/>
      <c r="G67" s="189"/>
      <c r="H67" s="189"/>
      <c r="I67" s="189"/>
      <c r="J67" s="189"/>
      <c r="K67" s="189"/>
      <c r="L67" s="189"/>
      <c r="M67" s="189"/>
      <c r="N67" s="189"/>
      <c r="O67" s="189"/>
      <c r="P67" s="189"/>
      <c r="Q67" s="189"/>
      <c r="R67" s="189"/>
      <c r="S67" s="189"/>
      <c r="T67" s="189"/>
      <c r="U67" s="189"/>
      <c r="V67" s="189"/>
      <c r="W67" s="189"/>
      <c r="X67" s="189"/>
      <c r="Y67" s="189"/>
      <c r="AA67" s="189"/>
      <c r="AB67" s="189"/>
      <c r="AC67" s="189"/>
      <c r="AE67" s="189"/>
      <c r="AF67" s="189"/>
      <c r="AG67" s="189"/>
      <c r="AH67" s="189"/>
      <c r="AI67" s="195"/>
      <c r="AJ67" s="195"/>
    </row>
    <row r="68" spans="1:36" x14ac:dyDescent="0.2">
      <c r="A68" s="144">
        <v>41</v>
      </c>
      <c r="E68" s="189"/>
      <c r="F68" s="189"/>
      <c r="G68" s="189"/>
      <c r="H68" s="189"/>
      <c r="I68" s="189"/>
      <c r="J68" s="189"/>
      <c r="K68" s="189"/>
      <c r="L68" s="189"/>
      <c r="M68" s="189"/>
      <c r="N68" s="189"/>
      <c r="O68" s="189"/>
      <c r="P68" s="189"/>
      <c r="Q68" s="189"/>
      <c r="R68" s="189"/>
      <c r="S68" s="189"/>
      <c r="T68" s="189"/>
      <c r="U68" s="189"/>
      <c r="V68" s="189"/>
      <c r="W68" s="189"/>
      <c r="X68" s="189"/>
      <c r="Y68" s="189"/>
      <c r="AA68" s="189"/>
      <c r="AB68" s="189"/>
      <c r="AC68" s="189"/>
      <c r="AE68" s="189"/>
      <c r="AF68" s="189"/>
      <c r="AG68" s="189"/>
      <c r="AH68" s="189"/>
      <c r="AI68" s="195"/>
      <c r="AJ68" s="195"/>
    </row>
    <row r="69" spans="1:36" x14ac:dyDescent="0.2">
      <c r="A69" s="144">
        <v>42</v>
      </c>
      <c r="E69" s="189"/>
      <c r="F69" s="189"/>
      <c r="G69" s="189"/>
      <c r="H69" s="189"/>
      <c r="I69" s="189"/>
      <c r="J69" s="189"/>
      <c r="K69" s="189"/>
      <c r="L69" s="189"/>
      <c r="M69" s="189"/>
      <c r="N69" s="189"/>
      <c r="O69" s="189"/>
      <c r="P69" s="189"/>
      <c r="Q69" s="189"/>
      <c r="R69" s="189"/>
      <c r="S69" s="189"/>
      <c r="T69" s="189"/>
      <c r="U69" s="189"/>
      <c r="V69" s="189"/>
      <c r="W69" s="189"/>
      <c r="X69" s="189"/>
      <c r="Y69" s="189"/>
      <c r="AA69" s="189"/>
      <c r="AB69" s="189"/>
      <c r="AC69" s="189"/>
      <c r="AE69" s="189"/>
      <c r="AF69" s="189"/>
      <c r="AG69" s="189"/>
      <c r="AH69" s="189"/>
      <c r="AI69" s="195"/>
      <c r="AJ69" s="195"/>
    </row>
    <row r="70" spans="1:36" x14ac:dyDescent="0.2">
      <c r="A70" s="144">
        <v>43</v>
      </c>
      <c r="E70" s="189"/>
      <c r="F70" s="189"/>
      <c r="G70" s="189"/>
      <c r="H70" s="189"/>
      <c r="I70" s="189"/>
      <c r="J70" s="189"/>
      <c r="K70" s="189"/>
      <c r="L70" s="189"/>
      <c r="M70" s="189"/>
      <c r="N70" s="189"/>
      <c r="O70" s="189"/>
      <c r="P70" s="189"/>
      <c r="Q70" s="189"/>
      <c r="R70" s="189"/>
      <c r="S70" s="189"/>
      <c r="T70" s="189"/>
      <c r="U70" s="189"/>
      <c r="V70" s="189"/>
      <c r="W70" s="189"/>
      <c r="X70" s="189"/>
      <c r="Y70" s="189"/>
      <c r="AA70" s="189"/>
      <c r="AB70" s="189"/>
      <c r="AC70" s="189"/>
      <c r="AE70" s="189"/>
      <c r="AF70" s="189"/>
      <c r="AG70" s="189"/>
      <c r="AH70" s="189"/>
      <c r="AI70" s="195"/>
      <c r="AJ70" s="195"/>
    </row>
    <row r="71" spans="1:36" x14ac:dyDescent="0.2">
      <c r="A71" s="144">
        <v>44</v>
      </c>
      <c r="E71" s="189"/>
      <c r="F71" s="189"/>
      <c r="G71" s="189"/>
      <c r="H71" s="189"/>
      <c r="I71" s="189"/>
      <c r="J71" s="189"/>
      <c r="K71" s="189"/>
      <c r="L71" s="189"/>
      <c r="M71" s="189"/>
      <c r="N71" s="189"/>
      <c r="O71" s="189"/>
      <c r="P71" s="189"/>
      <c r="Q71" s="189"/>
      <c r="R71" s="189"/>
      <c r="S71" s="189"/>
      <c r="T71" s="189"/>
      <c r="U71" s="189"/>
      <c r="V71" s="189"/>
      <c r="W71" s="189"/>
      <c r="X71" s="189"/>
      <c r="Y71" s="189"/>
      <c r="AA71" s="189"/>
      <c r="AB71" s="189"/>
      <c r="AC71" s="189"/>
      <c r="AE71" s="189"/>
      <c r="AF71" s="189"/>
      <c r="AG71" s="189"/>
      <c r="AH71" s="189"/>
      <c r="AI71" s="195"/>
      <c r="AJ71" s="195"/>
    </row>
    <row r="72" spans="1:36" x14ac:dyDescent="0.2">
      <c r="A72" s="144">
        <v>45</v>
      </c>
      <c r="E72" s="189"/>
      <c r="F72" s="189"/>
      <c r="G72" s="189"/>
      <c r="H72" s="189"/>
      <c r="I72" s="189"/>
      <c r="J72" s="189"/>
      <c r="K72" s="189"/>
      <c r="L72" s="189"/>
      <c r="M72" s="189"/>
      <c r="N72" s="189"/>
      <c r="O72" s="189"/>
      <c r="P72" s="189"/>
      <c r="Q72" s="189"/>
      <c r="R72" s="189"/>
      <c r="S72" s="189"/>
      <c r="T72" s="189"/>
      <c r="U72" s="189"/>
      <c r="V72" s="189"/>
      <c r="W72" s="189"/>
      <c r="X72" s="189"/>
      <c r="Y72" s="189"/>
      <c r="AA72" s="189"/>
      <c r="AB72" s="189"/>
      <c r="AC72" s="189"/>
      <c r="AE72" s="189"/>
      <c r="AF72" s="189"/>
      <c r="AG72" s="189"/>
      <c r="AH72" s="189"/>
      <c r="AI72" s="195"/>
      <c r="AJ72" s="195"/>
    </row>
    <row r="73" spans="1:36" x14ac:dyDescent="0.2">
      <c r="A73" s="144">
        <v>46</v>
      </c>
      <c r="E73" s="189"/>
      <c r="F73" s="189"/>
      <c r="G73" s="189"/>
      <c r="H73" s="189"/>
      <c r="I73" s="189"/>
      <c r="J73" s="189"/>
      <c r="K73" s="189"/>
      <c r="L73" s="189"/>
      <c r="M73" s="189"/>
      <c r="N73" s="189"/>
      <c r="O73" s="189"/>
      <c r="P73" s="189"/>
      <c r="Q73" s="189"/>
      <c r="R73" s="189"/>
      <c r="S73" s="189"/>
      <c r="T73" s="189"/>
      <c r="U73" s="189"/>
      <c r="V73" s="189"/>
      <c r="W73" s="189"/>
      <c r="X73" s="189"/>
      <c r="Y73" s="189"/>
      <c r="AA73" s="189"/>
      <c r="AB73" s="189"/>
      <c r="AC73" s="189"/>
      <c r="AE73" s="189"/>
      <c r="AF73" s="189"/>
      <c r="AG73" s="189"/>
      <c r="AH73" s="189"/>
      <c r="AI73" s="195"/>
      <c r="AJ73" s="195"/>
    </row>
    <row r="74" spans="1:36" x14ac:dyDescent="0.2">
      <c r="A74" s="144">
        <v>47</v>
      </c>
      <c r="E74" s="189"/>
      <c r="F74" s="189"/>
      <c r="G74" s="189"/>
      <c r="H74" s="189"/>
      <c r="I74" s="189"/>
      <c r="J74" s="189"/>
      <c r="K74" s="189"/>
      <c r="L74" s="189"/>
      <c r="M74" s="189"/>
      <c r="N74" s="189"/>
      <c r="O74" s="189"/>
      <c r="P74" s="189"/>
      <c r="Q74" s="189"/>
      <c r="R74" s="189"/>
      <c r="S74" s="189"/>
      <c r="T74" s="189"/>
      <c r="U74" s="189"/>
      <c r="V74" s="189"/>
      <c r="W74" s="189"/>
      <c r="X74" s="189"/>
      <c r="Y74" s="189"/>
      <c r="AA74" s="189"/>
      <c r="AB74" s="189"/>
      <c r="AC74" s="189"/>
      <c r="AE74" s="189"/>
      <c r="AF74" s="189"/>
      <c r="AG74" s="189"/>
      <c r="AH74" s="189"/>
      <c r="AI74" s="195"/>
      <c r="AJ74" s="195"/>
    </row>
    <row r="75" spans="1:36" x14ac:dyDescent="0.2">
      <c r="A75" s="144">
        <v>48</v>
      </c>
      <c r="E75" s="189"/>
      <c r="F75" s="189"/>
      <c r="G75" s="189"/>
      <c r="H75" s="189"/>
      <c r="I75" s="189"/>
      <c r="J75" s="189"/>
      <c r="K75" s="189"/>
      <c r="L75" s="189"/>
      <c r="M75" s="189"/>
      <c r="N75" s="189"/>
      <c r="O75" s="189"/>
      <c r="P75" s="189"/>
      <c r="Q75" s="189"/>
      <c r="R75" s="189"/>
      <c r="S75" s="189"/>
      <c r="T75" s="189"/>
      <c r="U75" s="189"/>
      <c r="V75" s="189"/>
      <c r="W75" s="189"/>
      <c r="X75" s="189"/>
      <c r="Y75" s="189"/>
      <c r="AA75" s="189"/>
      <c r="AB75" s="189"/>
      <c r="AC75" s="189"/>
      <c r="AE75" s="189"/>
      <c r="AF75" s="189"/>
      <c r="AG75" s="189"/>
      <c r="AH75" s="189"/>
      <c r="AI75" s="195"/>
      <c r="AJ75" s="195"/>
    </row>
    <row r="76" spans="1:36" x14ac:dyDescent="0.2">
      <c r="A76" s="144">
        <v>49</v>
      </c>
      <c r="E76" s="189"/>
      <c r="F76" s="189"/>
      <c r="G76" s="189"/>
      <c r="H76" s="189"/>
      <c r="I76" s="189"/>
      <c r="J76" s="189"/>
      <c r="K76" s="189"/>
      <c r="L76" s="189"/>
      <c r="M76" s="189"/>
      <c r="N76" s="189"/>
      <c r="O76" s="189"/>
      <c r="P76" s="189"/>
      <c r="Q76" s="189"/>
      <c r="R76" s="189"/>
      <c r="S76" s="189"/>
      <c r="T76" s="189"/>
      <c r="U76" s="189"/>
      <c r="V76" s="189"/>
      <c r="W76" s="189"/>
      <c r="X76" s="189"/>
      <c r="Y76" s="189"/>
      <c r="AA76" s="189"/>
      <c r="AB76" s="189"/>
      <c r="AC76" s="189"/>
      <c r="AE76" s="189"/>
      <c r="AF76" s="189"/>
      <c r="AG76" s="189"/>
      <c r="AH76" s="189"/>
      <c r="AI76" s="195"/>
      <c r="AJ76" s="195"/>
    </row>
    <row r="77" spans="1:36" x14ac:dyDescent="0.2">
      <c r="A77" s="144">
        <v>50</v>
      </c>
      <c r="E77" s="189"/>
      <c r="F77" s="189"/>
      <c r="G77" s="189"/>
      <c r="H77" s="189"/>
      <c r="I77" s="189"/>
      <c r="J77" s="189"/>
      <c r="K77" s="189"/>
      <c r="L77" s="189"/>
      <c r="M77" s="189"/>
      <c r="N77" s="189"/>
      <c r="O77" s="189"/>
      <c r="P77" s="189"/>
      <c r="Q77" s="189"/>
      <c r="R77" s="189"/>
      <c r="S77" s="189"/>
      <c r="T77" s="189"/>
      <c r="U77" s="189"/>
      <c r="V77" s="189"/>
      <c r="W77" s="189"/>
      <c r="X77" s="189"/>
      <c r="Y77" s="189"/>
      <c r="AA77" s="189"/>
      <c r="AB77" s="189"/>
      <c r="AC77" s="189"/>
      <c r="AE77" s="189"/>
      <c r="AF77" s="189"/>
      <c r="AG77" s="189"/>
      <c r="AH77" s="189"/>
      <c r="AI77" s="195"/>
      <c r="AJ77" s="195"/>
    </row>
    <row r="78" spans="1:36" x14ac:dyDescent="0.2">
      <c r="A78" s="144">
        <v>51</v>
      </c>
      <c r="E78" s="189"/>
      <c r="F78" s="189"/>
      <c r="G78" s="189"/>
      <c r="H78" s="189"/>
      <c r="I78" s="189"/>
      <c r="J78" s="189"/>
      <c r="K78" s="189"/>
      <c r="L78" s="189"/>
      <c r="M78" s="189"/>
      <c r="N78" s="189"/>
      <c r="O78" s="189"/>
      <c r="P78" s="189"/>
      <c r="Q78" s="189"/>
      <c r="R78" s="189"/>
      <c r="S78" s="189"/>
      <c r="T78" s="189"/>
      <c r="U78" s="189"/>
      <c r="V78" s="189"/>
      <c r="W78" s="189"/>
      <c r="X78" s="189"/>
      <c r="Y78" s="189"/>
      <c r="AA78" s="189"/>
      <c r="AB78" s="189"/>
      <c r="AC78" s="189"/>
      <c r="AE78" s="189"/>
      <c r="AF78" s="189"/>
      <c r="AG78" s="189"/>
      <c r="AH78" s="189"/>
      <c r="AI78" s="195"/>
      <c r="AJ78" s="195"/>
    </row>
    <row r="79" spans="1:36" x14ac:dyDescent="0.2">
      <c r="A79" s="144">
        <v>52</v>
      </c>
      <c r="E79" s="189"/>
      <c r="F79" s="189"/>
      <c r="G79" s="189"/>
      <c r="H79" s="189"/>
      <c r="I79" s="189"/>
      <c r="J79" s="189"/>
      <c r="K79" s="189"/>
      <c r="L79" s="189"/>
      <c r="M79" s="189"/>
      <c r="N79" s="189"/>
      <c r="O79" s="189"/>
      <c r="P79" s="189"/>
      <c r="Q79" s="189"/>
      <c r="R79" s="189"/>
      <c r="S79" s="189"/>
      <c r="T79" s="189"/>
      <c r="U79" s="189"/>
      <c r="V79" s="189"/>
      <c r="W79" s="189"/>
      <c r="X79" s="189"/>
      <c r="Y79" s="189"/>
      <c r="AA79" s="189"/>
      <c r="AB79" s="189"/>
      <c r="AC79" s="189"/>
      <c r="AE79" s="189"/>
      <c r="AF79" s="189"/>
      <c r="AG79" s="189"/>
      <c r="AH79" s="189"/>
      <c r="AI79" s="195"/>
      <c r="AJ79" s="195"/>
    </row>
    <row r="80" spans="1:36" x14ac:dyDescent="0.2">
      <c r="A80" s="144">
        <v>53</v>
      </c>
      <c r="E80" s="189"/>
      <c r="F80" s="189"/>
      <c r="G80" s="189"/>
      <c r="H80" s="189"/>
      <c r="I80" s="189"/>
      <c r="J80" s="189"/>
      <c r="K80" s="189"/>
      <c r="L80" s="189"/>
      <c r="M80" s="189"/>
      <c r="N80" s="189"/>
      <c r="O80" s="189"/>
      <c r="P80" s="189"/>
      <c r="Q80" s="189"/>
      <c r="R80" s="189"/>
      <c r="S80" s="189"/>
      <c r="T80" s="189"/>
      <c r="U80" s="189"/>
      <c r="V80" s="189"/>
      <c r="W80" s="189"/>
      <c r="X80" s="189"/>
      <c r="Y80" s="189"/>
      <c r="AA80" s="189"/>
      <c r="AB80" s="189"/>
      <c r="AC80" s="189"/>
      <c r="AE80" s="189"/>
      <c r="AF80" s="189"/>
      <c r="AG80" s="189"/>
      <c r="AH80" s="189"/>
      <c r="AI80" s="195"/>
      <c r="AJ80" s="195"/>
    </row>
    <row r="81" spans="1:36" x14ac:dyDescent="0.2">
      <c r="A81" s="144">
        <v>54</v>
      </c>
      <c r="E81" s="189"/>
      <c r="F81" s="189"/>
      <c r="G81" s="189"/>
      <c r="H81" s="189"/>
      <c r="I81" s="189"/>
      <c r="J81" s="189"/>
      <c r="K81" s="189"/>
      <c r="L81" s="189"/>
      <c r="M81" s="189"/>
      <c r="N81" s="189"/>
      <c r="O81" s="189"/>
      <c r="P81" s="189"/>
      <c r="Q81" s="189"/>
      <c r="R81" s="189"/>
      <c r="S81" s="189"/>
      <c r="T81" s="189"/>
      <c r="U81" s="189"/>
      <c r="V81" s="189"/>
      <c r="W81" s="189"/>
      <c r="X81" s="189"/>
      <c r="Y81" s="189"/>
      <c r="AA81" s="189"/>
      <c r="AB81" s="189"/>
      <c r="AC81" s="189"/>
      <c r="AE81" s="189"/>
      <c r="AF81" s="189"/>
      <c r="AG81" s="189"/>
      <c r="AH81" s="189"/>
      <c r="AI81" s="195"/>
      <c r="AJ81" s="195"/>
    </row>
    <row r="82" spans="1:36" x14ac:dyDescent="0.2">
      <c r="A82" s="144">
        <v>55</v>
      </c>
      <c r="E82" s="189"/>
      <c r="F82" s="189"/>
      <c r="G82" s="189"/>
      <c r="H82" s="189"/>
      <c r="I82" s="189"/>
      <c r="J82" s="189"/>
      <c r="K82" s="189"/>
      <c r="L82" s="189"/>
      <c r="M82" s="189"/>
      <c r="N82" s="189"/>
      <c r="O82" s="189"/>
      <c r="P82" s="189"/>
      <c r="Q82" s="189"/>
      <c r="R82" s="189"/>
      <c r="S82" s="189"/>
      <c r="T82" s="189"/>
      <c r="U82" s="189"/>
      <c r="V82" s="189"/>
      <c r="W82" s="189"/>
      <c r="X82" s="189"/>
      <c r="Y82" s="189"/>
      <c r="AA82" s="189"/>
      <c r="AB82" s="189"/>
      <c r="AC82" s="189"/>
      <c r="AE82" s="189"/>
      <c r="AF82" s="189"/>
      <c r="AG82" s="189"/>
      <c r="AH82" s="189"/>
      <c r="AI82" s="195"/>
      <c r="AJ82" s="195"/>
    </row>
    <row r="83" spans="1:36" x14ac:dyDescent="0.2">
      <c r="A83" s="144">
        <v>56</v>
      </c>
      <c r="E83" s="189"/>
      <c r="F83" s="189"/>
      <c r="G83" s="189"/>
      <c r="H83" s="189"/>
      <c r="I83" s="189"/>
      <c r="J83" s="189"/>
      <c r="K83" s="189"/>
      <c r="L83" s="189"/>
      <c r="M83" s="189"/>
      <c r="N83" s="189"/>
      <c r="O83" s="189"/>
      <c r="P83" s="189"/>
      <c r="Q83" s="189"/>
      <c r="R83" s="189"/>
      <c r="S83" s="189"/>
      <c r="T83" s="189"/>
      <c r="U83" s="189"/>
      <c r="V83" s="189"/>
      <c r="W83" s="189"/>
      <c r="X83" s="189"/>
      <c r="Y83" s="189"/>
      <c r="AA83" s="189"/>
      <c r="AB83" s="189"/>
      <c r="AC83" s="189"/>
      <c r="AE83" s="189"/>
      <c r="AF83" s="189"/>
      <c r="AG83" s="189"/>
      <c r="AH83" s="189"/>
      <c r="AI83" s="195"/>
      <c r="AJ83" s="195"/>
    </row>
    <row r="84" spans="1:36" x14ac:dyDescent="0.2">
      <c r="A84" s="144">
        <v>57</v>
      </c>
      <c r="E84" s="189"/>
      <c r="F84" s="189"/>
      <c r="G84" s="189"/>
      <c r="H84" s="189"/>
      <c r="I84" s="189"/>
      <c r="J84" s="189"/>
      <c r="K84" s="189"/>
      <c r="L84" s="189"/>
      <c r="M84" s="189"/>
      <c r="N84" s="189"/>
      <c r="O84" s="189"/>
      <c r="P84" s="189"/>
      <c r="Q84" s="189"/>
      <c r="R84" s="189"/>
      <c r="S84" s="189"/>
      <c r="T84" s="189"/>
      <c r="U84" s="189"/>
      <c r="V84" s="189"/>
      <c r="W84" s="189"/>
      <c r="X84" s="189"/>
      <c r="Y84" s="189"/>
      <c r="AA84" s="189"/>
      <c r="AB84" s="189"/>
      <c r="AC84" s="189"/>
      <c r="AE84" s="189"/>
      <c r="AF84" s="189"/>
      <c r="AG84" s="189"/>
      <c r="AH84" s="189"/>
      <c r="AI84" s="195"/>
      <c r="AJ84" s="195"/>
    </row>
    <row r="85" spans="1:36" x14ac:dyDescent="0.2">
      <c r="A85" s="144">
        <v>58</v>
      </c>
      <c r="E85" s="189"/>
      <c r="F85" s="189"/>
      <c r="G85" s="189"/>
      <c r="H85" s="189"/>
      <c r="I85" s="189"/>
      <c r="J85" s="189"/>
      <c r="K85" s="189"/>
      <c r="L85" s="189"/>
      <c r="M85" s="189"/>
      <c r="N85" s="189"/>
      <c r="O85" s="189"/>
      <c r="P85" s="189"/>
      <c r="Q85" s="189"/>
      <c r="R85" s="189"/>
      <c r="S85" s="189"/>
      <c r="T85" s="189"/>
      <c r="U85" s="189"/>
      <c r="V85" s="189"/>
      <c r="W85" s="189"/>
      <c r="X85" s="189"/>
      <c r="Y85" s="189"/>
      <c r="AA85" s="189"/>
      <c r="AB85" s="189"/>
      <c r="AC85" s="189"/>
      <c r="AE85" s="189"/>
      <c r="AF85" s="189"/>
      <c r="AG85" s="189"/>
      <c r="AH85" s="189"/>
      <c r="AI85" s="195"/>
      <c r="AJ85" s="195"/>
    </row>
    <row r="86" spans="1:36" x14ac:dyDescent="0.2">
      <c r="A86" s="144">
        <v>59</v>
      </c>
      <c r="E86" s="189"/>
      <c r="F86" s="189"/>
      <c r="G86" s="189"/>
      <c r="H86" s="189"/>
      <c r="I86" s="189"/>
      <c r="J86" s="189"/>
      <c r="K86" s="189"/>
      <c r="L86" s="189"/>
      <c r="M86" s="189"/>
      <c r="N86" s="189"/>
      <c r="O86" s="189"/>
      <c r="P86" s="189"/>
      <c r="Q86" s="189"/>
      <c r="R86" s="189"/>
      <c r="S86" s="189"/>
      <c r="T86" s="189"/>
      <c r="U86" s="189"/>
      <c r="V86" s="189"/>
      <c r="W86" s="189"/>
      <c r="X86" s="189"/>
      <c r="Y86" s="189"/>
      <c r="AA86" s="189"/>
      <c r="AB86" s="189"/>
      <c r="AC86" s="189"/>
      <c r="AE86" s="189"/>
      <c r="AF86" s="189"/>
      <c r="AG86" s="189"/>
      <c r="AH86" s="189"/>
      <c r="AI86" s="195"/>
      <c r="AJ86" s="195"/>
    </row>
    <row r="87" spans="1:36" x14ac:dyDescent="0.2">
      <c r="A87" s="144">
        <v>60</v>
      </c>
      <c r="E87" s="189"/>
      <c r="F87" s="189"/>
      <c r="G87" s="189"/>
      <c r="H87" s="189"/>
      <c r="I87" s="189"/>
      <c r="J87" s="189"/>
      <c r="K87" s="189"/>
      <c r="L87" s="189"/>
      <c r="M87" s="189"/>
      <c r="N87" s="189"/>
      <c r="O87" s="189"/>
      <c r="P87" s="189"/>
      <c r="Q87" s="189"/>
      <c r="R87" s="189"/>
      <c r="S87" s="189"/>
      <c r="T87" s="189"/>
      <c r="U87" s="189"/>
      <c r="V87" s="189"/>
      <c r="W87" s="189"/>
      <c r="X87" s="189"/>
      <c r="Y87" s="189"/>
      <c r="AA87" s="189"/>
      <c r="AB87" s="189"/>
      <c r="AC87" s="189"/>
      <c r="AE87" s="189"/>
      <c r="AF87" s="189"/>
      <c r="AG87" s="189"/>
      <c r="AH87" s="189"/>
      <c r="AI87" s="195"/>
      <c r="AJ87" s="195"/>
    </row>
    <row r="88" spans="1:36" x14ac:dyDescent="0.2">
      <c r="A88" s="144">
        <v>61</v>
      </c>
      <c r="E88" s="189"/>
      <c r="F88" s="189"/>
      <c r="G88" s="189"/>
      <c r="H88" s="189"/>
      <c r="I88" s="189"/>
      <c r="J88" s="189"/>
      <c r="K88" s="189"/>
      <c r="L88" s="189"/>
      <c r="M88" s="189"/>
      <c r="N88" s="189"/>
      <c r="O88" s="189"/>
      <c r="P88" s="189"/>
      <c r="Q88" s="189"/>
      <c r="R88" s="189"/>
      <c r="S88" s="189"/>
      <c r="T88" s="189"/>
      <c r="U88" s="189"/>
      <c r="V88" s="189"/>
      <c r="W88" s="189"/>
      <c r="X88" s="189"/>
      <c r="Y88" s="189"/>
      <c r="AA88" s="189"/>
      <c r="AB88" s="189"/>
      <c r="AC88" s="189"/>
      <c r="AE88" s="189"/>
      <c r="AF88" s="189"/>
      <c r="AG88" s="189"/>
      <c r="AH88" s="189"/>
      <c r="AI88" s="195"/>
      <c r="AJ88" s="195"/>
    </row>
    <row r="89" spans="1:36" x14ac:dyDescent="0.2">
      <c r="A89" s="144">
        <v>62</v>
      </c>
      <c r="E89" s="189"/>
      <c r="F89" s="189"/>
      <c r="G89" s="189"/>
      <c r="H89" s="189"/>
      <c r="I89" s="189"/>
      <c r="J89" s="189"/>
      <c r="K89" s="189"/>
      <c r="L89" s="189"/>
      <c r="M89" s="189"/>
      <c r="N89" s="189"/>
      <c r="O89" s="189"/>
      <c r="P89" s="189"/>
      <c r="Q89" s="189"/>
      <c r="R89" s="189"/>
      <c r="S89" s="189"/>
      <c r="T89" s="189"/>
      <c r="U89" s="189"/>
      <c r="V89" s="189"/>
      <c r="W89" s="189"/>
      <c r="X89" s="189"/>
      <c r="Y89" s="189"/>
      <c r="AA89" s="189"/>
      <c r="AB89" s="189"/>
      <c r="AC89" s="189"/>
      <c r="AE89" s="189"/>
      <c r="AF89" s="189"/>
      <c r="AG89" s="189"/>
      <c r="AH89" s="189"/>
      <c r="AI89" s="195"/>
      <c r="AJ89" s="195"/>
    </row>
    <row r="90" spans="1:36" x14ac:dyDescent="0.2">
      <c r="A90" s="144">
        <v>63</v>
      </c>
      <c r="E90" s="189"/>
      <c r="F90" s="189"/>
      <c r="G90" s="189"/>
      <c r="H90" s="189"/>
      <c r="I90" s="189"/>
      <c r="J90" s="189"/>
      <c r="K90" s="189"/>
      <c r="L90" s="189"/>
      <c r="M90" s="189"/>
      <c r="N90" s="189"/>
      <c r="O90" s="189"/>
      <c r="P90" s="189"/>
      <c r="Q90" s="189"/>
      <c r="R90" s="189"/>
      <c r="S90" s="189"/>
      <c r="T90" s="189"/>
      <c r="U90" s="189"/>
      <c r="V90" s="189"/>
      <c r="W90" s="189"/>
      <c r="X90" s="189"/>
      <c r="Y90" s="189"/>
      <c r="AA90" s="189"/>
      <c r="AB90" s="189"/>
      <c r="AC90" s="189"/>
      <c r="AE90" s="189"/>
      <c r="AF90" s="189"/>
      <c r="AG90" s="189"/>
      <c r="AH90" s="189"/>
      <c r="AI90" s="195"/>
      <c r="AJ90" s="195"/>
    </row>
    <row r="91" spans="1:36" x14ac:dyDescent="0.2">
      <c r="A91" s="144">
        <v>64</v>
      </c>
      <c r="E91" s="189"/>
      <c r="F91" s="189"/>
      <c r="G91" s="189"/>
      <c r="H91" s="189"/>
      <c r="I91" s="189"/>
      <c r="J91" s="189"/>
      <c r="K91" s="189"/>
      <c r="L91" s="189"/>
      <c r="M91" s="189"/>
      <c r="N91" s="189"/>
      <c r="O91" s="189"/>
      <c r="P91" s="189"/>
      <c r="Q91" s="189"/>
      <c r="R91" s="189"/>
      <c r="S91" s="189"/>
      <c r="T91" s="189"/>
      <c r="U91" s="189"/>
      <c r="V91" s="189"/>
      <c r="W91" s="189"/>
      <c r="X91" s="189"/>
      <c r="Y91" s="189"/>
      <c r="AA91" s="189"/>
      <c r="AB91" s="189"/>
      <c r="AC91" s="189"/>
      <c r="AE91" s="189"/>
      <c r="AF91" s="189"/>
      <c r="AG91" s="189"/>
      <c r="AH91" s="189"/>
      <c r="AI91" s="195"/>
      <c r="AJ91" s="195"/>
    </row>
    <row r="92" spans="1:36" x14ac:dyDescent="0.2">
      <c r="A92" s="144">
        <v>65</v>
      </c>
      <c r="E92" s="189"/>
      <c r="F92" s="189"/>
      <c r="G92" s="189"/>
      <c r="H92" s="189"/>
      <c r="I92" s="189"/>
      <c r="J92" s="189"/>
      <c r="K92" s="189"/>
      <c r="L92" s="189"/>
      <c r="M92" s="189"/>
      <c r="N92" s="189"/>
      <c r="O92" s="189"/>
      <c r="P92" s="189"/>
      <c r="Q92" s="189"/>
      <c r="R92" s="189"/>
      <c r="S92" s="189"/>
      <c r="T92" s="189"/>
      <c r="U92" s="189"/>
      <c r="V92" s="189"/>
      <c r="W92" s="189"/>
      <c r="X92" s="189"/>
      <c r="Y92" s="189"/>
      <c r="AA92" s="189"/>
      <c r="AB92" s="189"/>
      <c r="AC92" s="189"/>
      <c r="AE92" s="189"/>
      <c r="AF92" s="189"/>
      <c r="AG92" s="189"/>
      <c r="AH92" s="189"/>
      <c r="AI92" s="195"/>
      <c r="AJ92" s="195"/>
    </row>
    <row r="93" spans="1:36" x14ac:dyDescent="0.2">
      <c r="A93" s="144">
        <v>66</v>
      </c>
      <c r="E93" s="189"/>
      <c r="F93" s="189"/>
      <c r="G93" s="189"/>
      <c r="H93" s="189"/>
      <c r="I93" s="189"/>
      <c r="J93" s="189"/>
      <c r="K93" s="189"/>
      <c r="L93" s="189"/>
      <c r="M93" s="189"/>
      <c r="N93" s="189"/>
      <c r="O93" s="189"/>
      <c r="P93" s="189"/>
      <c r="Q93" s="189"/>
      <c r="R93" s="189"/>
      <c r="S93" s="189"/>
      <c r="T93" s="189"/>
      <c r="U93" s="189"/>
      <c r="V93" s="189"/>
      <c r="W93" s="189"/>
      <c r="X93" s="189"/>
      <c r="Y93" s="189"/>
      <c r="AA93" s="189"/>
      <c r="AB93" s="189"/>
      <c r="AC93" s="189"/>
      <c r="AE93" s="189"/>
      <c r="AF93" s="189"/>
      <c r="AG93" s="189"/>
      <c r="AH93" s="189"/>
      <c r="AI93" s="195"/>
      <c r="AJ93" s="195"/>
    </row>
    <row r="94" spans="1:36" x14ac:dyDescent="0.2">
      <c r="A94" s="144">
        <v>67</v>
      </c>
      <c r="E94" s="189"/>
      <c r="F94" s="189"/>
      <c r="G94" s="189"/>
      <c r="H94" s="189"/>
      <c r="I94" s="189"/>
      <c r="J94" s="189"/>
      <c r="K94" s="189"/>
      <c r="L94" s="189"/>
      <c r="M94" s="189"/>
      <c r="N94" s="189"/>
      <c r="O94" s="189"/>
      <c r="P94" s="189"/>
      <c r="Q94" s="189"/>
      <c r="R94" s="189"/>
      <c r="S94" s="189"/>
      <c r="T94" s="189"/>
      <c r="U94" s="189"/>
      <c r="V94" s="189"/>
      <c r="W94" s="189"/>
      <c r="X94" s="189"/>
      <c r="Y94" s="189"/>
      <c r="AA94" s="189"/>
      <c r="AB94" s="189"/>
      <c r="AC94" s="189"/>
      <c r="AE94" s="189"/>
      <c r="AF94" s="189"/>
      <c r="AG94" s="189"/>
      <c r="AH94" s="189"/>
      <c r="AI94" s="195"/>
      <c r="AJ94" s="195"/>
    </row>
    <row r="95" spans="1:36" x14ac:dyDescent="0.2">
      <c r="A95" s="144">
        <v>68</v>
      </c>
      <c r="E95" s="189"/>
      <c r="F95" s="189"/>
      <c r="G95" s="189"/>
      <c r="H95" s="189"/>
      <c r="I95" s="189"/>
      <c r="J95" s="189"/>
      <c r="K95" s="189"/>
      <c r="L95" s="189"/>
      <c r="M95" s="189"/>
      <c r="N95" s="189"/>
      <c r="O95" s="189"/>
      <c r="P95" s="189"/>
      <c r="Q95" s="189"/>
      <c r="R95" s="189"/>
      <c r="S95" s="189"/>
      <c r="T95" s="189"/>
      <c r="U95" s="189"/>
      <c r="V95" s="189"/>
      <c r="W95" s="189"/>
      <c r="X95" s="189"/>
      <c r="Y95" s="189"/>
      <c r="AA95" s="189"/>
      <c r="AB95" s="189"/>
      <c r="AC95" s="189"/>
      <c r="AE95" s="189"/>
      <c r="AF95" s="189"/>
      <c r="AG95" s="189"/>
      <c r="AH95" s="189"/>
      <c r="AI95" s="195"/>
      <c r="AJ95" s="195"/>
    </row>
    <row r="96" spans="1:36" x14ac:dyDescent="0.2">
      <c r="A96" s="144">
        <v>69</v>
      </c>
      <c r="E96" s="189"/>
      <c r="F96" s="189"/>
      <c r="G96" s="189"/>
      <c r="H96" s="189"/>
      <c r="I96" s="189"/>
      <c r="J96" s="189"/>
      <c r="K96" s="189"/>
      <c r="L96" s="189"/>
      <c r="M96" s="189"/>
      <c r="N96" s="189"/>
      <c r="O96" s="189"/>
      <c r="P96" s="189"/>
      <c r="Q96" s="189"/>
      <c r="R96" s="189"/>
      <c r="S96" s="189"/>
      <c r="T96" s="189"/>
      <c r="U96" s="189"/>
      <c r="V96" s="189"/>
      <c r="W96" s="189"/>
      <c r="X96" s="189"/>
      <c r="Y96" s="189"/>
      <c r="AA96" s="189"/>
      <c r="AB96" s="189"/>
      <c r="AC96" s="189"/>
      <c r="AE96" s="189"/>
      <c r="AF96" s="189"/>
      <c r="AG96" s="189"/>
      <c r="AH96" s="189"/>
      <c r="AI96" s="195"/>
      <c r="AJ96" s="195"/>
    </row>
    <row r="97" spans="1:36" x14ac:dyDescent="0.2">
      <c r="A97" s="144">
        <v>70</v>
      </c>
      <c r="E97" s="189"/>
      <c r="F97" s="189"/>
      <c r="G97" s="189"/>
      <c r="H97" s="189"/>
      <c r="I97" s="189"/>
      <c r="J97" s="189"/>
      <c r="K97" s="189"/>
      <c r="L97" s="189"/>
      <c r="M97" s="189"/>
      <c r="N97" s="189"/>
      <c r="O97" s="189"/>
      <c r="P97" s="189"/>
      <c r="Q97" s="189"/>
      <c r="R97" s="189"/>
      <c r="S97" s="189"/>
      <c r="T97" s="189"/>
      <c r="U97" s="189"/>
      <c r="V97" s="189"/>
      <c r="W97" s="189"/>
      <c r="X97" s="189"/>
      <c r="Y97" s="189"/>
      <c r="AA97" s="189"/>
      <c r="AB97" s="189"/>
      <c r="AC97" s="189"/>
      <c r="AE97" s="189"/>
      <c r="AF97" s="189"/>
      <c r="AG97" s="189"/>
      <c r="AH97" s="189"/>
      <c r="AI97" s="195"/>
      <c r="AJ97" s="195"/>
    </row>
    <row r="98" spans="1:36" x14ac:dyDescent="0.2">
      <c r="A98" s="144">
        <v>71</v>
      </c>
      <c r="E98" s="189"/>
      <c r="F98" s="189"/>
      <c r="G98" s="189"/>
      <c r="H98" s="189"/>
      <c r="I98" s="189"/>
      <c r="J98" s="189"/>
      <c r="K98" s="189"/>
      <c r="L98" s="189"/>
      <c r="M98" s="189"/>
      <c r="N98" s="189"/>
      <c r="O98" s="189"/>
      <c r="P98" s="189"/>
      <c r="Q98" s="189"/>
      <c r="R98" s="189"/>
      <c r="S98" s="189"/>
      <c r="T98" s="189"/>
      <c r="U98" s="189"/>
      <c r="V98" s="189"/>
      <c r="W98" s="189"/>
      <c r="X98" s="189"/>
      <c r="Y98" s="189"/>
      <c r="AA98" s="189"/>
      <c r="AB98" s="189"/>
      <c r="AC98" s="189"/>
      <c r="AE98" s="189"/>
      <c r="AF98" s="189"/>
      <c r="AG98" s="189"/>
      <c r="AH98" s="189"/>
      <c r="AI98" s="195"/>
      <c r="AJ98" s="195"/>
    </row>
    <row r="99" spans="1:36" x14ac:dyDescent="0.2">
      <c r="A99" s="144">
        <v>72</v>
      </c>
      <c r="E99" s="189"/>
      <c r="F99" s="189"/>
      <c r="G99" s="189"/>
      <c r="H99" s="189"/>
      <c r="I99" s="189"/>
      <c r="J99" s="189"/>
      <c r="K99" s="189"/>
      <c r="L99" s="189"/>
      <c r="M99" s="189"/>
      <c r="N99" s="189"/>
      <c r="O99" s="189"/>
      <c r="P99" s="189"/>
      <c r="Q99" s="189"/>
      <c r="R99" s="189"/>
      <c r="S99" s="189"/>
      <c r="T99" s="189"/>
      <c r="U99" s="189"/>
      <c r="V99" s="189"/>
      <c r="W99" s="189"/>
      <c r="X99" s="189"/>
      <c r="Y99" s="189"/>
      <c r="AA99" s="189"/>
      <c r="AB99" s="189"/>
      <c r="AC99" s="189"/>
      <c r="AE99" s="189"/>
      <c r="AF99" s="189"/>
      <c r="AG99" s="189"/>
      <c r="AH99" s="189"/>
      <c r="AI99" s="195"/>
      <c r="AJ99" s="195"/>
    </row>
    <row r="100" spans="1:36" x14ac:dyDescent="0.2">
      <c r="A100" s="144">
        <v>73</v>
      </c>
      <c r="E100" s="189"/>
      <c r="F100" s="189"/>
      <c r="G100" s="189"/>
      <c r="H100" s="189"/>
      <c r="I100" s="189"/>
      <c r="J100" s="189"/>
      <c r="K100" s="189"/>
      <c r="L100" s="189"/>
      <c r="M100" s="189"/>
      <c r="N100" s="189"/>
      <c r="O100" s="189"/>
      <c r="P100" s="189"/>
      <c r="Q100" s="189"/>
      <c r="R100" s="189"/>
      <c r="S100" s="189"/>
      <c r="T100" s="189"/>
      <c r="U100" s="189"/>
      <c r="V100" s="189"/>
      <c r="W100" s="189"/>
      <c r="X100" s="189"/>
      <c r="Y100" s="189"/>
      <c r="AA100" s="189"/>
      <c r="AB100" s="189"/>
      <c r="AC100" s="189"/>
      <c r="AE100" s="189"/>
      <c r="AF100" s="189"/>
      <c r="AG100" s="189"/>
      <c r="AH100" s="189"/>
      <c r="AI100" s="195"/>
      <c r="AJ100" s="195"/>
    </row>
    <row r="101" spans="1:36" x14ac:dyDescent="0.2">
      <c r="A101" s="144">
        <v>74</v>
      </c>
      <c r="E101" s="189"/>
      <c r="F101" s="189"/>
      <c r="G101" s="189"/>
      <c r="H101" s="189"/>
      <c r="I101" s="189"/>
      <c r="J101" s="189"/>
      <c r="K101" s="189"/>
      <c r="L101" s="189"/>
      <c r="M101" s="189"/>
      <c r="N101" s="189"/>
      <c r="O101" s="189"/>
      <c r="P101" s="189"/>
      <c r="Q101" s="189"/>
      <c r="R101" s="189"/>
      <c r="S101" s="189"/>
      <c r="T101" s="189"/>
      <c r="U101" s="189"/>
      <c r="V101" s="189"/>
      <c r="W101" s="189"/>
      <c r="X101" s="189"/>
      <c r="Y101" s="189"/>
      <c r="AA101" s="189"/>
      <c r="AB101" s="189"/>
      <c r="AC101" s="189"/>
      <c r="AE101" s="189"/>
      <c r="AF101" s="189"/>
      <c r="AG101" s="189"/>
      <c r="AH101" s="189"/>
      <c r="AI101" s="195"/>
      <c r="AJ101" s="195"/>
    </row>
    <row r="102" spans="1:36" x14ac:dyDescent="0.2">
      <c r="A102" s="144">
        <v>75</v>
      </c>
      <c r="E102" s="189"/>
      <c r="F102" s="189"/>
      <c r="G102" s="189"/>
      <c r="H102" s="189"/>
      <c r="I102" s="189"/>
      <c r="J102" s="189"/>
      <c r="K102" s="189"/>
      <c r="L102" s="189"/>
      <c r="M102" s="189"/>
      <c r="N102" s="189"/>
      <c r="O102" s="189"/>
      <c r="P102" s="189"/>
      <c r="Q102" s="189"/>
      <c r="R102" s="189"/>
      <c r="S102" s="189"/>
      <c r="T102" s="189"/>
      <c r="U102" s="189"/>
      <c r="V102" s="189"/>
      <c r="W102" s="189"/>
      <c r="X102" s="189"/>
      <c r="Y102" s="189"/>
      <c r="AA102" s="189"/>
      <c r="AB102" s="189"/>
      <c r="AC102" s="189"/>
      <c r="AE102" s="189"/>
      <c r="AF102" s="189"/>
      <c r="AG102" s="189"/>
      <c r="AH102" s="189"/>
      <c r="AI102" s="195"/>
      <c r="AJ102" s="195"/>
    </row>
    <row r="103" spans="1:36" x14ac:dyDescent="0.2">
      <c r="A103" s="144">
        <v>76</v>
      </c>
      <c r="E103" s="189"/>
      <c r="F103" s="189"/>
      <c r="G103" s="189"/>
      <c r="H103" s="189"/>
      <c r="I103" s="189"/>
      <c r="J103" s="189"/>
      <c r="K103" s="189"/>
      <c r="L103" s="189"/>
      <c r="M103" s="189"/>
      <c r="N103" s="189"/>
      <c r="O103" s="189"/>
      <c r="P103" s="189"/>
      <c r="Q103" s="189"/>
      <c r="R103" s="189"/>
      <c r="S103" s="189"/>
      <c r="T103" s="189"/>
      <c r="U103" s="189"/>
      <c r="V103" s="189"/>
      <c r="W103" s="189"/>
      <c r="X103" s="189"/>
      <c r="Y103" s="189"/>
      <c r="AA103" s="189"/>
      <c r="AB103" s="189"/>
      <c r="AC103" s="189"/>
      <c r="AE103" s="189"/>
      <c r="AF103" s="189"/>
      <c r="AG103" s="189"/>
      <c r="AH103" s="189"/>
      <c r="AI103" s="195"/>
      <c r="AJ103" s="195"/>
    </row>
    <row r="104" spans="1:36" x14ac:dyDescent="0.2">
      <c r="A104" s="144">
        <v>77</v>
      </c>
      <c r="E104" s="189"/>
      <c r="F104" s="189"/>
      <c r="G104" s="189"/>
      <c r="H104" s="189"/>
      <c r="I104" s="189"/>
      <c r="J104" s="189"/>
      <c r="K104" s="189"/>
      <c r="L104" s="189"/>
      <c r="M104" s="189"/>
      <c r="N104" s="189"/>
      <c r="O104" s="189"/>
      <c r="P104" s="189"/>
      <c r="Q104" s="189"/>
      <c r="R104" s="189"/>
      <c r="S104" s="189"/>
      <c r="T104" s="189"/>
      <c r="U104" s="189"/>
      <c r="V104" s="189"/>
      <c r="W104" s="189"/>
      <c r="X104" s="189"/>
      <c r="Y104" s="189"/>
      <c r="AA104" s="189"/>
      <c r="AB104" s="189"/>
      <c r="AC104" s="189"/>
      <c r="AE104" s="189"/>
      <c r="AF104" s="189"/>
      <c r="AG104" s="189"/>
      <c r="AH104" s="189"/>
      <c r="AI104" s="195"/>
      <c r="AJ104" s="195"/>
    </row>
    <row r="105" spans="1:36" x14ac:dyDescent="0.2">
      <c r="A105" s="144">
        <v>78</v>
      </c>
      <c r="E105" s="189"/>
      <c r="F105" s="189"/>
      <c r="G105" s="189"/>
      <c r="H105" s="189"/>
      <c r="I105" s="189"/>
      <c r="J105" s="189"/>
      <c r="K105" s="189"/>
      <c r="L105" s="189"/>
      <c r="M105" s="189"/>
      <c r="N105" s="189"/>
      <c r="O105" s="189"/>
      <c r="P105" s="189"/>
      <c r="Q105" s="189"/>
      <c r="R105" s="189"/>
      <c r="S105" s="189"/>
      <c r="T105" s="189"/>
      <c r="U105" s="189"/>
      <c r="V105" s="189"/>
      <c r="W105" s="189"/>
      <c r="X105" s="189"/>
      <c r="Y105" s="189"/>
      <c r="AA105" s="189"/>
      <c r="AB105" s="189"/>
      <c r="AC105" s="189"/>
      <c r="AE105" s="189"/>
      <c r="AF105" s="189"/>
      <c r="AG105" s="189"/>
      <c r="AH105" s="189"/>
      <c r="AI105" s="195"/>
      <c r="AJ105" s="195"/>
    </row>
    <row r="106" spans="1:36" x14ac:dyDescent="0.2">
      <c r="A106" s="144">
        <v>79</v>
      </c>
      <c r="E106" s="189"/>
      <c r="F106" s="189"/>
      <c r="G106" s="189"/>
      <c r="H106" s="189"/>
      <c r="I106" s="189"/>
      <c r="J106" s="189"/>
      <c r="K106" s="189"/>
      <c r="L106" s="189"/>
      <c r="M106" s="189"/>
      <c r="N106" s="189"/>
      <c r="O106" s="189"/>
      <c r="P106" s="189"/>
      <c r="Q106" s="189"/>
      <c r="R106" s="189"/>
      <c r="S106" s="189"/>
      <c r="T106" s="189"/>
      <c r="U106" s="189"/>
      <c r="V106" s="189"/>
      <c r="W106" s="189"/>
      <c r="X106" s="189"/>
      <c r="Y106" s="189"/>
      <c r="AA106" s="189"/>
      <c r="AB106" s="189"/>
      <c r="AC106" s="189"/>
      <c r="AE106" s="189"/>
      <c r="AF106" s="189"/>
      <c r="AG106" s="189"/>
      <c r="AH106" s="189"/>
      <c r="AI106" s="195"/>
      <c r="AJ106" s="195"/>
    </row>
    <row r="107" spans="1:36" x14ac:dyDescent="0.2">
      <c r="A107" s="144">
        <v>80</v>
      </c>
      <c r="E107" s="189"/>
      <c r="F107" s="189"/>
      <c r="G107" s="189"/>
      <c r="H107" s="189"/>
      <c r="I107" s="189"/>
      <c r="J107" s="189"/>
      <c r="K107" s="189"/>
      <c r="L107" s="189"/>
      <c r="M107" s="189"/>
      <c r="N107" s="189"/>
      <c r="O107" s="189"/>
      <c r="P107" s="189"/>
      <c r="Q107" s="189"/>
      <c r="R107" s="189"/>
      <c r="S107" s="189"/>
      <c r="T107" s="189"/>
      <c r="U107" s="189"/>
      <c r="V107" s="189"/>
      <c r="W107" s="189"/>
      <c r="X107" s="189"/>
      <c r="Y107" s="189"/>
      <c r="AA107" s="189"/>
      <c r="AB107" s="189"/>
      <c r="AC107" s="189"/>
      <c r="AE107" s="189"/>
      <c r="AF107" s="189"/>
      <c r="AG107" s="189"/>
      <c r="AH107" s="189"/>
      <c r="AI107" s="195"/>
      <c r="AJ107" s="195"/>
    </row>
    <row r="108" spans="1:36" x14ac:dyDescent="0.2">
      <c r="A108" s="144">
        <v>81</v>
      </c>
      <c r="E108" s="189"/>
      <c r="F108" s="189"/>
      <c r="G108" s="189"/>
      <c r="H108" s="189"/>
      <c r="I108" s="189"/>
      <c r="J108" s="189"/>
      <c r="K108" s="189"/>
      <c r="L108" s="189"/>
      <c r="M108" s="189"/>
      <c r="N108" s="189"/>
      <c r="O108" s="189"/>
      <c r="P108" s="189"/>
      <c r="Q108" s="189"/>
      <c r="R108" s="189"/>
      <c r="S108" s="189"/>
      <c r="T108" s="189"/>
      <c r="U108" s="189"/>
      <c r="V108" s="189"/>
      <c r="W108" s="189"/>
      <c r="X108" s="189"/>
      <c r="Y108" s="189"/>
      <c r="AA108" s="189"/>
      <c r="AB108" s="189"/>
      <c r="AC108" s="189"/>
      <c r="AE108" s="189"/>
      <c r="AF108" s="189"/>
      <c r="AG108" s="189"/>
      <c r="AH108" s="189"/>
      <c r="AI108" s="195"/>
      <c r="AJ108" s="195"/>
    </row>
    <row r="109" spans="1:36" x14ac:dyDescent="0.2">
      <c r="A109" s="144">
        <v>82</v>
      </c>
      <c r="E109" s="189"/>
      <c r="F109" s="189"/>
      <c r="G109" s="189"/>
      <c r="H109" s="189"/>
      <c r="I109" s="189"/>
      <c r="J109" s="189"/>
      <c r="K109" s="189"/>
      <c r="L109" s="189"/>
      <c r="M109" s="189"/>
      <c r="N109" s="189"/>
      <c r="O109" s="189"/>
      <c r="P109" s="189"/>
      <c r="Q109" s="189"/>
      <c r="R109" s="189"/>
      <c r="S109" s="189"/>
      <c r="T109" s="189"/>
      <c r="U109" s="189"/>
      <c r="V109" s="189"/>
      <c r="W109" s="189"/>
      <c r="X109" s="189"/>
      <c r="Y109" s="189"/>
      <c r="AA109" s="189"/>
      <c r="AB109" s="189"/>
      <c r="AC109" s="189"/>
      <c r="AE109" s="189"/>
      <c r="AF109" s="189"/>
      <c r="AG109" s="189"/>
      <c r="AH109" s="189"/>
      <c r="AI109" s="195"/>
      <c r="AJ109" s="195"/>
    </row>
    <row r="110" spans="1:36" x14ac:dyDescent="0.2">
      <c r="A110" s="144">
        <v>83</v>
      </c>
      <c r="E110" s="189"/>
      <c r="F110" s="189"/>
      <c r="G110" s="189"/>
      <c r="H110" s="189"/>
      <c r="I110" s="189"/>
      <c r="J110" s="189"/>
      <c r="K110" s="189"/>
      <c r="L110" s="189"/>
      <c r="M110" s="189"/>
      <c r="N110" s="189"/>
      <c r="O110" s="189"/>
      <c r="P110" s="189"/>
      <c r="Q110" s="189"/>
      <c r="R110" s="189"/>
      <c r="S110" s="189"/>
      <c r="T110" s="189"/>
      <c r="U110" s="189"/>
      <c r="V110" s="189"/>
      <c r="W110" s="189"/>
      <c r="X110" s="189"/>
      <c r="Y110" s="189"/>
      <c r="AA110" s="189"/>
      <c r="AB110" s="189"/>
      <c r="AC110" s="189"/>
      <c r="AE110" s="189"/>
      <c r="AF110" s="189"/>
      <c r="AG110" s="189"/>
      <c r="AH110" s="189"/>
      <c r="AI110" s="195"/>
      <c r="AJ110" s="195"/>
    </row>
    <row r="111" spans="1:36" x14ac:dyDescent="0.2">
      <c r="A111" s="144">
        <v>84</v>
      </c>
      <c r="E111" s="189"/>
      <c r="F111" s="189"/>
      <c r="G111" s="189"/>
      <c r="H111" s="189"/>
      <c r="I111" s="189"/>
      <c r="J111" s="189"/>
      <c r="K111" s="189"/>
      <c r="L111" s="189"/>
      <c r="M111" s="189"/>
      <c r="N111" s="189"/>
      <c r="O111" s="189"/>
      <c r="P111" s="189"/>
      <c r="Q111" s="189"/>
      <c r="R111" s="189"/>
      <c r="S111" s="189"/>
      <c r="T111" s="189"/>
      <c r="U111" s="189"/>
      <c r="V111" s="189"/>
      <c r="W111" s="189"/>
      <c r="X111" s="189"/>
      <c r="Y111" s="189"/>
      <c r="AA111" s="189"/>
      <c r="AB111" s="189"/>
      <c r="AC111" s="189"/>
      <c r="AE111" s="189"/>
      <c r="AF111" s="189"/>
      <c r="AG111" s="189"/>
      <c r="AH111" s="189"/>
      <c r="AI111" s="195"/>
      <c r="AJ111" s="195"/>
    </row>
    <row r="112" spans="1:36" x14ac:dyDescent="0.2">
      <c r="A112" s="144">
        <v>85</v>
      </c>
      <c r="E112" s="189"/>
      <c r="F112" s="189"/>
      <c r="G112" s="189"/>
      <c r="H112" s="189"/>
      <c r="I112" s="189"/>
      <c r="J112" s="189"/>
      <c r="K112" s="189"/>
      <c r="L112" s="189"/>
      <c r="M112" s="189"/>
      <c r="N112" s="189"/>
      <c r="O112" s="189"/>
      <c r="P112" s="189"/>
      <c r="Q112" s="189"/>
      <c r="R112" s="189"/>
      <c r="S112" s="189"/>
      <c r="T112" s="189"/>
      <c r="U112" s="189"/>
      <c r="V112" s="189"/>
      <c r="W112" s="189"/>
      <c r="X112" s="189"/>
      <c r="Y112" s="189"/>
      <c r="AA112" s="189"/>
      <c r="AB112" s="189"/>
      <c r="AC112" s="189"/>
      <c r="AE112" s="189"/>
      <c r="AF112" s="189"/>
      <c r="AG112" s="189"/>
      <c r="AH112" s="189"/>
      <c r="AI112" s="195"/>
      <c r="AJ112" s="195"/>
    </row>
    <row r="113" spans="1:36" x14ac:dyDescent="0.2">
      <c r="A113" s="144">
        <v>86</v>
      </c>
      <c r="E113" s="189"/>
      <c r="F113" s="189"/>
      <c r="G113" s="189"/>
      <c r="H113" s="189"/>
      <c r="I113" s="189"/>
      <c r="J113" s="189"/>
      <c r="K113" s="189"/>
      <c r="L113" s="189"/>
      <c r="M113" s="189"/>
      <c r="N113" s="189"/>
      <c r="O113" s="189"/>
      <c r="P113" s="189"/>
      <c r="Q113" s="189"/>
      <c r="R113" s="189"/>
      <c r="S113" s="189"/>
      <c r="T113" s="189"/>
      <c r="U113" s="189"/>
      <c r="V113" s="189"/>
      <c r="W113" s="189"/>
      <c r="X113" s="189"/>
      <c r="Y113" s="189"/>
      <c r="AA113" s="189"/>
      <c r="AB113" s="189"/>
      <c r="AC113" s="189"/>
      <c r="AE113" s="189"/>
      <c r="AF113" s="189"/>
      <c r="AG113" s="189"/>
      <c r="AH113" s="189"/>
      <c r="AI113" s="195"/>
      <c r="AJ113" s="195"/>
    </row>
    <row r="114" spans="1:36" x14ac:dyDescent="0.2">
      <c r="A114" s="144">
        <v>87</v>
      </c>
      <c r="E114" s="189"/>
      <c r="F114" s="189"/>
      <c r="G114" s="189"/>
      <c r="H114" s="189"/>
      <c r="I114" s="189"/>
      <c r="J114" s="189"/>
      <c r="K114" s="189"/>
      <c r="L114" s="189"/>
      <c r="M114" s="189"/>
      <c r="N114" s="189"/>
      <c r="O114" s="189"/>
      <c r="P114" s="189"/>
      <c r="Q114" s="189"/>
      <c r="R114" s="189"/>
      <c r="S114" s="189"/>
      <c r="T114" s="189"/>
      <c r="U114" s="189"/>
      <c r="V114" s="189"/>
      <c r="W114" s="189"/>
      <c r="X114" s="189"/>
      <c r="Y114" s="189"/>
      <c r="AA114" s="189"/>
      <c r="AB114" s="189"/>
      <c r="AC114" s="189"/>
      <c r="AE114" s="189"/>
      <c r="AF114" s="189"/>
      <c r="AG114" s="189"/>
      <c r="AH114" s="189"/>
      <c r="AI114" s="195"/>
      <c r="AJ114" s="195"/>
    </row>
    <row r="115" spans="1:36" x14ac:dyDescent="0.2">
      <c r="A115" s="144">
        <v>88</v>
      </c>
      <c r="E115" s="189"/>
      <c r="F115" s="189"/>
      <c r="G115" s="189"/>
      <c r="H115" s="189"/>
      <c r="I115" s="189"/>
      <c r="J115" s="189"/>
      <c r="K115" s="189"/>
      <c r="L115" s="189"/>
      <c r="M115" s="189"/>
      <c r="N115" s="189"/>
      <c r="O115" s="189"/>
      <c r="P115" s="189"/>
      <c r="Q115" s="189"/>
      <c r="R115" s="189"/>
      <c r="S115" s="189"/>
      <c r="T115" s="189"/>
      <c r="U115" s="189"/>
      <c r="V115" s="189"/>
      <c r="W115" s="189"/>
      <c r="X115" s="189"/>
      <c r="Y115" s="189"/>
      <c r="AA115" s="189"/>
      <c r="AB115" s="189"/>
      <c r="AC115" s="189"/>
      <c r="AE115" s="189"/>
      <c r="AF115" s="189"/>
      <c r="AG115" s="189"/>
      <c r="AH115" s="189"/>
      <c r="AI115" s="195"/>
      <c r="AJ115" s="195"/>
    </row>
    <row r="116" spans="1:36" x14ac:dyDescent="0.2">
      <c r="A116" s="144">
        <v>89</v>
      </c>
      <c r="E116" s="189"/>
      <c r="F116" s="189"/>
      <c r="G116" s="189"/>
      <c r="H116" s="189"/>
      <c r="I116" s="189"/>
      <c r="J116" s="189"/>
      <c r="K116" s="189"/>
      <c r="L116" s="189"/>
      <c r="M116" s="189"/>
      <c r="N116" s="189"/>
      <c r="O116" s="189"/>
      <c r="P116" s="189"/>
      <c r="Q116" s="189"/>
      <c r="R116" s="189"/>
      <c r="S116" s="189"/>
      <c r="T116" s="189"/>
      <c r="U116" s="189"/>
      <c r="V116" s="189"/>
      <c r="W116" s="189"/>
      <c r="X116" s="189"/>
      <c r="Y116" s="189"/>
      <c r="AA116" s="189"/>
      <c r="AB116" s="189"/>
      <c r="AC116" s="189"/>
      <c r="AE116" s="189"/>
      <c r="AF116" s="189"/>
      <c r="AG116" s="189"/>
      <c r="AH116" s="189"/>
      <c r="AI116" s="195"/>
      <c r="AJ116" s="195"/>
    </row>
    <row r="117" spans="1:36" x14ac:dyDescent="0.2">
      <c r="A117" s="144">
        <v>90</v>
      </c>
      <c r="E117" s="189"/>
      <c r="F117" s="189"/>
      <c r="G117" s="189"/>
      <c r="H117" s="189"/>
      <c r="I117" s="189"/>
      <c r="J117" s="189"/>
      <c r="K117" s="189"/>
      <c r="L117" s="189"/>
      <c r="M117" s="189"/>
      <c r="N117" s="189"/>
      <c r="O117" s="189"/>
      <c r="P117" s="189"/>
      <c r="Q117" s="189"/>
      <c r="R117" s="189"/>
      <c r="S117" s="189"/>
      <c r="T117" s="189"/>
      <c r="U117" s="189"/>
      <c r="V117" s="189"/>
      <c r="W117" s="189"/>
      <c r="X117" s="189"/>
      <c r="Y117" s="189"/>
      <c r="AA117" s="189"/>
      <c r="AB117" s="189"/>
      <c r="AC117" s="189"/>
      <c r="AE117" s="189"/>
      <c r="AF117" s="189"/>
      <c r="AG117" s="189"/>
      <c r="AH117" s="189"/>
      <c r="AI117" s="195"/>
      <c r="AJ117" s="195"/>
    </row>
    <row r="118" spans="1:36" x14ac:dyDescent="0.2">
      <c r="A118" s="144">
        <v>91</v>
      </c>
      <c r="E118" s="189"/>
      <c r="F118" s="189"/>
      <c r="G118" s="189"/>
      <c r="H118" s="189"/>
      <c r="I118" s="189"/>
      <c r="J118" s="189"/>
      <c r="K118" s="189"/>
      <c r="L118" s="189"/>
      <c r="M118" s="189"/>
      <c r="N118" s="189"/>
      <c r="O118" s="189"/>
      <c r="P118" s="189"/>
      <c r="Q118" s="189"/>
      <c r="R118" s="189"/>
      <c r="S118" s="189"/>
      <c r="T118" s="189"/>
      <c r="U118" s="189"/>
      <c r="V118" s="189"/>
      <c r="W118" s="189"/>
      <c r="X118" s="189"/>
      <c r="Y118" s="189"/>
      <c r="AA118" s="189"/>
      <c r="AB118" s="189"/>
      <c r="AC118" s="189"/>
      <c r="AE118" s="189"/>
      <c r="AF118" s="189"/>
      <c r="AG118" s="189"/>
      <c r="AH118" s="189"/>
      <c r="AI118" s="195"/>
      <c r="AJ118" s="195"/>
    </row>
    <row r="119" spans="1:36" x14ac:dyDescent="0.2">
      <c r="A119" s="144">
        <v>92</v>
      </c>
      <c r="E119" s="189"/>
      <c r="F119" s="189"/>
      <c r="G119" s="189"/>
      <c r="H119" s="189"/>
      <c r="I119" s="189"/>
      <c r="J119" s="189"/>
      <c r="K119" s="189"/>
      <c r="L119" s="189"/>
      <c r="M119" s="189"/>
      <c r="N119" s="189"/>
      <c r="O119" s="189"/>
      <c r="P119" s="189"/>
      <c r="Q119" s="189"/>
      <c r="R119" s="189"/>
      <c r="S119" s="189"/>
      <c r="T119" s="189"/>
      <c r="U119" s="189"/>
      <c r="V119" s="189"/>
      <c r="W119" s="189"/>
      <c r="X119" s="189"/>
      <c r="Y119" s="189"/>
      <c r="AA119" s="189"/>
      <c r="AB119" s="189"/>
      <c r="AC119" s="189"/>
      <c r="AE119" s="189"/>
      <c r="AF119" s="189"/>
      <c r="AG119" s="189"/>
      <c r="AH119" s="189"/>
      <c r="AI119" s="195"/>
      <c r="AJ119" s="195"/>
    </row>
    <row r="120" spans="1:36" x14ac:dyDescent="0.2">
      <c r="A120" s="144">
        <v>93</v>
      </c>
      <c r="E120" s="189"/>
      <c r="F120" s="189"/>
      <c r="G120" s="189"/>
      <c r="H120" s="189"/>
      <c r="I120" s="189"/>
      <c r="J120" s="189"/>
      <c r="K120" s="189"/>
      <c r="L120" s="189"/>
      <c r="M120" s="189"/>
      <c r="N120" s="189"/>
      <c r="O120" s="189"/>
      <c r="P120" s="189"/>
      <c r="Q120" s="189"/>
      <c r="R120" s="189"/>
      <c r="S120" s="189"/>
      <c r="T120" s="189"/>
      <c r="U120" s="189"/>
      <c r="V120" s="189"/>
      <c r="W120" s="189"/>
      <c r="X120" s="189"/>
      <c r="Y120" s="189"/>
      <c r="AA120" s="189"/>
      <c r="AB120" s="189"/>
      <c r="AC120" s="189"/>
      <c r="AE120" s="189"/>
      <c r="AF120" s="189"/>
      <c r="AG120" s="189"/>
      <c r="AH120" s="189"/>
      <c r="AI120" s="195"/>
      <c r="AJ120" s="195"/>
    </row>
    <row r="121" spans="1:36" x14ac:dyDescent="0.2">
      <c r="A121" s="144">
        <v>94</v>
      </c>
      <c r="E121" s="189"/>
      <c r="F121" s="189"/>
      <c r="G121" s="189"/>
      <c r="H121" s="189"/>
      <c r="I121" s="189"/>
      <c r="J121" s="189"/>
      <c r="K121" s="189"/>
      <c r="L121" s="189"/>
      <c r="M121" s="189"/>
      <c r="N121" s="189"/>
      <c r="O121" s="189"/>
      <c r="P121" s="189"/>
      <c r="Q121" s="189"/>
      <c r="R121" s="189"/>
      <c r="S121" s="189"/>
      <c r="T121" s="189"/>
      <c r="U121" s="189"/>
      <c r="V121" s="189"/>
      <c r="W121" s="189"/>
      <c r="X121" s="189"/>
      <c r="Y121" s="189"/>
      <c r="AA121" s="189"/>
      <c r="AB121" s="189"/>
      <c r="AC121" s="189"/>
      <c r="AE121" s="189"/>
      <c r="AF121" s="189"/>
      <c r="AG121" s="189"/>
      <c r="AH121" s="189"/>
      <c r="AI121" s="195"/>
      <c r="AJ121" s="195"/>
    </row>
    <row r="122" spans="1:36" x14ac:dyDescent="0.2">
      <c r="A122" s="144">
        <v>95</v>
      </c>
      <c r="E122" s="189"/>
      <c r="F122" s="189"/>
      <c r="G122" s="189"/>
      <c r="H122" s="189"/>
      <c r="I122" s="189"/>
      <c r="J122" s="189"/>
      <c r="K122" s="189"/>
      <c r="L122" s="189"/>
      <c r="M122" s="189"/>
      <c r="N122" s="189"/>
      <c r="O122" s="189"/>
      <c r="P122" s="189"/>
      <c r="Q122" s="189"/>
      <c r="R122" s="189"/>
      <c r="S122" s="189"/>
      <c r="T122" s="189"/>
      <c r="U122" s="189"/>
      <c r="V122" s="189"/>
      <c r="W122" s="189"/>
      <c r="X122" s="189"/>
      <c r="Y122" s="189"/>
      <c r="AA122" s="189"/>
      <c r="AB122" s="189"/>
      <c r="AC122" s="189"/>
      <c r="AE122" s="189"/>
      <c r="AF122" s="189"/>
      <c r="AG122" s="189"/>
      <c r="AH122" s="189"/>
      <c r="AI122" s="195"/>
      <c r="AJ122" s="195"/>
    </row>
    <row r="123" spans="1:36" x14ac:dyDescent="0.2">
      <c r="A123" s="144">
        <v>96</v>
      </c>
      <c r="E123" s="189"/>
      <c r="F123" s="189"/>
      <c r="G123" s="189"/>
      <c r="H123" s="189"/>
      <c r="I123" s="189"/>
      <c r="J123" s="189"/>
      <c r="K123" s="189"/>
      <c r="L123" s="189"/>
      <c r="M123" s="189"/>
      <c r="N123" s="189"/>
      <c r="O123" s="189"/>
      <c r="P123" s="189"/>
      <c r="Q123" s="189"/>
      <c r="R123" s="189"/>
      <c r="S123" s="189"/>
      <c r="T123" s="189"/>
      <c r="U123" s="189"/>
      <c r="V123" s="189"/>
      <c r="W123" s="189"/>
      <c r="X123" s="189"/>
      <c r="Y123" s="189"/>
      <c r="AA123" s="189"/>
      <c r="AB123" s="189"/>
      <c r="AC123" s="189"/>
      <c r="AE123" s="189"/>
      <c r="AF123" s="189"/>
      <c r="AG123" s="189"/>
      <c r="AH123" s="189"/>
      <c r="AI123" s="195"/>
      <c r="AJ123" s="195"/>
    </row>
    <row r="124" spans="1:36" x14ac:dyDescent="0.2">
      <c r="A124" s="144">
        <v>97</v>
      </c>
      <c r="E124" s="189"/>
      <c r="F124" s="189"/>
      <c r="G124" s="189"/>
      <c r="H124" s="189"/>
      <c r="I124" s="189"/>
      <c r="J124" s="189"/>
      <c r="K124" s="189"/>
      <c r="L124" s="189"/>
      <c r="M124" s="189"/>
      <c r="N124" s="189"/>
      <c r="O124" s="189"/>
      <c r="P124" s="189"/>
      <c r="Q124" s="189"/>
      <c r="R124" s="189"/>
      <c r="S124" s="189"/>
      <c r="T124" s="189"/>
      <c r="U124" s="189"/>
      <c r="V124" s="189"/>
      <c r="W124" s="189"/>
      <c r="X124" s="189"/>
      <c r="Y124" s="189"/>
      <c r="AA124" s="189"/>
      <c r="AB124" s="189"/>
      <c r="AC124" s="189"/>
      <c r="AE124" s="189"/>
      <c r="AF124" s="189"/>
      <c r="AG124" s="189"/>
      <c r="AH124" s="189"/>
      <c r="AI124" s="195"/>
      <c r="AJ124" s="195"/>
    </row>
    <row r="125" spans="1:36" x14ac:dyDescent="0.2">
      <c r="A125" s="144">
        <v>98</v>
      </c>
      <c r="E125" s="189"/>
      <c r="F125" s="189"/>
      <c r="G125" s="189"/>
      <c r="H125" s="189"/>
      <c r="I125" s="189"/>
      <c r="J125" s="189"/>
      <c r="K125" s="189"/>
      <c r="L125" s="189"/>
      <c r="M125" s="189"/>
      <c r="N125" s="189"/>
      <c r="O125" s="189"/>
      <c r="P125" s="189"/>
      <c r="Q125" s="189"/>
      <c r="R125" s="189"/>
      <c r="S125" s="189"/>
      <c r="T125" s="189"/>
      <c r="U125" s="189"/>
      <c r="V125" s="189"/>
      <c r="W125" s="189"/>
      <c r="X125" s="189"/>
      <c r="Y125" s="189"/>
      <c r="AA125" s="189"/>
      <c r="AB125" s="189"/>
      <c r="AC125" s="189"/>
      <c r="AE125" s="189"/>
      <c r="AF125" s="189"/>
      <c r="AG125" s="189"/>
      <c r="AH125" s="189"/>
      <c r="AI125" s="195"/>
      <c r="AJ125" s="195"/>
    </row>
    <row r="126" spans="1:36" x14ac:dyDescent="0.2">
      <c r="A126" s="144">
        <v>99</v>
      </c>
      <c r="E126" s="189"/>
      <c r="F126" s="189"/>
      <c r="G126" s="189"/>
      <c r="H126" s="189"/>
      <c r="I126" s="189"/>
      <c r="J126" s="189"/>
      <c r="K126" s="189"/>
      <c r="L126" s="189"/>
      <c r="M126" s="189"/>
      <c r="N126" s="189"/>
      <c r="O126" s="189"/>
      <c r="P126" s="189"/>
      <c r="Q126" s="189"/>
      <c r="R126" s="189"/>
      <c r="S126" s="189"/>
      <c r="T126" s="189"/>
      <c r="U126" s="189"/>
      <c r="V126" s="189"/>
      <c r="W126" s="189"/>
      <c r="X126" s="189"/>
      <c r="Y126" s="189"/>
      <c r="AA126" s="189"/>
      <c r="AB126" s="189"/>
      <c r="AC126" s="189"/>
      <c r="AE126" s="189"/>
      <c r="AF126" s="189"/>
      <c r="AG126" s="189"/>
      <c r="AH126" s="189"/>
      <c r="AI126" s="195"/>
      <c r="AJ126" s="195"/>
    </row>
    <row r="127" spans="1:36" x14ac:dyDescent="0.2">
      <c r="A127" s="144">
        <v>100</v>
      </c>
      <c r="E127" s="189"/>
      <c r="F127" s="189"/>
      <c r="G127" s="189"/>
      <c r="H127" s="189"/>
      <c r="I127" s="189"/>
      <c r="J127" s="189"/>
      <c r="K127" s="189"/>
      <c r="L127" s="189"/>
      <c r="M127" s="189"/>
      <c r="N127" s="189"/>
      <c r="O127" s="189"/>
      <c r="P127" s="189"/>
      <c r="Q127" s="189"/>
      <c r="R127" s="189"/>
      <c r="S127" s="189"/>
      <c r="T127" s="189"/>
      <c r="U127" s="189"/>
      <c r="V127" s="189"/>
      <c r="W127" s="189"/>
      <c r="X127" s="189"/>
      <c r="Y127" s="189"/>
      <c r="AA127" s="189"/>
      <c r="AB127" s="189"/>
      <c r="AC127" s="189"/>
      <c r="AE127" s="189"/>
      <c r="AF127" s="189"/>
      <c r="AG127" s="189"/>
      <c r="AH127" s="189"/>
      <c r="AI127" s="195"/>
      <c r="AJ127" s="195"/>
    </row>
    <row r="128" spans="1:36" x14ac:dyDescent="0.2">
      <c r="A128" s="144">
        <v>101</v>
      </c>
      <c r="E128" s="189"/>
      <c r="F128" s="189"/>
      <c r="G128" s="189"/>
      <c r="H128" s="189"/>
      <c r="I128" s="189"/>
      <c r="J128" s="189"/>
      <c r="K128" s="189"/>
      <c r="L128" s="189"/>
      <c r="M128" s="189"/>
      <c r="N128" s="189"/>
      <c r="O128" s="189"/>
      <c r="P128" s="189"/>
      <c r="Q128" s="189"/>
      <c r="R128" s="189"/>
      <c r="S128" s="189"/>
      <c r="T128" s="189"/>
      <c r="U128" s="189"/>
      <c r="V128" s="189"/>
      <c r="W128" s="189"/>
      <c r="X128" s="189"/>
      <c r="Y128" s="189"/>
      <c r="AA128" s="189"/>
      <c r="AB128" s="189"/>
      <c r="AC128" s="189"/>
      <c r="AE128" s="189"/>
      <c r="AF128" s="189"/>
      <c r="AG128" s="189"/>
      <c r="AH128" s="189"/>
      <c r="AI128" s="195"/>
      <c r="AJ128" s="195"/>
    </row>
    <row r="129" spans="1:36" x14ac:dyDescent="0.2">
      <c r="A129" s="144">
        <v>102</v>
      </c>
      <c r="E129" s="189"/>
      <c r="F129" s="189"/>
      <c r="G129" s="189"/>
      <c r="H129" s="189"/>
      <c r="I129" s="189"/>
      <c r="J129" s="189"/>
      <c r="K129" s="189"/>
      <c r="L129" s="189"/>
      <c r="M129" s="189"/>
      <c r="N129" s="189"/>
      <c r="O129" s="189"/>
      <c r="P129" s="189"/>
      <c r="Q129" s="189"/>
      <c r="R129" s="189"/>
      <c r="S129" s="189"/>
      <c r="T129" s="189"/>
      <c r="U129" s="189"/>
      <c r="V129" s="189"/>
      <c r="W129" s="189"/>
      <c r="X129" s="189"/>
      <c r="Y129" s="189"/>
      <c r="AA129" s="189"/>
      <c r="AB129" s="189"/>
      <c r="AC129" s="189"/>
      <c r="AE129" s="189"/>
      <c r="AF129" s="189"/>
      <c r="AG129" s="189"/>
      <c r="AH129" s="189"/>
      <c r="AI129" s="195"/>
      <c r="AJ129" s="195"/>
    </row>
    <row r="130" spans="1:36" x14ac:dyDescent="0.2">
      <c r="A130" s="144">
        <v>103</v>
      </c>
      <c r="E130" s="189"/>
      <c r="F130" s="189"/>
      <c r="G130" s="189"/>
      <c r="H130" s="189"/>
      <c r="I130" s="189"/>
      <c r="J130" s="189"/>
      <c r="K130" s="189"/>
      <c r="L130" s="189"/>
      <c r="M130" s="189"/>
      <c r="N130" s="189"/>
      <c r="O130" s="189"/>
      <c r="P130" s="189"/>
      <c r="Q130" s="189"/>
      <c r="R130" s="189"/>
      <c r="S130" s="189"/>
      <c r="T130" s="189"/>
      <c r="U130" s="189"/>
      <c r="V130" s="189"/>
      <c r="W130" s="189"/>
      <c r="X130" s="189"/>
      <c r="Y130" s="189"/>
      <c r="AA130" s="189"/>
      <c r="AB130" s="189"/>
      <c r="AC130" s="189"/>
      <c r="AE130" s="189"/>
      <c r="AF130" s="189"/>
      <c r="AG130" s="189"/>
      <c r="AH130" s="189"/>
      <c r="AI130" s="195"/>
      <c r="AJ130" s="195"/>
    </row>
    <row r="131" spans="1:36" x14ac:dyDescent="0.2">
      <c r="A131" s="144">
        <v>104</v>
      </c>
      <c r="E131" s="189"/>
      <c r="F131" s="189"/>
      <c r="G131" s="189"/>
      <c r="H131" s="189"/>
      <c r="I131" s="189"/>
      <c r="J131" s="189"/>
      <c r="K131" s="189"/>
      <c r="L131" s="189"/>
      <c r="M131" s="189"/>
      <c r="N131" s="189"/>
      <c r="O131" s="189"/>
      <c r="P131" s="189"/>
      <c r="Q131" s="189"/>
      <c r="R131" s="189"/>
      <c r="S131" s="189"/>
      <c r="T131" s="189"/>
      <c r="U131" s="189"/>
      <c r="V131" s="189"/>
      <c r="W131" s="189"/>
      <c r="X131" s="189"/>
      <c r="Y131" s="189"/>
      <c r="AA131" s="189"/>
      <c r="AB131" s="189"/>
      <c r="AC131" s="189"/>
      <c r="AE131" s="189"/>
      <c r="AF131" s="189"/>
      <c r="AG131" s="189"/>
      <c r="AH131" s="189"/>
      <c r="AI131" s="195"/>
      <c r="AJ131" s="195"/>
    </row>
    <row r="132" spans="1:36" x14ac:dyDescent="0.2">
      <c r="A132" s="144">
        <v>105</v>
      </c>
      <c r="E132" s="189"/>
      <c r="F132" s="189"/>
      <c r="G132" s="189"/>
      <c r="H132" s="189"/>
      <c r="I132" s="189"/>
      <c r="J132" s="189"/>
      <c r="K132" s="189"/>
      <c r="L132" s="189"/>
      <c r="M132" s="189"/>
      <c r="N132" s="189"/>
      <c r="O132" s="189"/>
      <c r="P132" s="189"/>
      <c r="Q132" s="189"/>
      <c r="R132" s="189"/>
      <c r="S132" s="189"/>
      <c r="T132" s="189"/>
      <c r="U132" s="189"/>
      <c r="V132" s="189"/>
      <c r="W132" s="189"/>
      <c r="X132" s="189"/>
      <c r="Y132" s="189"/>
      <c r="AA132" s="189"/>
      <c r="AB132" s="189"/>
      <c r="AC132" s="189"/>
      <c r="AE132" s="189"/>
      <c r="AF132" s="189"/>
      <c r="AG132" s="189"/>
      <c r="AH132" s="189"/>
      <c r="AI132" s="195"/>
      <c r="AJ132" s="195"/>
    </row>
    <row r="133" spans="1:36" x14ac:dyDescent="0.2">
      <c r="A133" s="144">
        <v>106</v>
      </c>
      <c r="E133" s="189"/>
      <c r="F133" s="189"/>
      <c r="G133" s="189"/>
      <c r="H133" s="189"/>
      <c r="I133" s="189"/>
      <c r="J133" s="189"/>
      <c r="K133" s="189"/>
      <c r="L133" s="189"/>
      <c r="M133" s="189"/>
      <c r="N133" s="189"/>
      <c r="O133" s="189"/>
      <c r="P133" s="189"/>
      <c r="Q133" s="189"/>
      <c r="R133" s="189"/>
      <c r="S133" s="189"/>
      <c r="T133" s="189"/>
      <c r="U133" s="189"/>
      <c r="V133" s="189"/>
      <c r="W133" s="189"/>
      <c r="X133" s="189"/>
      <c r="Y133" s="189"/>
      <c r="AA133" s="189"/>
      <c r="AB133" s="189"/>
      <c r="AC133" s="189"/>
      <c r="AE133" s="189"/>
      <c r="AF133" s="189"/>
      <c r="AG133" s="189"/>
      <c r="AH133" s="189"/>
      <c r="AI133" s="195"/>
      <c r="AJ133" s="195"/>
    </row>
    <row r="134" spans="1:36" x14ac:dyDescent="0.2">
      <c r="A134" s="144">
        <v>107</v>
      </c>
      <c r="E134" s="189"/>
      <c r="F134" s="189"/>
      <c r="G134" s="189"/>
      <c r="H134" s="189"/>
      <c r="I134" s="189"/>
      <c r="J134" s="189"/>
      <c r="K134" s="189"/>
      <c r="L134" s="189"/>
      <c r="M134" s="189"/>
      <c r="N134" s="189"/>
      <c r="O134" s="189"/>
      <c r="P134" s="189"/>
      <c r="Q134" s="189"/>
      <c r="R134" s="189"/>
      <c r="S134" s="189"/>
      <c r="T134" s="189"/>
      <c r="U134" s="189"/>
      <c r="V134" s="189"/>
      <c r="W134" s="189"/>
      <c r="X134" s="189"/>
      <c r="Y134" s="189"/>
      <c r="AA134" s="189"/>
      <c r="AB134" s="189"/>
      <c r="AC134" s="189"/>
      <c r="AE134" s="189"/>
      <c r="AF134" s="189"/>
      <c r="AG134" s="189"/>
      <c r="AH134" s="189"/>
      <c r="AI134" s="195"/>
      <c r="AJ134" s="195"/>
    </row>
    <row r="135" spans="1:36" x14ac:dyDescent="0.2">
      <c r="A135" s="144">
        <v>108</v>
      </c>
      <c r="E135" s="189"/>
      <c r="F135" s="189"/>
      <c r="G135" s="189"/>
      <c r="H135" s="189"/>
      <c r="I135" s="189"/>
      <c r="J135" s="189"/>
      <c r="K135" s="189"/>
      <c r="L135" s="189"/>
      <c r="M135" s="189"/>
      <c r="N135" s="189"/>
      <c r="O135" s="189"/>
      <c r="P135" s="189"/>
      <c r="Q135" s="189"/>
      <c r="R135" s="189"/>
      <c r="S135" s="189"/>
      <c r="T135" s="189"/>
      <c r="U135" s="189"/>
      <c r="V135" s="189"/>
      <c r="W135" s="189"/>
      <c r="X135" s="189"/>
      <c r="Y135" s="189"/>
      <c r="AA135" s="189"/>
      <c r="AB135" s="189"/>
      <c r="AC135" s="189"/>
      <c r="AE135" s="189"/>
      <c r="AF135" s="189"/>
      <c r="AG135" s="189"/>
      <c r="AH135" s="189"/>
      <c r="AI135" s="195"/>
      <c r="AJ135" s="195"/>
    </row>
    <row r="136" spans="1:36" x14ac:dyDescent="0.2">
      <c r="A136" s="144">
        <v>109</v>
      </c>
      <c r="E136" s="189"/>
      <c r="F136" s="189"/>
      <c r="G136" s="189"/>
      <c r="H136" s="189"/>
      <c r="I136" s="189"/>
      <c r="J136" s="189"/>
      <c r="K136" s="189"/>
      <c r="L136" s="189"/>
      <c r="M136" s="189"/>
      <c r="N136" s="189"/>
      <c r="O136" s="189"/>
      <c r="P136" s="189"/>
      <c r="Q136" s="189"/>
      <c r="R136" s="189"/>
      <c r="S136" s="189"/>
      <c r="T136" s="189"/>
      <c r="U136" s="189"/>
      <c r="V136" s="189"/>
      <c r="W136" s="189"/>
      <c r="X136" s="189"/>
      <c r="Y136" s="189"/>
      <c r="AA136" s="189"/>
      <c r="AB136" s="189"/>
      <c r="AC136" s="189"/>
      <c r="AE136" s="189"/>
      <c r="AF136" s="189"/>
      <c r="AG136" s="189"/>
      <c r="AH136" s="189"/>
      <c r="AI136" s="195"/>
      <c r="AJ136" s="195"/>
    </row>
    <row r="137" spans="1:36" x14ac:dyDescent="0.2">
      <c r="A137" s="144">
        <v>110</v>
      </c>
      <c r="E137" s="189"/>
      <c r="F137" s="189"/>
      <c r="G137" s="189"/>
      <c r="H137" s="189"/>
      <c r="I137" s="189"/>
      <c r="J137" s="189"/>
      <c r="K137" s="189"/>
      <c r="L137" s="189"/>
      <c r="M137" s="189"/>
      <c r="N137" s="189"/>
      <c r="O137" s="189"/>
      <c r="P137" s="189"/>
      <c r="Q137" s="189"/>
      <c r="R137" s="189"/>
      <c r="S137" s="189"/>
      <c r="T137" s="189"/>
      <c r="U137" s="189"/>
      <c r="V137" s="189"/>
      <c r="W137" s="189"/>
      <c r="X137" s="189"/>
      <c r="Y137" s="189"/>
      <c r="AA137" s="189"/>
      <c r="AB137" s="189"/>
      <c r="AC137" s="189"/>
      <c r="AE137" s="189"/>
      <c r="AF137" s="189"/>
      <c r="AG137" s="189"/>
      <c r="AH137" s="189"/>
      <c r="AI137" s="195"/>
      <c r="AJ137" s="195"/>
    </row>
    <row r="138" spans="1:36" x14ac:dyDescent="0.2">
      <c r="A138" s="144">
        <v>111</v>
      </c>
      <c r="E138" s="189"/>
      <c r="F138" s="189"/>
      <c r="G138" s="189"/>
      <c r="H138" s="189"/>
      <c r="I138" s="189"/>
      <c r="J138" s="189"/>
      <c r="K138" s="189"/>
      <c r="L138" s="189"/>
      <c r="M138" s="189"/>
      <c r="N138" s="189"/>
      <c r="O138" s="189"/>
      <c r="P138" s="189"/>
      <c r="Q138" s="189"/>
      <c r="R138" s="189"/>
      <c r="S138" s="189"/>
      <c r="T138" s="189"/>
      <c r="U138" s="189"/>
      <c r="V138" s="189"/>
      <c r="W138" s="189"/>
      <c r="X138" s="189"/>
      <c r="Y138" s="189"/>
      <c r="AA138" s="189"/>
      <c r="AB138" s="189"/>
      <c r="AC138" s="189"/>
      <c r="AE138" s="189"/>
      <c r="AF138" s="189"/>
      <c r="AG138" s="189"/>
      <c r="AH138" s="189"/>
      <c r="AI138" s="195"/>
      <c r="AJ138" s="195"/>
    </row>
    <row r="139" spans="1:36" x14ac:dyDescent="0.2">
      <c r="A139" s="144">
        <v>112</v>
      </c>
      <c r="E139" s="189"/>
      <c r="F139" s="189"/>
      <c r="G139" s="189"/>
      <c r="H139" s="189"/>
      <c r="I139" s="189"/>
      <c r="J139" s="189"/>
      <c r="K139" s="189"/>
      <c r="L139" s="189"/>
      <c r="M139" s="189"/>
      <c r="N139" s="189"/>
      <c r="O139" s="189"/>
      <c r="P139" s="189"/>
      <c r="Q139" s="189"/>
      <c r="R139" s="189"/>
      <c r="S139" s="189"/>
      <c r="T139" s="189"/>
      <c r="U139" s="189"/>
      <c r="V139" s="189"/>
      <c r="W139" s="189"/>
      <c r="X139" s="189"/>
      <c r="Y139" s="189"/>
      <c r="AA139" s="189"/>
      <c r="AB139" s="189"/>
      <c r="AC139" s="189"/>
      <c r="AE139" s="189"/>
      <c r="AF139" s="189"/>
      <c r="AG139" s="189"/>
      <c r="AH139" s="189"/>
      <c r="AI139" s="195"/>
      <c r="AJ139" s="195"/>
    </row>
    <row r="140" spans="1:36" x14ac:dyDescent="0.2">
      <c r="A140" s="144">
        <v>113</v>
      </c>
      <c r="E140" s="189"/>
      <c r="F140" s="189"/>
      <c r="G140" s="189"/>
      <c r="H140" s="189"/>
      <c r="I140" s="189"/>
      <c r="J140" s="189"/>
      <c r="K140" s="189"/>
      <c r="L140" s="189"/>
      <c r="M140" s="189"/>
      <c r="N140" s="189"/>
      <c r="O140" s="189"/>
      <c r="P140" s="189"/>
      <c r="Q140" s="189"/>
      <c r="R140" s="189"/>
      <c r="S140" s="189"/>
      <c r="T140" s="189"/>
      <c r="U140" s="189"/>
      <c r="V140" s="189"/>
      <c r="W140" s="189"/>
      <c r="X140" s="189"/>
      <c r="Y140" s="189"/>
      <c r="AA140" s="189"/>
      <c r="AB140" s="189"/>
      <c r="AC140" s="189"/>
      <c r="AE140" s="189"/>
      <c r="AF140" s="189"/>
      <c r="AG140" s="189"/>
      <c r="AH140" s="189"/>
      <c r="AI140" s="195"/>
      <c r="AJ140" s="195"/>
    </row>
    <row r="141" spans="1:36" x14ac:dyDescent="0.2">
      <c r="A141" s="144">
        <v>114</v>
      </c>
      <c r="E141" s="189"/>
      <c r="F141" s="189"/>
      <c r="G141" s="189"/>
      <c r="H141" s="189"/>
      <c r="I141" s="189"/>
      <c r="J141" s="189"/>
      <c r="K141" s="189"/>
      <c r="L141" s="189"/>
      <c r="M141" s="189"/>
      <c r="N141" s="189"/>
      <c r="O141" s="189"/>
      <c r="P141" s="189"/>
      <c r="Q141" s="189"/>
      <c r="R141" s="189"/>
      <c r="S141" s="189"/>
      <c r="T141" s="189"/>
      <c r="U141" s="189"/>
      <c r="V141" s="189"/>
      <c r="W141" s="189"/>
      <c r="X141" s="189"/>
      <c r="Y141" s="189"/>
      <c r="AA141" s="189"/>
      <c r="AB141" s="189"/>
      <c r="AC141" s="189"/>
      <c r="AE141" s="189"/>
      <c r="AF141" s="189"/>
      <c r="AG141" s="189"/>
      <c r="AH141" s="189"/>
      <c r="AI141" s="195"/>
      <c r="AJ141" s="195"/>
    </row>
    <row r="142" spans="1:36" x14ac:dyDescent="0.2">
      <c r="A142" s="144">
        <v>115</v>
      </c>
      <c r="E142" s="189"/>
      <c r="F142" s="189"/>
      <c r="G142" s="189"/>
      <c r="H142" s="189"/>
      <c r="I142" s="189"/>
      <c r="J142" s="189"/>
      <c r="K142" s="189"/>
      <c r="L142" s="189"/>
      <c r="M142" s="189"/>
      <c r="N142" s="189"/>
      <c r="O142" s="189"/>
      <c r="P142" s="189"/>
      <c r="Q142" s="189"/>
      <c r="R142" s="189"/>
      <c r="S142" s="189"/>
      <c r="T142" s="189"/>
      <c r="U142" s="189"/>
      <c r="V142" s="189"/>
      <c r="W142" s="189"/>
      <c r="X142" s="189"/>
      <c r="Y142" s="189"/>
      <c r="AA142" s="189"/>
      <c r="AB142" s="189"/>
      <c r="AC142" s="189"/>
      <c r="AE142" s="189"/>
      <c r="AF142" s="189"/>
      <c r="AG142" s="189"/>
      <c r="AH142" s="189"/>
      <c r="AI142" s="195"/>
      <c r="AJ142" s="195"/>
    </row>
    <row r="143" spans="1:36" x14ac:dyDescent="0.2">
      <c r="A143" s="144">
        <v>116</v>
      </c>
      <c r="E143" s="189"/>
      <c r="F143" s="189"/>
      <c r="G143" s="189"/>
      <c r="H143" s="189"/>
      <c r="I143" s="189"/>
      <c r="J143" s="189"/>
      <c r="K143" s="189"/>
      <c r="L143" s="189"/>
      <c r="M143" s="189"/>
      <c r="N143" s="189"/>
      <c r="O143" s="189"/>
      <c r="P143" s="189"/>
      <c r="Q143" s="189"/>
      <c r="R143" s="189"/>
      <c r="S143" s="189"/>
      <c r="T143" s="189"/>
      <c r="U143" s="189"/>
      <c r="V143" s="189"/>
      <c r="W143" s="189"/>
      <c r="X143" s="189"/>
      <c r="Y143" s="189"/>
      <c r="AA143" s="189"/>
      <c r="AB143" s="189"/>
      <c r="AC143" s="189"/>
      <c r="AE143" s="189"/>
      <c r="AF143" s="189"/>
      <c r="AG143" s="189"/>
      <c r="AH143" s="189"/>
      <c r="AI143" s="195"/>
      <c r="AJ143" s="195"/>
    </row>
    <row r="144" spans="1:36" x14ac:dyDescent="0.2">
      <c r="A144" s="144">
        <v>117</v>
      </c>
      <c r="E144" s="189"/>
      <c r="F144" s="189"/>
      <c r="G144" s="189"/>
      <c r="H144" s="189"/>
      <c r="I144" s="189"/>
      <c r="J144" s="189"/>
      <c r="K144" s="189"/>
      <c r="L144" s="189"/>
      <c r="M144" s="189"/>
      <c r="N144" s="189"/>
      <c r="O144" s="189"/>
      <c r="P144" s="189"/>
      <c r="Q144" s="189"/>
      <c r="R144" s="189"/>
      <c r="S144" s="189"/>
      <c r="T144" s="189"/>
      <c r="U144" s="189"/>
      <c r="V144" s="189"/>
      <c r="W144" s="189"/>
      <c r="X144" s="189"/>
      <c r="Y144" s="189"/>
      <c r="AA144" s="189"/>
      <c r="AB144" s="189"/>
      <c r="AC144" s="189"/>
      <c r="AE144" s="189"/>
      <c r="AF144" s="189"/>
      <c r="AG144" s="189"/>
      <c r="AH144" s="189"/>
      <c r="AI144" s="195"/>
      <c r="AJ144" s="195"/>
    </row>
    <row r="145" spans="1:36" x14ac:dyDescent="0.2">
      <c r="A145" s="144">
        <v>118</v>
      </c>
      <c r="E145" s="189"/>
      <c r="F145" s="189"/>
      <c r="G145" s="189"/>
      <c r="H145" s="189"/>
      <c r="I145" s="189"/>
      <c r="J145" s="189"/>
      <c r="K145" s="189"/>
      <c r="L145" s="189"/>
      <c r="M145" s="189"/>
      <c r="N145" s="189"/>
      <c r="O145" s="189"/>
      <c r="P145" s="189"/>
      <c r="Q145" s="189"/>
      <c r="R145" s="189"/>
      <c r="S145" s="189"/>
      <c r="T145" s="189"/>
      <c r="U145" s="189"/>
      <c r="V145" s="189"/>
      <c r="W145" s="189"/>
      <c r="X145" s="189"/>
      <c r="Y145" s="189"/>
      <c r="AA145" s="189"/>
      <c r="AB145" s="189"/>
      <c r="AC145" s="189"/>
      <c r="AE145" s="189"/>
      <c r="AF145" s="189"/>
      <c r="AG145" s="189"/>
      <c r="AH145" s="189"/>
      <c r="AI145" s="195"/>
      <c r="AJ145" s="195"/>
    </row>
    <row r="146" spans="1:36" x14ac:dyDescent="0.2">
      <c r="A146" s="144">
        <v>119</v>
      </c>
      <c r="E146" s="189"/>
      <c r="F146" s="189"/>
      <c r="G146" s="189"/>
      <c r="H146" s="189"/>
      <c r="I146" s="189"/>
      <c r="J146" s="189"/>
      <c r="K146" s="189"/>
      <c r="L146" s="189"/>
      <c r="M146" s="189"/>
      <c r="N146" s="189"/>
      <c r="O146" s="189"/>
      <c r="P146" s="189"/>
      <c r="Q146" s="189"/>
      <c r="R146" s="189"/>
      <c r="S146" s="189"/>
      <c r="T146" s="189"/>
      <c r="U146" s="189"/>
      <c r="V146" s="189"/>
      <c r="W146" s="189"/>
      <c r="X146" s="189"/>
      <c r="Y146" s="189"/>
      <c r="AA146" s="189"/>
      <c r="AB146" s="189"/>
      <c r="AC146" s="189"/>
      <c r="AE146" s="189"/>
      <c r="AF146" s="189"/>
      <c r="AG146" s="189"/>
      <c r="AH146" s="189"/>
      <c r="AI146" s="195"/>
      <c r="AJ146" s="195"/>
    </row>
    <row r="147" spans="1:36" x14ac:dyDescent="0.2">
      <c r="A147" s="144">
        <v>120</v>
      </c>
      <c r="E147" s="189"/>
      <c r="F147" s="189"/>
      <c r="G147" s="189"/>
      <c r="H147" s="189"/>
      <c r="I147" s="189"/>
      <c r="J147" s="189"/>
      <c r="K147" s="189"/>
      <c r="L147" s="189"/>
      <c r="M147" s="189"/>
      <c r="N147" s="189"/>
      <c r="O147" s="189"/>
      <c r="P147" s="189"/>
      <c r="Q147" s="189"/>
      <c r="R147" s="189"/>
      <c r="S147" s="189"/>
      <c r="T147" s="189"/>
      <c r="U147" s="189"/>
      <c r="V147" s="189"/>
      <c r="W147" s="189"/>
      <c r="X147" s="189"/>
      <c r="Y147" s="189"/>
      <c r="AA147" s="189"/>
      <c r="AB147" s="189"/>
      <c r="AC147" s="189"/>
      <c r="AE147" s="189"/>
      <c r="AF147" s="189"/>
      <c r="AG147" s="189"/>
      <c r="AH147" s="189"/>
      <c r="AI147" s="195"/>
      <c r="AJ147" s="195"/>
    </row>
    <row r="148" spans="1:36" x14ac:dyDescent="0.2">
      <c r="A148" s="144">
        <v>121</v>
      </c>
      <c r="E148" s="189"/>
      <c r="F148" s="189"/>
      <c r="G148" s="189"/>
      <c r="H148" s="189"/>
      <c r="I148" s="189"/>
      <c r="J148" s="189"/>
      <c r="K148" s="189"/>
      <c r="L148" s="189"/>
      <c r="M148" s="189"/>
      <c r="N148" s="189"/>
      <c r="O148" s="189"/>
      <c r="P148" s="189"/>
      <c r="Q148" s="189"/>
      <c r="R148" s="189"/>
      <c r="S148" s="189"/>
      <c r="T148" s="189"/>
      <c r="U148" s="189"/>
      <c r="V148" s="189"/>
      <c r="W148" s="189"/>
      <c r="X148" s="189"/>
      <c r="Y148" s="189"/>
      <c r="AA148" s="189"/>
      <c r="AB148" s="189"/>
      <c r="AC148" s="189"/>
      <c r="AE148" s="189"/>
      <c r="AF148" s="189"/>
      <c r="AG148" s="189"/>
      <c r="AH148" s="189"/>
      <c r="AI148" s="195"/>
      <c r="AJ148" s="195"/>
    </row>
    <row r="149" spans="1:36" x14ac:dyDescent="0.2">
      <c r="A149" s="144">
        <v>122</v>
      </c>
      <c r="E149" s="189"/>
      <c r="F149" s="189"/>
      <c r="G149" s="189"/>
      <c r="H149" s="189"/>
      <c r="I149" s="189"/>
      <c r="J149" s="189"/>
      <c r="K149" s="189"/>
      <c r="L149" s="189"/>
      <c r="M149" s="189"/>
      <c r="N149" s="189"/>
      <c r="O149" s="189"/>
      <c r="P149" s="189"/>
      <c r="Q149" s="189"/>
      <c r="R149" s="189"/>
      <c r="S149" s="189"/>
      <c r="T149" s="189"/>
      <c r="U149" s="189"/>
      <c r="V149" s="189"/>
      <c r="W149" s="189"/>
      <c r="X149" s="189"/>
      <c r="Y149" s="189"/>
      <c r="AA149" s="189"/>
      <c r="AB149" s="189"/>
      <c r="AC149" s="189"/>
      <c r="AE149" s="189"/>
      <c r="AF149" s="189"/>
      <c r="AG149" s="189"/>
      <c r="AH149" s="189"/>
      <c r="AI149" s="195"/>
      <c r="AJ149" s="195"/>
    </row>
    <row r="150" spans="1:36" x14ac:dyDescent="0.2">
      <c r="A150" s="144">
        <v>123</v>
      </c>
      <c r="E150" s="189"/>
      <c r="F150" s="189"/>
      <c r="G150" s="189"/>
      <c r="H150" s="189"/>
      <c r="I150" s="189"/>
      <c r="J150" s="189"/>
      <c r="K150" s="189"/>
      <c r="L150" s="189"/>
      <c r="M150" s="189"/>
      <c r="N150" s="189"/>
      <c r="O150" s="189"/>
      <c r="P150" s="189"/>
      <c r="Q150" s="189"/>
      <c r="R150" s="189"/>
      <c r="S150" s="189"/>
      <c r="T150" s="189"/>
      <c r="U150" s="189"/>
      <c r="V150" s="189"/>
      <c r="W150" s="189"/>
      <c r="X150" s="189"/>
      <c r="Y150" s="189"/>
      <c r="AA150" s="189"/>
      <c r="AB150" s="189"/>
      <c r="AC150" s="189"/>
      <c r="AE150" s="189"/>
      <c r="AF150" s="189"/>
      <c r="AG150" s="189"/>
      <c r="AH150" s="189"/>
      <c r="AI150" s="195"/>
      <c r="AJ150" s="195"/>
    </row>
    <row r="151" spans="1:36" x14ac:dyDescent="0.2">
      <c r="A151" s="144">
        <v>124</v>
      </c>
      <c r="E151" s="189"/>
      <c r="F151" s="189"/>
      <c r="G151" s="189"/>
      <c r="H151" s="189"/>
      <c r="I151" s="189"/>
      <c r="J151" s="189"/>
      <c r="K151" s="189"/>
      <c r="L151" s="189"/>
      <c r="M151" s="189"/>
      <c r="N151" s="189"/>
      <c r="O151" s="189"/>
      <c r="P151" s="189"/>
      <c r="Q151" s="189"/>
      <c r="R151" s="189"/>
      <c r="S151" s="189"/>
      <c r="T151" s="189"/>
      <c r="U151" s="189"/>
      <c r="V151" s="189"/>
      <c r="W151" s="189"/>
      <c r="X151" s="189"/>
      <c r="Y151" s="189"/>
      <c r="AA151" s="189"/>
      <c r="AB151" s="189"/>
      <c r="AC151" s="189"/>
      <c r="AE151" s="189"/>
      <c r="AF151" s="189"/>
      <c r="AG151" s="189"/>
      <c r="AH151" s="189"/>
      <c r="AI151" s="195"/>
      <c r="AJ151" s="195"/>
    </row>
    <row r="152" spans="1:36" x14ac:dyDescent="0.2">
      <c r="A152" s="144">
        <v>125</v>
      </c>
      <c r="E152" s="189"/>
      <c r="F152" s="189"/>
      <c r="G152" s="189"/>
      <c r="H152" s="189"/>
      <c r="I152" s="189"/>
      <c r="J152" s="189"/>
      <c r="K152" s="189"/>
      <c r="L152" s="189"/>
      <c r="M152" s="189"/>
      <c r="N152" s="189"/>
      <c r="O152" s="189"/>
      <c r="P152" s="189"/>
      <c r="Q152" s="189"/>
      <c r="R152" s="189"/>
      <c r="S152" s="189"/>
      <c r="T152" s="189"/>
      <c r="U152" s="189"/>
      <c r="V152" s="189"/>
      <c r="W152" s="189"/>
      <c r="X152" s="189"/>
      <c r="Y152" s="189"/>
      <c r="AA152" s="189"/>
      <c r="AB152" s="189"/>
      <c r="AC152" s="189"/>
      <c r="AE152" s="189"/>
      <c r="AF152" s="189"/>
      <c r="AG152" s="189"/>
      <c r="AH152" s="189"/>
      <c r="AI152" s="195"/>
      <c r="AJ152" s="195"/>
    </row>
    <row r="153" spans="1:36" x14ac:dyDescent="0.2">
      <c r="A153" s="144">
        <v>126</v>
      </c>
      <c r="E153" s="189"/>
      <c r="F153" s="189"/>
      <c r="G153" s="189"/>
      <c r="H153" s="189"/>
      <c r="I153" s="189"/>
      <c r="J153" s="189"/>
      <c r="K153" s="189"/>
      <c r="L153" s="189"/>
      <c r="M153" s="189"/>
      <c r="N153" s="189"/>
      <c r="O153" s="189"/>
      <c r="P153" s="189"/>
      <c r="Q153" s="189"/>
      <c r="R153" s="189"/>
      <c r="S153" s="189"/>
      <c r="T153" s="189"/>
      <c r="U153" s="189"/>
      <c r="V153" s="189"/>
      <c r="W153" s="189"/>
      <c r="X153" s="189"/>
      <c r="Y153" s="189"/>
      <c r="AA153" s="189"/>
      <c r="AB153" s="189"/>
      <c r="AC153" s="189"/>
      <c r="AE153" s="189"/>
      <c r="AF153" s="189"/>
      <c r="AG153" s="189"/>
      <c r="AH153" s="189"/>
      <c r="AI153" s="195"/>
      <c r="AJ153" s="195"/>
    </row>
    <row r="154" spans="1:36" x14ac:dyDescent="0.2">
      <c r="A154" s="144">
        <v>127</v>
      </c>
      <c r="E154" s="189"/>
      <c r="F154" s="189"/>
      <c r="G154" s="189"/>
      <c r="H154" s="189"/>
      <c r="I154" s="189"/>
      <c r="J154" s="189"/>
      <c r="K154" s="189"/>
      <c r="L154" s="189"/>
      <c r="M154" s="189"/>
      <c r="N154" s="189"/>
      <c r="O154" s="189"/>
      <c r="P154" s="189"/>
      <c r="Q154" s="189"/>
      <c r="R154" s="189"/>
      <c r="S154" s="189"/>
      <c r="T154" s="189"/>
      <c r="U154" s="189"/>
      <c r="V154" s="189"/>
      <c r="W154" s="189"/>
      <c r="X154" s="189"/>
      <c r="Y154" s="189"/>
      <c r="AA154" s="189"/>
      <c r="AB154" s="189"/>
      <c r="AC154" s="189"/>
      <c r="AE154" s="189"/>
      <c r="AF154" s="189"/>
      <c r="AG154" s="189"/>
      <c r="AH154" s="189"/>
      <c r="AI154" s="195"/>
      <c r="AJ154" s="195"/>
    </row>
    <row r="155" spans="1:36" x14ac:dyDescent="0.2">
      <c r="A155" s="144">
        <v>128</v>
      </c>
      <c r="E155" s="189"/>
      <c r="F155" s="189"/>
      <c r="G155" s="189"/>
      <c r="H155" s="189"/>
      <c r="I155" s="189"/>
      <c r="J155" s="189"/>
      <c r="K155" s="189"/>
      <c r="L155" s="189"/>
      <c r="M155" s="189"/>
      <c r="N155" s="189"/>
      <c r="O155" s="189"/>
      <c r="P155" s="189"/>
      <c r="Q155" s="189"/>
      <c r="R155" s="189"/>
      <c r="S155" s="189"/>
      <c r="T155" s="189"/>
      <c r="U155" s="189"/>
      <c r="V155" s="189"/>
      <c r="W155" s="189"/>
      <c r="X155" s="189"/>
      <c r="Y155" s="189"/>
      <c r="AA155" s="189"/>
      <c r="AB155" s="189"/>
      <c r="AC155" s="189"/>
      <c r="AE155" s="189"/>
      <c r="AF155" s="189"/>
      <c r="AG155" s="189"/>
      <c r="AH155" s="189"/>
      <c r="AI155" s="195"/>
      <c r="AJ155" s="195"/>
    </row>
    <row r="156" spans="1:36" x14ac:dyDescent="0.2">
      <c r="A156" s="144">
        <v>129</v>
      </c>
      <c r="E156" s="189"/>
      <c r="F156" s="189"/>
      <c r="G156" s="189"/>
      <c r="H156" s="189"/>
      <c r="I156" s="189"/>
      <c r="J156" s="189"/>
      <c r="K156" s="189"/>
      <c r="L156" s="189"/>
      <c r="M156" s="189"/>
      <c r="N156" s="189"/>
      <c r="O156" s="189"/>
      <c r="P156" s="189"/>
      <c r="Q156" s="189"/>
      <c r="R156" s="189"/>
      <c r="S156" s="189"/>
      <c r="T156" s="189"/>
      <c r="U156" s="189"/>
      <c r="V156" s="189"/>
      <c r="W156" s="189"/>
      <c r="X156" s="189"/>
      <c r="Y156" s="189"/>
      <c r="AA156" s="189"/>
      <c r="AB156" s="189"/>
      <c r="AC156" s="189"/>
      <c r="AE156" s="189"/>
      <c r="AF156" s="189"/>
      <c r="AG156" s="189"/>
      <c r="AH156" s="189"/>
      <c r="AI156" s="195"/>
      <c r="AJ156" s="195"/>
    </row>
    <row r="157" spans="1:36" x14ac:dyDescent="0.2">
      <c r="A157" s="144">
        <v>130</v>
      </c>
      <c r="E157" s="189"/>
      <c r="F157" s="189"/>
      <c r="G157" s="189"/>
      <c r="H157" s="189"/>
      <c r="I157" s="189"/>
      <c r="J157" s="189"/>
      <c r="K157" s="189"/>
      <c r="L157" s="189"/>
      <c r="M157" s="189"/>
      <c r="N157" s="189"/>
      <c r="O157" s="189"/>
      <c r="P157" s="189"/>
      <c r="Q157" s="189"/>
      <c r="R157" s="189"/>
      <c r="S157" s="189"/>
      <c r="T157" s="189"/>
      <c r="U157" s="189"/>
      <c r="V157" s="189"/>
      <c r="W157" s="189"/>
      <c r="X157" s="189"/>
      <c r="Y157" s="189"/>
      <c r="AA157" s="189"/>
      <c r="AB157" s="189"/>
      <c r="AC157" s="189"/>
      <c r="AE157" s="189"/>
      <c r="AF157" s="189"/>
      <c r="AG157" s="189"/>
      <c r="AH157" s="189"/>
      <c r="AI157" s="195"/>
      <c r="AJ157" s="195"/>
    </row>
    <row r="158" spans="1:36" x14ac:dyDescent="0.2">
      <c r="A158" s="144">
        <v>131</v>
      </c>
      <c r="E158" s="189"/>
      <c r="F158" s="189"/>
      <c r="G158" s="189"/>
      <c r="H158" s="189"/>
      <c r="I158" s="189"/>
      <c r="J158" s="189"/>
      <c r="K158" s="189"/>
      <c r="L158" s="189"/>
      <c r="M158" s="189"/>
      <c r="N158" s="189"/>
      <c r="O158" s="189"/>
      <c r="P158" s="189"/>
      <c r="Q158" s="189"/>
      <c r="R158" s="189"/>
      <c r="S158" s="189"/>
      <c r="T158" s="189"/>
      <c r="U158" s="189"/>
      <c r="V158" s="189"/>
      <c r="W158" s="189"/>
      <c r="X158" s="189"/>
      <c r="Y158" s="189"/>
      <c r="AA158" s="189"/>
      <c r="AB158" s="189"/>
      <c r="AC158" s="189"/>
      <c r="AE158" s="189"/>
      <c r="AF158" s="189"/>
      <c r="AG158" s="189"/>
      <c r="AH158" s="189"/>
      <c r="AI158" s="195"/>
      <c r="AJ158" s="195"/>
    </row>
    <row r="159" spans="1:36" x14ac:dyDescent="0.2">
      <c r="A159" s="144">
        <v>132</v>
      </c>
      <c r="E159" s="189"/>
      <c r="F159" s="189"/>
      <c r="G159" s="189"/>
      <c r="H159" s="189"/>
      <c r="I159" s="189"/>
      <c r="J159" s="189"/>
      <c r="K159" s="189"/>
      <c r="L159" s="189"/>
      <c r="M159" s="189"/>
      <c r="N159" s="189"/>
      <c r="O159" s="189"/>
      <c r="P159" s="189"/>
      <c r="Q159" s="189"/>
      <c r="R159" s="189"/>
      <c r="S159" s="189"/>
      <c r="T159" s="189"/>
      <c r="U159" s="189"/>
      <c r="V159" s="189"/>
      <c r="W159" s="189"/>
      <c r="X159" s="189"/>
      <c r="Y159" s="189"/>
      <c r="AA159" s="189"/>
      <c r="AB159" s="189"/>
      <c r="AC159" s="189"/>
      <c r="AE159" s="189"/>
      <c r="AF159" s="189"/>
      <c r="AG159" s="189"/>
      <c r="AH159" s="189"/>
      <c r="AI159" s="195"/>
      <c r="AJ159" s="195"/>
    </row>
    <row r="160" spans="1:36" x14ac:dyDescent="0.2">
      <c r="A160" s="144">
        <v>133</v>
      </c>
      <c r="E160" s="189"/>
      <c r="F160" s="189"/>
      <c r="G160" s="189"/>
      <c r="H160" s="189"/>
      <c r="I160" s="189"/>
      <c r="J160" s="189"/>
      <c r="K160" s="189"/>
      <c r="L160" s="189"/>
      <c r="M160" s="189"/>
      <c r="N160" s="189"/>
      <c r="O160" s="189"/>
      <c r="P160" s="189"/>
      <c r="Q160" s="189"/>
      <c r="R160" s="189"/>
      <c r="S160" s="189"/>
      <c r="T160" s="189"/>
      <c r="U160" s="189"/>
      <c r="V160" s="189"/>
      <c r="W160" s="189"/>
      <c r="X160" s="189"/>
      <c r="Y160" s="189"/>
      <c r="AA160" s="189"/>
      <c r="AB160" s="189"/>
      <c r="AC160" s="189"/>
      <c r="AE160" s="189"/>
      <c r="AF160" s="189"/>
      <c r="AG160" s="189"/>
      <c r="AH160" s="189"/>
      <c r="AI160" s="195"/>
      <c r="AJ160" s="195"/>
    </row>
    <row r="161" spans="1:36" x14ac:dyDescent="0.2">
      <c r="A161" s="144">
        <v>134</v>
      </c>
      <c r="E161" s="189"/>
      <c r="F161" s="189"/>
      <c r="G161" s="189"/>
      <c r="H161" s="189"/>
      <c r="I161" s="189"/>
      <c r="J161" s="189"/>
      <c r="K161" s="189"/>
      <c r="L161" s="189"/>
      <c r="M161" s="189"/>
      <c r="N161" s="189"/>
      <c r="O161" s="189"/>
      <c r="P161" s="189"/>
      <c r="Q161" s="189"/>
      <c r="R161" s="189"/>
      <c r="S161" s="189"/>
      <c r="T161" s="189"/>
      <c r="U161" s="189"/>
      <c r="V161" s="189"/>
      <c r="W161" s="189"/>
      <c r="X161" s="189"/>
      <c r="Y161" s="189"/>
      <c r="AA161" s="189"/>
      <c r="AB161" s="189"/>
      <c r="AC161" s="189"/>
      <c r="AE161" s="189"/>
      <c r="AF161" s="189"/>
      <c r="AG161" s="189"/>
      <c r="AH161" s="189"/>
      <c r="AI161" s="195"/>
      <c r="AJ161" s="195"/>
    </row>
    <row r="162" spans="1:36" x14ac:dyDescent="0.2">
      <c r="A162" s="144">
        <v>135</v>
      </c>
      <c r="E162" s="189"/>
      <c r="F162" s="189"/>
      <c r="G162" s="189"/>
      <c r="H162" s="189"/>
      <c r="I162" s="189"/>
      <c r="J162" s="189"/>
      <c r="K162" s="189"/>
      <c r="L162" s="189"/>
      <c r="M162" s="189"/>
      <c r="N162" s="189"/>
      <c r="O162" s="189"/>
      <c r="P162" s="189"/>
      <c r="Q162" s="189"/>
      <c r="R162" s="189"/>
      <c r="S162" s="189"/>
      <c r="T162" s="189"/>
      <c r="U162" s="189"/>
      <c r="V162" s="189"/>
      <c r="W162" s="189"/>
      <c r="X162" s="189"/>
      <c r="Y162" s="189"/>
      <c r="AA162" s="189"/>
      <c r="AB162" s="189"/>
      <c r="AC162" s="189"/>
      <c r="AE162" s="189"/>
      <c r="AF162" s="189"/>
      <c r="AG162" s="189"/>
      <c r="AH162" s="189"/>
      <c r="AI162" s="195"/>
      <c r="AJ162" s="195"/>
    </row>
    <row r="163" spans="1:36" x14ac:dyDescent="0.2">
      <c r="A163" s="144">
        <v>136</v>
      </c>
      <c r="E163" s="189"/>
      <c r="F163" s="189"/>
      <c r="G163" s="189"/>
      <c r="H163" s="189"/>
      <c r="I163" s="189"/>
      <c r="J163" s="189"/>
      <c r="K163" s="189"/>
      <c r="L163" s="189"/>
      <c r="M163" s="189"/>
      <c r="N163" s="189"/>
      <c r="O163" s="189"/>
      <c r="P163" s="189"/>
      <c r="Q163" s="189"/>
      <c r="R163" s="189"/>
      <c r="S163" s="189"/>
      <c r="T163" s="189"/>
      <c r="U163" s="189"/>
      <c r="V163" s="189"/>
      <c r="W163" s="189"/>
      <c r="X163" s="189"/>
      <c r="Y163" s="189"/>
      <c r="AA163" s="189"/>
      <c r="AB163" s="189"/>
      <c r="AC163" s="189"/>
      <c r="AE163" s="189"/>
      <c r="AF163" s="189"/>
      <c r="AG163" s="189"/>
      <c r="AH163" s="189"/>
      <c r="AI163" s="195"/>
      <c r="AJ163" s="195"/>
    </row>
    <row r="164" spans="1:36" x14ac:dyDescent="0.2">
      <c r="A164" s="144">
        <v>137</v>
      </c>
      <c r="E164" s="189"/>
      <c r="F164" s="189"/>
      <c r="G164" s="189"/>
      <c r="H164" s="189"/>
      <c r="I164" s="189"/>
      <c r="J164" s="189"/>
      <c r="K164" s="189"/>
      <c r="L164" s="189"/>
      <c r="M164" s="189"/>
      <c r="N164" s="189"/>
      <c r="O164" s="189"/>
      <c r="P164" s="189"/>
      <c r="Q164" s="189"/>
      <c r="R164" s="189"/>
      <c r="S164" s="189"/>
      <c r="T164" s="189"/>
      <c r="U164" s="189"/>
      <c r="V164" s="189"/>
      <c r="W164" s="189"/>
      <c r="X164" s="189"/>
      <c r="Y164" s="189"/>
      <c r="AA164" s="189"/>
      <c r="AB164" s="189"/>
      <c r="AC164" s="189"/>
      <c r="AE164" s="189"/>
      <c r="AF164" s="189"/>
      <c r="AG164" s="189"/>
      <c r="AH164" s="189"/>
      <c r="AI164" s="195"/>
      <c r="AJ164" s="195"/>
    </row>
    <row r="165" spans="1:36" x14ac:dyDescent="0.2">
      <c r="A165" s="144">
        <v>138</v>
      </c>
      <c r="E165" s="189"/>
      <c r="F165" s="189"/>
      <c r="G165" s="189"/>
      <c r="H165" s="189"/>
      <c r="I165" s="189"/>
      <c r="J165" s="189"/>
      <c r="K165" s="189"/>
      <c r="L165" s="189"/>
      <c r="M165" s="189"/>
      <c r="N165" s="189"/>
      <c r="O165" s="189"/>
      <c r="P165" s="189"/>
      <c r="Q165" s="189"/>
      <c r="R165" s="189"/>
      <c r="S165" s="189"/>
      <c r="T165" s="189"/>
      <c r="U165" s="189"/>
      <c r="V165" s="189"/>
      <c r="W165" s="189"/>
      <c r="X165" s="189"/>
      <c r="Y165" s="189"/>
      <c r="AA165" s="189"/>
      <c r="AB165" s="189"/>
      <c r="AC165" s="189"/>
      <c r="AE165" s="189"/>
      <c r="AF165" s="189"/>
      <c r="AG165" s="189"/>
      <c r="AH165" s="189"/>
      <c r="AI165" s="195"/>
      <c r="AJ165" s="195"/>
    </row>
    <row r="166" spans="1:36" x14ac:dyDescent="0.2">
      <c r="A166" s="144">
        <v>139</v>
      </c>
      <c r="E166" s="189"/>
      <c r="F166" s="189"/>
      <c r="G166" s="189"/>
      <c r="H166" s="189"/>
      <c r="I166" s="189"/>
      <c r="J166" s="189"/>
      <c r="K166" s="189"/>
      <c r="L166" s="189"/>
      <c r="M166" s="189"/>
      <c r="N166" s="189"/>
      <c r="O166" s="189"/>
      <c r="P166" s="189"/>
      <c r="Q166" s="189"/>
      <c r="R166" s="189"/>
      <c r="S166" s="189"/>
      <c r="T166" s="189"/>
      <c r="U166" s="189"/>
      <c r="V166" s="189"/>
      <c r="W166" s="189"/>
      <c r="X166" s="189"/>
      <c r="Y166" s="189"/>
      <c r="AA166" s="189"/>
      <c r="AB166" s="189"/>
      <c r="AC166" s="189"/>
      <c r="AE166" s="189"/>
      <c r="AF166" s="189"/>
      <c r="AG166" s="189"/>
      <c r="AH166" s="189"/>
      <c r="AI166" s="195"/>
      <c r="AJ166" s="195"/>
    </row>
    <row r="167" spans="1:36" x14ac:dyDescent="0.2">
      <c r="A167" s="144">
        <v>140</v>
      </c>
      <c r="E167" s="189"/>
      <c r="F167" s="189"/>
      <c r="G167" s="189"/>
      <c r="H167" s="189"/>
      <c r="I167" s="189"/>
      <c r="J167" s="189"/>
      <c r="K167" s="189"/>
      <c r="L167" s="189"/>
      <c r="M167" s="189"/>
      <c r="N167" s="189"/>
      <c r="O167" s="189"/>
      <c r="P167" s="189"/>
      <c r="Q167" s="189"/>
      <c r="R167" s="189"/>
      <c r="S167" s="189"/>
      <c r="T167" s="189"/>
      <c r="U167" s="189"/>
      <c r="V167" s="189"/>
      <c r="W167" s="189"/>
      <c r="X167" s="189"/>
      <c r="Y167" s="189"/>
      <c r="AA167" s="189"/>
      <c r="AB167" s="189"/>
      <c r="AC167" s="189"/>
      <c r="AE167" s="189"/>
      <c r="AF167" s="189"/>
      <c r="AG167" s="189"/>
      <c r="AH167" s="189"/>
      <c r="AI167" s="195"/>
      <c r="AJ167" s="195"/>
    </row>
    <row r="168" spans="1:36" x14ac:dyDescent="0.2">
      <c r="A168" s="144">
        <v>141</v>
      </c>
      <c r="E168" s="189"/>
      <c r="F168" s="189"/>
      <c r="G168" s="189"/>
      <c r="H168" s="189"/>
      <c r="I168" s="189"/>
      <c r="J168" s="189"/>
      <c r="K168" s="189"/>
      <c r="L168" s="189"/>
      <c r="M168" s="189"/>
      <c r="N168" s="189"/>
      <c r="O168" s="189"/>
      <c r="P168" s="189"/>
      <c r="Q168" s="189"/>
      <c r="R168" s="189"/>
      <c r="S168" s="189"/>
      <c r="T168" s="189"/>
      <c r="U168" s="189"/>
      <c r="V168" s="189"/>
      <c r="W168" s="189"/>
      <c r="X168" s="189"/>
      <c r="Y168" s="189"/>
      <c r="AA168" s="189"/>
      <c r="AB168" s="189"/>
      <c r="AC168" s="189"/>
      <c r="AE168" s="189"/>
      <c r="AF168" s="189"/>
      <c r="AG168" s="189"/>
      <c r="AH168" s="189"/>
      <c r="AI168" s="195"/>
      <c r="AJ168" s="195"/>
    </row>
    <row r="169" spans="1:36" x14ac:dyDescent="0.2">
      <c r="A169" s="144">
        <v>142</v>
      </c>
      <c r="E169" s="189"/>
      <c r="F169" s="189"/>
      <c r="G169" s="189"/>
      <c r="H169" s="189"/>
      <c r="I169" s="189"/>
      <c r="J169" s="189"/>
      <c r="K169" s="189"/>
      <c r="L169" s="189"/>
      <c r="M169" s="189"/>
      <c r="N169" s="189"/>
      <c r="O169" s="189"/>
      <c r="P169" s="189"/>
      <c r="Q169" s="189"/>
      <c r="R169" s="189"/>
      <c r="S169" s="189"/>
      <c r="T169" s="189"/>
      <c r="U169" s="189"/>
      <c r="V169" s="189"/>
      <c r="W169" s="189"/>
      <c r="X169" s="189"/>
      <c r="Y169" s="189"/>
      <c r="AA169" s="189"/>
      <c r="AB169" s="189"/>
      <c r="AC169" s="189"/>
      <c r="AE169" s="189"/>
      <c r="AF169" s="189"/>
      <c r="AG169" s="189"/>
      <c r="AH169" s="189"/>
      <c r="AI169" s="195"/>
      <c r="AJ169" s="195"/>
    </row>
    <row r="170" spans="1:36" x14ac:dyDescent="0.2">
      <c r="A170" s="144">
        <v>143</v>
      </c>
      <c r="E170" s="189"/>
      <c r="F170" s="189"/>
      <c r="G170" s="189"/>
      <c r="H170" s="189"/>
      <c r="I170" s="189"/>
      <c r="J170" s="189"/>
      <c r="K170" s="189"/>
      <c r="L170" s="189"/>
      <c r="M170" s="189"/>
      <c r="N170" s="189"/>
      <c r="O170" s="189"/>
      <c r="P170" s="189"/>
      <c r="Q170" s="189"/>
      <c r="R170" s="189"/>
      <c r="S170" s="189"/>
      <c r="T170" s="189"/>
      <c r="U170" s="189"/>
      <c r="V170" s="189"/>
      <c r="W170" s="189"/>
      <c r="X170" s="189"/>
      <c r="Y170" s="189"/>
      <c r="AA170" s="189"/>
      <c r="AB170" s="189"/>
      <c r="AC170" s="189"/>
      <c r="AE170" s="189"/>
      <c r="AF170" s="189"/>
      <c r="AG170" s="189"/>
      <c r="AH170" s="189"/>
      <c r="AI170" s="195"/>
      <c r="AJ170" s="195"/>
    </row>
    <row r="171" spans="1:36" x14ac:dyDescent="0.2">
      <c r="A171" s="144">
        <v>144</v>
      </c>
      <c r="E171" s="189"/>
      <c r="F171" s="189"/>
      <c r="G171" s="189"/>
      <c r="H171" s="189"/>
      <c r="I171" s="189"/>
      <c r="J171" s="189"/>
      <c r="K171" s="189"/>
      <c r="L171" s="189"/>
      <c r="M171" s="189"/>
      <c r="N171" s="189"/>
      <c r="O171" s="189"/>
      <c r="P171" s="189"/>
      <c r="Q171" s="189"/>
      <c r="R171" s="189"/>
      <c r="S171" s="189"/>
      <c r="T171" s="189"/>
      <c r="U171" s="189"/>
      <c r="V171" s="189"/>
      <c r="W171" s="189"/>
      <c r="X171" s="189"/>
      <c r="Y171" s="189"/>
      <c r="AA171" s="189"/>
      <c r="AB171" s="189"/>
      <c r="AC171" s="189"/>
      <c r="AE171" s="189"/>
      <c r="AF171" s="189"/>
      <c r="AG171" s="189"/>
      <c r="AH171" s="189"/>
      <c r="AI171" s="195"/>
      <c r="AJ171" s="195"/>
    </row>
    <row r="172" spans="1:36" x14ac:dyDescent="0.2">
      <c r="A172" s="144">
        <v>145</v>
      </c>
      <c r="E172" s="189"/>
      <c r="F172" s="189"/>
      <c r="G172" s="189"/>
      <c r="H172" s="189"/>
      <c r="I172" s="189"/>
      <c r="J172" s="189"/>
      <c r="K172" s="189"/>
      <c r="L172" s="189"/>
      <c r="M172" s="189"/>
      <c r="N172" s="189"/>
      <c r="O172" s="189"/>
      <c r="P172" s="189"/>
      <c r="Q172" s="189"/>
      <c r="R172" s="189"/>
      <c r="S172" s="189"/>
      <c r="T172" s="189"/>
      <c r="U172" s="189"/>
      <c r="V172" s="189"/>
      <c r="W172" s="189"/>
      <c r="X172" s="189"/>
      <c r="Y172" s="189"/>
      <c r="AA172" s="189"/>
      <c r="AB172" s="189"/>
      <c r="AC172" s="189"/>
      <c r="AE172" s="189"/>
      <c r="AF172" s="189"/>
      <c r="AG172" s="189"/>
      <c r="AH172" s="189"/>
      <c r="AI172" s="195"/>
      <c r="AJ172" s="195"/>
    </row>
    <row r="173" spans="1:36" x14ac:dyDescent="0.2">
      <c r="A173" s="144">
        <v>146</v>
      </c>
      <c r="E173" s="189"/>
      <c r="F173" s="189"/>
      <c r="G173" s="189"/>
      <c r="H173" s="189"/>
      <c r="I173" s="189"/>
      <c r="J173" s="189"/>
      <c r="K173" s="189"/>
      <c r="L173" s="189"/>
      <c r="M173" s="189"/>
      <c r="N173" s="189"/>
      <c r="O173" s="189"/>
      <c r="P173" s="189"/>
      <c r="Q173" s="189"/>
      <c r="R173" s="189"/>
      <c r="S173" s="189"/>
      <c r="T173" s="189"/>
      <c r="U173" s="189"/>
      <c r="V173" s="189"/>
      <c r="W173" s="189"/>
      <c r="X173" s="189"/>
      <c r="Y173" s="189"/>
      <c r="AA173" s="189"/>
      <c r="AB173" s="189"/>
      <c r="AC173" s="189"/>
      <c r="AE173" s="189"/>
      <c r="AF173" s="189"/>
      <c r="AG173" s="189"/>
      <c r="AH173" s="189"/>
      <c r="AI173" s="195"/>
      <c r="AJ173" s="195"/>
    </row>
    <row r="174" spans="1:36" x14ac:dyDescent="0.2">
      <c r="A174" s="144">
        <v>147</v>
      </c>
      <c r="E174" s="189"/>
      <c r="F174" s="189"/>
      <c r="G174" s="189"/>
      <c r="H174" s="189"/>
      <c r="I174" s="189"/>
      <c r="J174" s="189"/>
      <c r="K174" s="189"/>
      <c r="L174" s="189"/>
      <c r="M174" s="189"/>
      <c r="N174" s="189"/>
      <c r="O174" s="189"/>
      <c r="P174" s="189"/>
      <c r="Q174" s="189"/>
      <c r="R174" s="189"/>
      <c r="S174" s="189"/>
      <c r="T174" s="189"/>
      <c r="U174" s="189"/>
      <c r="V174" s="189"/>
      <c r="W174" s="189"/>
      <c r="X174" s="189"/>
      <c r="Y174" s="189"/>
      <c r="AA174" s="189"/>
      <c r="AB174" s="189"/>
      <c r="AC174" s="189"/>
      <c r="AE174" s="189"/>
      <c r="AF174" s="189"/>
      <c r="AG174" s="189"/>
      <c r="AH174" s="189"/>
      <c r="AI174" s="195"/>
      <c r="AJ174" s="195"/>
    </row>
    <row r="175" spans="1:36" x14ac:dyDescent="0.2">
      <c r="A175" s="144">
        <v>148</v>
      </c>
      <c r="E175" s="189"/>
      <c r="F175" s="189"/>
      <c r="G175" s="189"/>
      <c r="H175" s="189"/>
      <c r="I175" s="189"/>
      <c r="J175" s="189"/>
      <c r="K175" s="189"/>
      <c r="L175" s="189"/>
      <c r="M175" s="189"/>
      <c r="N175" s="189"/>
      <c r="O175" s="189"/>
      <c r="P175" s="189"/>
      <c r="Q175" s="189"/>
      <c r="R175" s="189"/>
      <c r="S175" s="189"/>
      <c r="T175" s="189"/>
      <c r="U175" s="189"/>
      <c r="V175" s="189"/>
      <c r="W175" s="189"/>
      <c r="X175" s="189"/>
      <c r="Y175" s="189"/>
      <c r="AA175" s="189"/>
      <c r="AB175" s="189"/>
      <c r="AC175" s="189"/>
      <c r="AE175" s="189"/>
      <c r="AF175" s="189"/>
      <c r="AG175" s="189"/>
      <c r="AH175" s="189"/>
      <c r="AI175" s="195"/>
      <c r="AJ175" s="195"/>
    </row>
    <row r="176" spans="1:36" x14ac:dyDescent="0.2">
      <c r="A176" s="144">
        <v>149</v>
      </c>
      <c r="E176" s="189"/>
      <c r="F176" s="189"/>
      <c r="G176" s="189"/>
      <c r="H176" s="189"/>
      <c r="I176" s="189"/>
      <c r="J176" s="189"/>
      <c r="K176" s="189"/>
      <c r="L176" s="189"/>
      <c r="M176" s="189"/>
      <c r="N176" s="189"/>
      <c r="O176" s="189"/>
      <c r="P176" s="189"/>
      <c r="Q176" s="189"/>
      <c r="R176" s="189"/>
      <c r="S176" s="189"/>
      <c r="T176" s="189"/>
      <c r="U176" s="189"/>
      <c r="V176" s="189"/>
      <c r="W176" s="189"/>
      <c r="X176" s="189"/>
      <c r="Y176" s="189"/>
      <c r="AA176" s="189"/>
      <c r="AB176" s="189"/>
      <c r="AC176" s="189"/>
      <c r="AE176" s="189"/>
      <c r="AF176" s="189"/>
      <c r="AG176" s="189"/>
      <c r="AH176" s="189"/>
      <c r="AI176" s="195"/>
      <c r="AJ176" s="195"/>
    </row>
    <row r="177" spans="1:36" x14ac:dyDescent="0.2">
      <c r="A177" s="144">
        <v>150</v>
      </c>
      <c r="E177" s="189"/>
      <c r="F177" s="189"/>
      <c r="G177" s="189"/>
      <c r="H177" s="189"/>
      <c r="I177" s="189"/>
      <c r="J177" s="189"/>
      <c r="K177" s="189"/>
      <c r="L177" s="189"/>
      <c r="M177" s="189"/>
      <c r="N177" s="189"/>
      <c r="O177" s="189"/>
      <c r="P177" s="189"/>
      <c r="Q177" s="189"/>
      <c r="R177" s="189"/>
      <c r="S177" s="189"/>
      <c r="T177" s="189"/>
      <c r="U177" s="189"/>
      <c r="V177" s="189"/>
      <c r="W177" s="189"/>
      <c r="X177" s="189"/>
      <c r="Y177" s="189"/>
      <c r="AA177" s="189"/>
      <c r="AB177" s="189"/>
      <c r="AC177" s="189"/>
      <c r="AE177" s="189"/>
      <c r="AF177" s="189"/>
      <c r="AG177" s="189"/>
      <c r="AH177" s="189"/>
      <c r="AI177" s="195"/>
      <c r="AJ177" s="195"/>
    </row>
    <row r="178" spans="1:36" x14ac:dyDescent="0.2">
      <c r="A178" s="144">
        <v>151</v>
      </c>
      <c r="E178" s="189"/>
      <c r="F178" s="189"/>
      <c r="G178" s="189"/>
      <c r="H178" s="189"/>
      <c r="I178" s="189"/>
      <c r="J178" s="189"/>
      <c r="K178" s="189"/>
      <c r="L178" s="189"/>
      <c r="M178" s="189"/>
      <c r="N178" s="189"/>
      <c r="O178" s="189"/>
      <c r="P178" s="189"/>
      <c r="Q178" s="189"/>
      <c r="R178" s="189"/>
      <c r="S178" s="189"/>
      <c r="T178" s="189"/>
      <c r="U178" s="189"/>
      <c r="V178" s="189"/>
      <c r="W178" s="189"/>
      <c r="X178" s="189"/>
      <c r="Y178" s="189"/>
      <c r="AA178" s="189"/>
      <c r="AB178" s="189"/>
      <c r="AC178" s="189"/>
      <c r="AE178" s="189"/>
      <c r="AF178" s="189"/>
      <c r="AG178" s="189"/>
      <c r="AH178" s="189"/>
      <c r="AI178" s="195"/>
      <c r="AJ178" s="195"/>
    </row>
    <row r="179" spans="1:36" x14ac:dyDescent="0.2">
      <c r="A179" s="144">
        <v>152</v>
      </c>
      <c r="E179" s="189"/>
      <c r="F179" s="189"/>
      <c r="G179" s="189"/>
      <c r="H179" s="189"/>
      <c r="I179" s="189"/>
      <c r="J179" s="189"/>
      <c r="K179" s="189"/>
      <c r="L179" s="189"/>
      <c r="M179" s="189"/>
      <c r="N179" s="189"/>
      <c r="O179" s="189"/>
      <c r="P179" s="189"/>
      <c r="Q179" s="189"/>
      <c r="R179" s="189"/>
      <c r="S179" s="189"/>
      <c r="T179" s="189"/>
      <c r="U179" s="189"/>
      <c r="V179" s="189"/>
      <c r="W179" s="189"/>
      <c r="X179" s="189"/>
      <c r="Y179" s="189"/>
      <c r="AA179" s="189"/>
      <c r="AB179" s="189"/>
      <c r="AC179" s="189"/>
      <c r="AE179" s="189"/>
      <c r="AF179" s="189"/>
      <c r="AG179" s="189"/>
      <c r="AH179" s="189"/>
      <c r="AI179" s="195"/>
      <c r="AJ179" s="195"/>
    </row>
    <row r="180" spans="1:36" x14ac:dyDescent="0.2">
      <c r="A180" s="144">
        <v>153</v>
      </c>
      <c r="E180" s="189"/>
      <c r="F180" s="189"/>
      <c r="G180" s="189"/>
      <c r="H180" s="189"/>
      <c r="I180" s="189"/>
      <c r="J180" s="189"/>
      <c r="K180" s="189"/>
      <c r="L180" s="189"/>
      <c r="M180" s="189"/>
      <c r="N180" s="189"/>
      <c r="O180" s="189"/>
      <c r="P180" s="189"/>
      <c r="Q180" s="189"/>
      <c r="R180" s="189"/>
      <c r="S180" s="189"/>
      <c r="T180" s="189"/>
      <c r="U180" s="189"/>
      <c r="V180" s="189"/>
      <c r="W180" s="189"/>
      <c r="X180" s="189"/>
      <c r="Y180" s="189"/>
      <c r="AA180" s="189"/>
      <c r="AB180" s="189"/>
      <c r="AC180" s="189"/>
      <c r="AE180" s="189"/>
      <c r="AF180" s="189"/>
      <c r="AG180" s="189"/>
      <c r="AH180" s="189"/>
      <c r="AI180" s="195"/>
      <c r="AJ180" s="195"/>
    </row>
    <row r="181" spans="1:36" x14ac:dyDescent="0.2">
      <c r="A181" s="144">
        <v>154</v>
      </c>
      <c r="E181" s="189"/>
      <c r="F181" s="189"/>
      <c r="G181" s="189"/>
      <c r="H181" s="189"/>
      <c r="I181" s="189"/>
      <c r="J181" s="189"/>
      <c r="K181" s="189"/>
      <c r="L181" s="189"/>
      <c r="M181" s="189"/>
      <c r="N181" s="189"/>
      <c r="O181" s="189"/>
      <c r="P181" s="189"/>
      <c r="Q181" s="189"/>
      <c r="R181" s="189"/>
      <c r="S181" s="189"/>
      <c r="T181" s="189"/>
      <c r="U181" s="189"/>
      <c r="V181" s="189"/>
      <c r="W181" s="189"/>
      <c r="X181" s="189"/>
      <c r="Y181" s="189"/>
      <c r="AA181" s="189"/>
      <c r="AB181" s="189"/>
      <c r="AC181" s="189"/>
      <c r="AE181" s="189"/>
      <c r="AF181" s="189"/>
      <c r="AG181" s="189"/>
      <c r="AH181" s="189"/>
      <c r="AI181" s="195"/>
      <c r="AJ181" s="195"/>
    </row>
    <row r="182" spans="1:36" x14ac:dyDescent="0.2">
      <c r="A182" s="144">
        <v>155</v>
      </c>
      <c r="E182" s="189"/>
      <c r="F182" s="189"/>
      <c r="G182" s="189"/>
      <c r="H182" s="189"/>
      <c r="I182" s="189"/>
      <c r="J182" s="189"/>
      <c r="K182" s="189"/>
      <c r="L182" s="189"/>
      <c r="M182" s="189"/>
      <c r="N182" s="189"/>
      <c r="O182" s="189"/>
      <c r="P182" s="189"/>
      <c r="Q182" s="189"/>
      <c r="R182" s="189"/>
      <c r="S182" s="189"/>
      <c r="T182" s="189"/>
      <c r="U182" s="189"/>
      <c r="V182" s="189"/>
      <c r="W182" s="189"/>
      <c r="X182" s="189"/>
      <c r="Y182" s="189"/>
      <c r="AA182" s="189"/>
      <c r="AB182" s="189"/>
      <c r="AC182" s="189"/>
      <c r="AE182" s="189"/>
      <c r="AF182" s="189"/>
      <c r="AG182" s="189"/>
      <c r="AH182" s="189"/>
      <c r="AI182" s="195"/>
      <c r="AJ182" s="195"/>
    </row>
    <row r="183" spans="1:36" x14ac:dyDescent="0.2">
      <c r="A183" s="144">
        <v>156</v>
      </c>
      <c r="E183" s="189"/>
      <c r="F183" s="189"/>
      <c r="G183" s="189"/>
      <c r="H183" s="189"/>
      <c r="I183" s="189"/>
      <c r="J183" s="189"/>
      <c r="K183" s="189"/>
      <c r="L183" s="189"/>
      <c r="M183" s="189"/>
      <c r="N183" s="189"/>
      <c r="O183" s="189"/>
      <c r="P183" s="189"/>
      <c r="Q183" s="189"/>
      <c r="R183" s="189"/>
      <c r="S183" s="189"/>
      <c r="T183" s="189"/>
      <c r="U183" s="189"/>
      <c r="V183" s="189"/>
      <c r="W183" s="189"/>
      <c r="X183" s="189"/>
      <c r="Y183" s="189"/>
      <c r="AA183" s="189"/>
      <c r="AB183" s="189"/>
      <c r="AC183" s="189"/>
      <c r="AE183" s="189"/>
      <c r="AF183" s="189"/>
      <c r="AG183" s="189"/>
      <c r="AH183" s="189"/>
      <c r="AI183" s="195"/>
      <c r="AJ183" s="195"/>
    </row>
    <row r="184" spans="1:36" x14ac:dyDescent="0.2">
      <c r="A184" s="144">
        <v>157</v>
      </c>
      <c r="E184" s="189"/>
      <c r="F184" s="189"/>
      <c r="G184" s="189"/>
      <c r="H184" s="189"/>
      <c r="I184" s="189"/>
      <c r="J184" s="189"/>
      <c r="K184" s="189"/>
      <c r="L184" s="189"/>
      <c r="M184" s="189"/>
      <c r="N184" s="189"/>
      <c r="O184" s="189"/>
      <c r="P184" s="189"/>
      <c r="Q184" s="189"/>
      <c r="R184" s="189"/>
      <c r="S184" s="189"/>
      <c r="T184" s="189"/>
      <c r="U184" s="189"/>
      <c r="V184" s="189"/>
      <c r="W184" s="189"/>
      <c r="X184" s="189"/>
      <c r="Y184" s="189"/>
      <c r="AA184" s="189"/>
      <c r="AB184" s="189"/>
      <c r="AC184" s="189"/>
      <c r="AE184" s="189"/>
      <c r="AF184" s="189"/>
      <c r="AG184" s="189"/>
      <c r="AH184" s="189"/>
      <c r="AI184" s="195"/>
      <c r="AJ184" s="195"/>
    </row>
    <row r="185" spans="1:36" x14ac:dyDescent="0.2">
      <c r="A185" s="144">
        <v>158</v>
      </c>
      <c r="E185" s="189"/>
      <c r="F185" s="189"/>
      <c r="G185" s="189"/>
      <c r="H185" s="189"/>
      <c r="I185" s="189"/>
      <c r="J185" s="189"/>
      <c r="K185" s="189"/>
      <c r="L185" s="189"/>
      <c r="M185" s="189"/>
      <c r="N185" s="189"/>
      <c r="O185" s="189"/>
      <c r="P185" s="189"/>
      <c r="Q185" s="189"/>
      <c r="R185" s="189"/>
      <c r="S185" s="189"/>
      <c r="T185" s="189"/>
      <c r="U185" s="189"/>
      <c r="V185" s="189"/>
      <c r="W185" s="189"/>
      <c r="X185" s="189"/>
      <c r="Y185" s="189"/>
      <c r="AA185" s="189"/>
      <c r="AB185" s="189"/>
      <c r="AC185" s="189"/>
      <c r="AE185" s="189"/>
      <c r="AF185" s="189"/>
      <c r="AG185" s="189"/>
      <c r="AH185" s="189"/>
      <c r="AI185" s="195"/>
      <c r="AJ185" s="195"/>
    </row>
    <row r="186" spans="1:36" x14ac:dyDescent="0.2">
      <c r="A186" s="144">
        <v>159</v>
      </c>
      <c r="E186" s="189"/>
      <c r="F186" s="189"/>
      <c r="G186" s="189"/>
      <c r="H186" s="189"/>
      <c r="I186" s="189"/>
      <c r="J186" s="189"/>
      <c r="K186" s="189"/>
      <c r="L186" s="189"/>
      <c r="M186" s="189"/>
      <c r="N186" s="189"/>
      <c r="O186" s="189"/>
      <c r="P186" s="189"/>
      <c r="Q186" s="189"/>
      <c r="R186" s="189"/>
      <c r="S186" s="189"/>
      <c r="T186" s="189"/>
      <c r="U186" s="189"/>
      <c r="V186" s="189"/>
      <c r="W186" s="189"/>
      <c r="X186" s="189"/>
      <c r="Y186" s="189"/>
      <c r="AA186" s="189"/>
      <c r="AB186" s="189"/>
      <c r="AC186" s="189"/>
      <c r="AE186" s="189"/>
      <c r="AF186" s="189"/>
      <c r="AG186" s="189"/>
      <c r="AH186" s="189"/>
      <c r="AI186" s="195"/>
      <c r="AJ186" s="195"/>
    </row>
    <row r="187" spans="1:36" x14ac:dyDescent="0.2">
      <c r="A187" s="144">
        <v>160</v>
      </c>
      <c r="E187" s="189"/>
      <c r="F187" s="189"/>
      <c r="G187" s="189"/>
      <c r="H187" s="189"/>
      <c r="I187" s="189"/>
      <c r="J187" s="189"/>
      <c r="K187" s="189"/>
      <c r="L187" s="189"/>
      <c r="M187" s="189"/>
      <c r="N187" s="189"/>
      <c r="O187" s="189"/>
      <c r="P187" s="189"/>
      <c r="Q187" s="189"/>
      <c r="R187" s="189"/>
      <c r="S187" s="189"/>
      <c r="T187" s="189"/>
      <c r="U187" s="189"/>
      <c r="V187" s="189"/>
      <c r="W187" s="189"/>
      <c r="X187" s="189"/>
      <c r="Y187" s="189"/>
      <c r="AA187" s="189"/>
      <c r="AB187" s="189"/>
      <c r="AC187" s="189"/>
      <c r="AE187" s="189"/>
      <c r="AF187" s="189"/>
      <c r="AG187" s="189"/>
      <c r="AH187" s="189"/>
      <c r="AI187" s="195"/>
      <c r="AJ187" s="195"/>
    </row>
    <row r="188" spans="1:36" x14ac:dyDescent="0.2">
      <c r="A188" s="144">
        <v>161</v>
      </c>
      <c r="E188" s="189"/>
      <c r="F188" s="189"/>
      <c r="G188" s="189"/>
      <c r="H188" s="189"/>
      <c r="I188" s="189"/>
      <c r="J188" s="189"/>
      <c r="K188" s="189"/>
      <c r="L188" s="189"/>
      <c r="M188" s="189"/>
      <c r="N188" s="189"/>
      <c r="O188" s="189"/>
      <c r="P188" s="189"/>
      <c r="Q188" s="189"/>
      <c r="R188" s="189"/>
      <c r="S188" s="189"/>
      <c r="T188" s="189"/>
      <c r="U188" s="189"/>
      <c r="V188" s="189"/>
      <c r="W188" s="189"/>
      <c r="X188" s="189"/>
      <c r="Y188" s="189"/>
      <c r="AA188" s="189"/>
      <c r="AB188" s="189"/>
      <c r="AC188" s="189"/>
      <c r="AE188" s="189"/>
      <c r="AF188" s="189"/>
      <c r="AG188" s="189"/>
      <c r="AH188" s="189"/>
      <c r="AI188" s="195"/>
      <c r="AJ188" s="195"/>
    </row>
    <row r="189" spans="1:36" x14ac:dyDescent="0.2">
      <c r="A189" s="144">
        <v>162</v>
      </c>
      <c r="E189" s="189"/>
      <c r="F189" s="189"/>
      <c r="G189" s="189"/>
      <c r="H189" s="189"/>
      <c r="I189" s="189"/>
      <c r="J189" s="189"/>
      <c r="K189" s="189"/>
      <c r="L189" s="189"/>
      <c r="M189" s="189"/>
      <c r="N189" s="189"/>
      <c r="O189" s="189"/>
      <c r="P189" s="189"/>
      <c r="Q189" s="189"/>
      <c r="R189" s="189"/>
      <c r="S189" s="189"/>
      <c r="T189" s="189"/>
      <c r="U189" s="189"/>
      <c r="V189" s="189"/>
      <c r="W189" s="189"/>
      <c r="X189" s="189"/>
      <c r="Y189" s="189"/>
      <c r="AA189" s="189"/>
      <c r="AB189" s="189"/>
      <c r="AC189" s="189"/>
      <c r="AE189" s="189"/>
      <c r="AF189" s="189"/>
      <c r="AG189" s="189"/>
      <c r="AH189" s="189"/>
      <c r="AI189" s="195"/>
      <c r="AJ189" s="195"/>
    </row>
    <row r="190" spans="1:36" x14ac:dyDescent="0.2">
      <c r="A190" s="144">
        <v>163</v>
      </c>
      <c r="E190" s="189"/>
      <c r="F190" s="189"/>
      <c r="G190" s="189"/>
      <c r="H190" s="189"/>
      <c r="I190" s="189"/>
      <c r="J190" s="189"/>
      <c r="K190" s="189"/>
      <c r="L190" s="189"/>
      <c r="M190" s="189"/>
      <c r="N190" s="189"/>
      <c r="O190" s="189"/>
      <c r="P190" s="189"/>
      <c r="Q190" s="189"/>
      <c r="R190" s="189"/>
      <c r="S190" s="189"/>
      <c r="T190" s="189"/>
      <c r="U190" s="189"/>
      <c r="V190" s="189"/>
      <c r="W190" s="189"/>
      <c r="X190" s="189"/>
      <c r="Y190" s="189"/>
      <c r="AA190" s="189"/>
      <c r="AB190" s="189"/>
      <c r="AC190" s="189"/>
      <c r="AE190" s="189"/>
      <c r="AF190" s="189"/>
      <c r="AG190" s="189"/>
      <c r="AH190" s="189"/>
      <c r="AI190" s="195"/>
      <c r="AJ190" s="195"/>
    </row>
    <row r="191" spans="1:36" x14ac:dyDescent="0.2">
      <c r="A191" s="144">
        <v>164</v>
      </c>
      <c r="E191" s="189"/>
      <c r="F191" s="189"/>
      <c r="G191" s="189"/>
      <c r="H191" s="189"/>
      <c r="I191" s="189"/>
      <c r="J191" s="189"/>
      <c r="K191" s="189"/>
      <c r="L191" s="189"/>
      <c r="M191" s="189"/>
      <c r="N191" s="189"/>
      <c r="O191" s="189"/>
      <c r="P191" s="189"/>
      <c r="Q191" s="189"/>
      <c r="R191" s="189"/>
      <c r="S191" s="189"/>
      <c r="T191" s="189"/>
      <c r="U191" s="189"/>
      <c r="V191" s="189"/>
      <c r="W191" s="189"/>
      <c r="X191" s="189"/>
      <c r="Y191" s="189"/>
      <c r="AA191" s="189"/>
      <c r="AB191" s="189"/>
      <c r="AC191" s="189"/>
      <c r="AE191" s="189"/>
      <c r="AF191" s="189"/>
      <c r="AG191" s="189"/>
      <c r="AH191" s="189"/>
      <c r="AI191" s="195"/>
      <c r="AJ191" s="195"/>
    </row>
    <row r="192" spans="1:36" x14ac:dyDescent="0.2">
      <c r="A192" s="144">
        <v>165</v>
      </c>
      <c r="E192" s="189"/>
      <c r="F192" s="189"/>
      <c r="G192" s="189"/>
      <c r="H192" s="189"/>
      <c r="I192" s="189"/>
      <c r="J192" s="189"/>
      <c r="K192" s="189"/>
      <c r="L192" s="189"/>
      <c r="M192" s="189"/>
      <c r="N192" s="189"/>
      <c r="O192" s="189"/>
      <c r="P192" s="189"/>
      <c r="Q192" s="189"/>
      <c r="R192" s="189"/>
      <c r="S192" s="189"/>
      <c r="T192" s="189"/>
      <c r="U192" s="189"/>
      <c r="V192" s="189"/>
      <c r="W192" s="189"/>
      <c r="X192" s="189"/>
      <c r="Y192" s="189"/>
      <c r="AA192" s="189"/>
      <c r="AB192" s="189"/>
      <c r="AC192" s="189"/>
      <c r="AE192" s="189"/>
      <c r="AF192" s="189"/>
      <c r="AG192" s="189"/>
      <c r="AH192" s="189"/>
      <c r="AI192" s="195"/>
      <c r="AJ192" s="195"/>
    </row>
    <row r="193" spans="1:36" x14ac:dyDescent="0.2">
      <c r="A193" s="144">
        <v>166</v>
      </c>
      <c r="E193" s="189"/>
      <c r="F193" s="189"/>
      <c r="G193" s="189"/>
      <c r="H193" s="189"/>
      <c r="I193" s="189"/>
      <c r="J193" s="189"/>
      <c r="K193" s="189"/>
      <c r="L193" s="189"/>
      <c r="M193" s="189"/>
      <c r="N193" s="189"/>
      <c r="O193" s="189"/>
      <c r="P193" s="189"/>
      <c r="Q193" s="189"/>
      <c r="R193" s="189"/>
      <c r="S193" s="189"/>
      <c r="T193" s="189"/>
      <c r="U193" s="189"/>
      <c r="V193" s="189"/>
      <c r="W193" s="189"/>
      <c r="X193" s="189"/>
      <c r="Y193" s="189"/>
      <c r="AA193" s="189"/>
      <c r="AB193" s="189"/>
      <c r="AC193" s="189"/>
      <c r="AE193" s="189"/>
      <c r="AF193" s="189"/>
      <c r="AG193" s="189"/>
      <c r="AH193" s="189"/>
      <c r="AI193" s="195"/>
      <c r="AJ193" s="195"/>
    </row>
    <row r="194" spans="1:36" x14ac:dyDescent="0.2">
      <c r="A194" s="144">
        <v>167</v>
      </c>
      <c r="E194" s="189"/>
      <c r="F194" s="189"/>
      <c r="G194" s="189"/>
      <c r="H194" s="189"/>
      <c r="I194" s="189"/>
      <c r="J194" s="189"/>
      <c r="K194" s="189"/>
      <c r="L194" s="189"/>
      <c r="M194" s="189"/>
      <c r="N194" s="189"/>
      <c r="O194" s="189"/>
      <c r="P194" s="189"/>
      <c r="Q194" s="189"/>
      <c r="R194" s="189"/>
      <c r="S194" s="189"/>
      <c r="T194" s="189"/>
      <c r="U194" s="189"/>
      <c r="V194" s="189"/>
      <c r="W194" s="189"/>
      <c r="X194" s="189"/>
      <c r="Y194" s="189"/>
      <c r="AA194" s="189"/>
      <c r="AB194" s="189"/>
      <c r="AC194" s="189"/>
      <c r="AE194" s="189"/>
      <c r="AF194" s="189"/>
      <c r="AG194" s="189"/>
      <c r="AH194" s="189"/>
      <c r="AI194" s="195"/>
      <c r="AJ194" s="195"/>
    </row>
    <row r="195" spans="1:36" x14ac:dyDescent="0.2">
      <c r="A195" s="144">
        <v>168</v>
      </c>
      <c r="E195" s="189"/>
      <c r="F195" s="189"/>
      <c r="G195" s="189"/>
      <c r="H195" s="189"/>
      <c r="I195" s="189"/>
      <c r="J195" s="189"/>
      <c r="K195" s="189"/>
      <c r="L195" s="189"/>
      <c r="M195" s="189"/>
      <c r="N195" s="189"/>
      <c r="O195" s="189"/>
      <c r="P195" s="189"/>
      <c r="Q195" s="189"/>
      <c r="R195" s="189"/>
      <c r="S195" s="189"/>
      <c r="T195" s="189"/>
      <c r="U195" s="189"/>
      <c r="V195" s="189"/>
      <c r="W195" s="189"/>
      <c r="X195" s="189"/>
      <c r="Y195" s="189"/>
      <c r="AA195" s="189"/>
      <c r="AB195" s="189"/>
      <c r="AC195" s="189"/>
      <c r="AE195" s="189"/>
      <c r="AF195" s="189"/>
      <c r="AG195" s="189"/>
      <c r="AH195" s="189"/>
      <c r="AI195" s="195"/>
      <c r="AJ195" s="195"/>
    </row>
    <row r="196" spans="1:36" x14ac:dyDescent="0.2">
      <c r="A196" s="144">
        <v>169</v>
      </c>
      <c r="E196" s="189"/>
      <c r="F196" s="189"/>
      <c r="G196" s="189"/>
      <c r="H196" s="189"/>
      <c r="I196" s="189"/>
      <c r="J196" s="189"/>
      <c r="K196" s="189"/>
      <c r="L196" s="189"/>
      <c r="M196" s="189"/>
      <c r="N196" s="189"/>
      <c r="O196" s="189"/>
      <c r="P196" s="189"/>
      <c r="Q196" s="189"/>
      <c r="R196" s="189"/>
      <c r="S196" s="189"/>
      <c r="T196" s="189"/>
      <c r="U196" s="189"/>
      <c r="V196" s="189"/>
      <c r="W196" s="189"/>
      <c r="X196" s="189"/>
      <c r="Y196" s="189"/>
      <c r="AA196" s="189"/>
      <c r="AB196" s="189"/>
      <c r="AC196" s="189"/>
      <c r="AE196" s="189"/>
      <c r="AF196" s="189"/>
      <c r="AG196" s="189"/>
      <c r="AH196" s="189"/>
      <c r="AI196" s="195"/>
      <c r="AJ196" s="195"/>
    </row>
    <row r="197" spans="1:36" x14ac:dyDescent="0.2">
      <c r="A197" s="144">
        <v>170</v>
      </c>
      <c r="E197" s="189"/>
      <c r="F197" s="189"/>
      <c r="G197" s="189"/>
      <c r="H197" s="189"/>
      <c r="I197" s="189"/>
      <c r="J197" s="189"/>
      <c r="K197" s="189"/>
      <c r="L197" s="189"/>
      <c r="M197" s="189"/>
      <c r="N197" s="189"/>
      <c r="O197" s="189"/>
      <c r="P197" s="189"/>
      <c r="Q197" s="189"/>
      <c r="R197" s="189"/>
      <c r="S197" s="189"/>
      <c r="T197" s="189"/>
      <c r="U197" s="189"/>
      <c r="V197" s="189"/>
      <c r="W197" s="189"/>
      <c r="X197" s="189"/>
      <c r="Y197" s="189"/>
      <c r="AA197" s="189"/>
      <c r="AB197" s="189"/>
      <c r="AC197" s="189"/>
      <c r="AE197" s="189"/>
      <c r="AF197" s="189"/>
      <c r="AG197" s="189"/>
      <c r="AH197" s="189"/>
      <c r="AI197" s="195"/>
      <c r="AJ197" s="195"/>
    </row>
    <row r="198" spans="1:36" x14ac:dyDescent="0.2">
      <c r="A198" s="144">
        <v>171</v>
      </c>
      <c r="E198" s="189"/>
      <c r="F198" s="189"/>
      <c r="G198" s="189"/>
      <c r="H198" s="189"/>
      <c r="I198" s="189"/>
      <c r="J198" s="189"/>
      <c r="K198" s="189"/>
      <c r="L198" s="189"/>
      <c r="M198" s="189"/>
      <c r="N198" s="189"/>
      <c r="O198" s="189"/>
      <c r="P198" s="189"/>
      <c r="Q198" s="189"/>
      <c r="R198" s="189"/>
      <c r="S198" s="189"/>
      <c r="T198" s="189"/>
      <c r="U198" s="189"/>
      <c r="V198" s="189"/>
      <c r="W198" s="189"/>
      <c r="X198" s="189"/>
      <c r="Y198" s="189"/>
      <c r="AA198" s="189"/>
      <c r="AB198" s="189"/>
      <c r="AC198" s="189"/>
      <c r="AE198" s="189"/>
      <c r="AF198" s="189"/>
      <c r="AG198" s="189"/>
      <c r="AH198" s="189"/>
      <c r="AI198" s="195"/>
      <c r="AJ198" s="195"/>
    </row>
    <row r="199" spans="1:36" x14ac:dyDescent="0.2">
      <c r="A199" s="144">
        <v>172</v>
      </c>
      <c r="E199" s="189"/>
      <c r="F199" s="189"/>
      <c r="G199" s="189"/>
      <c r="H199" s="189"/>
      <c r="I199" s="189"/>
      <c r="J199" s="189"/>
      <c r="K199" s="189"/>
      <c r="L199" s="189"/>
      <c r="M199" s="189"/>
      <c r="N199" s="189"/>
      <c r="O199" s="189"/>
      <c r="P199" s="189"/>
      <c r="Q199" s="189"/>
      <c r="R199" s="189"/>
      <c r="S199" s="189"/>
      <c r="T199" s="189"/>
      <c r="U199" s="189"/>
      <c r="V199" s="189"/>
      <c r="W199" s="189"/>
      <c r="X199" s="189"/>
      <c r="Y199" s="189"/>
      <c r="AA199" s="189"/>
      <c r="AB199" s="189"/>
      <c r="AC199" s="189"/>
      <c r="AE199" s="189"/>
      <c r="AF199" s="189"/>
      <c r="AG199" s="189"/>
      <c r="AH199" s="189"/>
      <c r="AI199" s="195"/>
      <c r="AJ199" s="195"/>
    </row>
    <row r="200" spans="1:36" x14ac:dyDescent="0.2">
      <c r="A200" s="144">
        <v>173</v>
      </c>
      <c r="E200" s="189"/>
      <c r="F200" s="189"/>
      <c r="G200" s="189"/>
      <c r="H200" s="189"/>
      <c r="I200" s="189"/>
      <c r="J200" s="189"/>
      <c r="K200" s="189"/>
      <c r="L200" s="189"/>
      <c r="M200" s="189"/>
      <c r="N200" s="189"/>
      <c r="O200" s="189"/>
      <c r="P200" s="189"/>
      <c r="Q200" s="189"/>
      <c r="R200" s="189"/>
      <c r="S200" s="189"/>
      <c r="T200" s="189"/>
      <c r="U200" s="189"/>
      <c r="V200" s="189"/>
      <c r="W200" s="189"/>
      <c r="X200" s="189"/>
      <c r="Y200" s="189"/>
      <c r="AA200" s="189"/>
      <c r="AB200" s="189"/>
      <c r="AC200" s="189"/>
      <c r="AE200" s="189"/>
      <c r="AF200" s="189"/>
      <c r="AG200" s="189"/>
      <c r="AH200" s="189"/>
      <c r="AI200" s="195"/>
      <c r="AJ200" s="195"/>
    </row>
    <row r="201" spans="1:36" x14ac:dyDescent="0.2">
      <c r="A201" s="144">
        <v>174</v>
      </c>
      <c r="E201" s="189"/>
      <c r="F201" s="189"/>
      <c r="G201" s="189"/>
      <c r="H201" s="189"/>
      <c r="I201" s="189"/>
      <c r="J201" s="189"/>
      <c r="K201" s="189"/>
      <c r="L201" s="189"/>
      <c r="M201" s="189"/>
      <c r="N201" s="189"/>
      <c r="O201" s="189"/>
      <c r="P201" s="189"/>
      <c r="Q201" s="189"/>
      <c r="R201" s="189"/>
      <c r="S201" s="189"/>
      <c r="T201" s="189"/>
      <c r="U201" s="189"/>
      <c r="V201" s="189"/>
      <c r="W201" s="189"/>
      <c r="X201" s="189"/>
      <c r="Y201" s="189"/>
      <c r="AA201" s="189"/>
      <c r="AB201" s="189"/>
      <c r="AC201" s="189"/>
      <c r="AE201" s="189"/>
      <c r="AF201" s="189"/>
      <c r="AG201" s="189"/>
      <c r="AH201" s="189"/>
      <c r="AI201" s="195"/>
      <c r="AJ201" s="195"/>
    </row>
    <row r="202" spans="1:36" x14ac:dyDescent="0.2">
      <c r="A202" s="144">
        <v>175</v>
      </c>
      <c r="E202" s="189"/>
      <c r="F202" s="189"/>
      <c r="G202" s="189"/>
      <c r="H202" s="189"/>
      <c r="I202" s="189"/>
      <c r="J202" s="189"/>
      <c r="K202" s="189"/>
      <c r="L202" s="189"/>
      <c r="M202" s="189"/>
      <c r="N202" s="189"/>
      <c r="O202" s="189"/>
      <c r="P202" s="189"/>
      <c r="Q202" s="189"/>
      <c r="R202" s="189"/>
      <c r="S202" s="189"/>
      <c r="T202" s="189"/>
      <c r="U202" s="189"/>
      <c r="V202" s="189"/>
      <c r="W202" s="189"/>
      <c r="X202" s="189"/>
      <c r="Y202" s="189"/>
      <c r="AA202" s="189"/>
      <c r="AB202" s="189"/>
      <c r="AC202" s="189"/>
      <c r="AE202" s="189"/>
      <c r="AF202" s="189"/>
      <c r="AG202" s="189"/>
      <c r="AH202" s="189"/>
      <c r="AI202" s="195"/>
      <c r="AJ202" s="195"/>
    </row>
    <row r="203" spans="1:36" x14ac:dyDescent="0.2">
      <c r="A203" s="144">
        <v>176</v>
      </c>
      <c r="E203" s="189"/>
      <c r="F203" s="189"/>
      <c r="G203" s="189"/>
      <c r="H203" s="189"/>
      <c r="I203" s="189"/>
      <c r="J203" s="189"/>
      <c r="K203" s="189"/>
      <c r="L203" s="189"/>
      <c r="M203" s="189"/>
      <c r="N203" s="189"/>
      <c r="O203" s="189"/>
      <c r="P203" s="189"/>
      <c r="Q203" s="189"/>
      <c r="R203" s="189"/>
      <c r="S203" s="189"/>
      <c r="T203" s="189"/>
      <c r="U203" s="189"/>
      <c r="V203" s="189"/>
      <c r="W203" s="189"/>
      <c r="X203" s="189"/>
      <c r="Y203" s="189"/>
      <c r="AA203" s="189"/>
      <c r="AB203" s="189"/>
      <c r="AC203" s="189"/>
      <c r="AE203" s="189"/>
      <c r="AF203" s="189"/>
      <c r="AG203" s="189"/>
      <c r="AH203" s="189"/>
      <c r="AI203" s="195"/>
      <c r="AJ203" s="195"/>
    </row>
    <row r="204" spans="1:36" x14ac:dyDescent="0.2">
      <c r="A204" s="144">
        <v>177</v>
      </c>
      <c r="E204" s="189"/>
      <c r="F204" s="189"/>
      <c r="G204" s="189"/>
      <c r="H204" s="189"/>
      <c r="I204" s="189"/>
      <c r="J204" s="189"/>
      <c r="K204" s="189"/>
      <c r="L204" s="189"/>
      <c r="M204" s="189"/>
      <c r="N204" s="189"/>
      <c r="O204" s="189"/>
      <c r="P204" s="189"/>
      <c r="Q204" s="189"/>
      <c r="R204" s="189"/>
      <c r="S204" s="189"/>
      <c r="T204" s="189"/>
      <c r="U204" s="189"/>
      <c r="V204" s="189"/>
      <c r="W204" s="189"/>
      <c r="X204" s="189"/>
      <c r="Y204" s="189"/>
      <c r="AA204" s="189"/>
      <c r="AB204" s="189"/>
      <c r="AC204" s="189"/>
      <c r="AE204" s="189"/>
      <c r="AF204" s="189"/>
      <c r="AG204" s="189"/>
      <c r="AH204" s="189"/>
      <c r="AI204" s="195"/>
      <c r="AJ204" s="195"/>
    </row>
    <row r="205" spans="1:36" x14ac:dyDescent="0.2">
      <c r="A205" s="144">
        <v>178</v>
      </c>
      <c r="E205" s="189"/>
      <c r="F205" s="189"/>
      <c r="G205" s="189"/>
      <c r="H205" s="189"/>
      <c r="I205" s="189"/>
      <c r="J205" s="189"/>
      <c r="K205" s="189"/>
      <c r="L205" s="189"/>
      <c r="M205" s="189"/>
      <c r="N205" s="189"/>
      <c r="O205" s="189"/>
      <c r="P205" s="189"/>
      <c r="Q205" s="189"/>
      <c r="R205" s="189"/>
      <c r="S205" s="189"/>
      <c r="T205" s="189"/>
      <c r="U205" s="189"/>
      <c r="V205" s="189"/>
      <c r="W205" s="189"/>
      <c r="X205" s="189"/>
      <c r="Y205" s="189"/>
      <c r="AA205" s="189"/>
      <c r="AB205" s="189"/>
      <c r="AC205" s="189"/>
      <c r="AE205" s="189"/>
      <c r="AF205" s="189"/>
      <c r="AG205" s="189"/>
      <c r="AH205" s="189"/>
      <c r="AI205" s="195"/>
      <c r="AJ205" s="195"/>
    </row>
    <row r="206" spans="1:36" x14ac:dyDescent="0.2">
      <c r="A206" s="144">
        <v>179</v>
      </c>
      <c r="E206" s="189"/>
      <c r="F206" s="189"/>
      <c r="G206" s="189"/>
      <c r="H206" s="189"/>
      <c r="I206" s="189"/>
      <c r="J206" s="189"/>
      <c r="K206" s="189"/>
      <c r="L206" s="189"/>
      <c r="M206" s="189"/>
      <c r="N206" s="189"/>
      <c r="O206" s="189"/>
      <c r="P206" s="189"/>
      <c r="Q206" s="189"/>
      <c r="R206" s="189"/>
      <c r="S206" s="189"/>
      <c r="T206" s="189"/>
      <c r="U206" s="189"/>
      <c r="V206" s="189"/>
      <c r="W206" s="189"/>
      <c r="X206" s="189"/>
      <c r="Y206" s="189"/>
      <c r="AA206" s="189"/>
      <c r="AB206" s="189"/>
      <c r="AC206" s="189"/>
      <c r="AE206" s="189"/>
      <c r="AF206" s="189"/>
      <c r="AG206" s="189"/>
      <c r="AH206" s="189"/>
      <c r="AI206" s="195"/>
      <c r="AJ206" s="195"/>
    </row>
    <row r="207" spans="1:36" x14ac:dyDescent="0.2">
      <c r="A207" s="144">
        <v>180</v>
      </c>
      <c r="E207" s="189"/>
      <c r="F207" s="189"/>
      <c r="G207" s="189"/>
      <c r="H207" s="189"/>
      <c r="I207" s="189"/>
      <c r="J207" s="189"/>
      <c r="K207" s="189"/>
      <c r="L207" s="189"/>
      <c r="M207" s="189"/>
      <c r="N207" s="189"/>
      <c r="O207" s="189"/>
      <c r="P207" s="189"/>
      <c r="Q207" s="189"/>
      <c r="R207" s="189"/>
      <c r="S207" s="189"/>
      <c r="T207" s="189"/>
      <c r="U207" s="189"/>
      <c r="V207" s="189"/>
      <c r="W207" s="189"/>
      <c r="X207" s="189"/>
      <c r="Y207" s="189"/>
      <c r="AA207" s="189"/>
      <c r="AB207" s="189"/>
      <c r="AC207" s="189"/>
      <c r="AE207" s="189"/>
      <c r="AF207" s="189"/>
      <c r="AG207" s="189"/>
      <c r="AH207" s="189"/>
      <c r="AI207" s="195"/>
      <c r="AJ207" s="195"/>
    </row>
    <row r="208" spans="1:36" x14ac:dyDescent="0.2">
      <c r="A208" s="144">
        <v>181</v>
      </c>
      <c r="E208" s="189"/>
      <c r="F208" s="189"/>
      <c r="G208" s="189"/>
      <c r="H208" s="189"/>
      <c r="I208" s="189"/>
      <c r="J208" s="189"/>
      <c r="K208" s="189"/>
      <c r="L208" s="189"/>
      <c r="M208" s="189"/>
      <c r="N208" s="189"/>
      <c r="O208" s="189"/>
      <c r="P208" s="189"/>
      <c r="Q208" s="189"/>
      <c r="R208" s="189"/>
      <c r="S208" s="189"/>
      <c r="T208" s="189"/>
      <c r="U208" s="189"/>
      <c r="V208" s="189"/>
      <c r="W208" s="189"/>
      <c r="X208" s="189"/>
      <c r="Y208" s="189"/>
      <c r="AA208" s="189"/>
      <c r="AB208" s="189"/>
      <c r="AC208" s="189"/>
      <c r="AE208" s="189"/>
      <c r="AF208" s="189"/>
      <c r="AG208" s="189"/>
      <c r="AH208" s="189"/>
      <c r="AI208" s="195"/>
      <c r="AJ208" s="195"/>
    </row>
    <row r="209" spans="1:36" x14ac:dyDescent="0.2">
      <c r="A209" s="144">
        <v>182</v>
      </c>
      <c r="E209" s="189"/>
      <c r="F209" s="189"/>
      <c r="G209" s="189"/>
      <c r="H209" s="189"/>
      <c r="I209" s="189"/>
      <c r="J209" s="189"/>
      <c r="K209" s="189"/>
      <c r="L209" s="189"/>
      <c r="M209" s="189"/>
      <c r="N209" s="189"/>
      <c r="O209" s="189"/>
      <c r="P209" s="189"/>
      <c r="Q209" s="189"/>
      <c r="R209" s="189"/>
      <c r="S209" s="189"/>
      <c r="T209" s="189"/>
      <c r="U209" s="189"/>
      <c r="V209" s="189"/>
      <c r="W209" s="189"/>
      <c r="X209" s="189"/>
      <c r="Y209" s="189"/>
      <c r="AA209" s="189"/>
      <c r="AB209" s="189"/>
      <c r="AC209" s="189"/>
      <c r="AE209" s="189"/>
      <c r="AF209" s="189"/>
      <c r="AG209" s="189"/>
      <c r="AH209" s="189"/>
      <c r="AI209" s="195"/>
      <c r="AJ209" s="195"/>
    </row>
    <row r="210" spans="1:36" x14ac:dyDescent="0.2">
      <c r="A210" s="144">
        <v>183</v>
      </c>
      <c r="E210" s="189"/>
      <c r="F210" s="189"/>
      <c r="G210" s="189"/>
      <c r="H210" s="189"/>
      <c r="I210" s="189"/>
      <c r="J210" s="189"/>
      <c r="K210" s="189"/>
      <c r="L210" s="189"/>
      <c r="M210" s="189"/>
      <c r="N210" s="189"/>
      <c r="O210" s="189"/>
      <c r="P210" s="189"/>
      <c r="Q210" s="189"/>
      <c r="R210" s="189"/>
      <c r="S210" s="189"/>
      <c r="T210" s="189"/>
      <c r="U210" s="189"/>
      <c r="V210" s="189"/>
      <c r="W210" s="189"/>
      <c r="X210" s="189"/>
      <c r="Y210" s="189"/>
      <c r="AA210" s="189"/>
      <c r="AB210" s="189"/>
      <c r="AC210" s="189"/>
      <c r="AE210" s="189"/>
      <c r="AF210" s="189"/>
      <c r="AG210" s="189"/>
      <c r="AH210" s="189"/>
      <c r="AI210" s="195"/>
      <c r="AJ210" s="195"/>
    </row>
    <row r="211" spans="1:36" x14ac:dyDescent="0.2">
      <c r="A211" s="144">
        <v>184</v>
      </c>
      <c r="E211" s="189"/>
      <c r="F211" s="189"/>
      <c r="G211" s="189"/>
      <c r="H211" s="189"/>
      <c r="I211" s="189"/>
      <c r="J211" s="189"/>
      <c r="K211" s="189"/>
      <c r="L211" s="189"/>
      <c r="M211" s="189"/>
      <c r="N211" s="189"/>
      <c r="O211" s="189"/>
      <c r="P211" s="189"/>
      <c r="Q211" s="189"/>
      <c r="R211" s="189"/>
      <c r="S211" s="189"/>
      <c r="T211" s="189"/>
      <c r="U211" s="189"/>
      <c r="V211" s="189"/>
      <c r="W211" s="189"/>
      <c r="X211" s="189"/>
      <c r="Y211" s="189"/>
      <c r="AA211" s="189"/>
      <c r="AB211" s="189"/>
      <c r="AC211" s="189"/>
      <c r="AE211" s="189"/>
      <c r="AF211" s="189"/>
      <c r="AG211" s="189"/>
      <c r="AH211" s="189"/>
      <c r="AI211" s="195"/>
      <c r="AJ211" s="195"/>
    </row>
    <row r="212" spans="1:36" x14ac:dyDescent="0.2">
      <c r="A212" s="144">
        <v>185</v>
      </c>
      <c r="E212" s="189"/>
      <c r="F212" s="189"/>
      <c r="G212" s="189"/>
      <c r="H212" s="189"/>
      <c r="I212" s="189"/>
      <c r="J212" s="189"/>
      <c r="K212" s="189"/>
      <c r="L212" s="189"/>
      <c r="M212" s="189"/>
      <c r="N212" s="189"/>
      <c r="O212" s="189"/>
      <c r="P212" s="189"/>
      <c r="Q212" s="189"/>
      <c r="R212" s="189"/>
      <c r="S212" s="189"/>
      <c r="T212" s="189"/>
      <c r="U212" s="189"/>
      <c r="V212" s="189"/>
      <c r="W212" s="189"/>
      <c r="X212" s="189"/>
      <c r="Y212" s="189"/>
      <c r="AA212" s="189"/>
      <c r="AB212" s="189"/>
      <c r="AC212" s="189"/>
      <c r="AE212" s="189"/>
      <c r="AF212" s="189"/>
      <c r="AG212" s="189"/>
      <c r="AH212" s="189"/>
      <c r="AI212" s="195"/>
      <c r="AJ212" s="195"/>
    </row>
    <row r="213" spans="1:36" x14ac:dyDescent="0.2">
      <c r="A213" s="144">
        <v>186</v>
      </c>
      <c r="E213" s="189"/>
      <c r="F213" s="189"/>
      <c r="G213" s="189"/>
      <c r="H213" s="189"/>
      <c r="I213" s="189"/>
      <c r="J213" s="189"/>
      <c r="K213" s="189"/>
      <c r="L213" s="189"/>
      <c r="M213" s="189"/>
      <c r="N213" s="189"/>
      <c r="O213" s="189"/>
      <c r="P213" s="189"/>
      <c r="Q213" s="189"/>
      <c r="R213" s="189"/>
      <c r="S213" s="189"/>
      <c r="T213" s="189"/>
      <c r="U213" s="189"/>
      <c r="V213" s="189"/>
      <c r="W213" s="189"/>
      <c r="X213" s="189"/>
      <c r="Y213" s="189"/>
      <c r="AA213" s="189"/>
      <c r="AB213" s="189"/>
      <c r="AC213" s="189"/>
      <c r="AE213" s="189"/>
      <c r="AF213" s="189"/>
      <c r="AG213" s="189"/>
      <c r="AH213" s="189"/>
      <c r="AI213" s="195"/>
      <c r="AJ213" s="195"/>
    </row>
    <row r="214" spans="1:36" x14ac:dyDescent="0.2">
      <c r="A214" s="144">
        <v>187</v>
      </c>
      <c r="E214" s="189"/>
      <c r="F214" s="189"/>
      <c r="G214" s="189"/>
      <c r="H214" s="189"/>
      <c r="I214" s="189"/>
      <c r="J214" s="189"/>
      <c r="K214" s="189"/>
      <c r="L214" s="189"/>
      <c r="M214" s="189"/>
      <c r="N214" s="189"/>
      <c r="O214" s="189"/>
      <c r="P214" s="189"/>
      <c r="Q214" s="189"/>
      <c r="R214" s="189"/>
      <c r="S214" s="189"/>
      <c r="T214" s="189"/>
      <c r="U214" s="189"/>
      <c r="V214" s="189"/>
      <c r="W214" s="189"/>
      <c r="X214" s="189"/>
      <c r="Y214" s="189"/>
      <c r="AA214" s="189"/>
      <c r="AB214" s="189"/>
      <c r="AC214" s="189"/>
      <c r="AE214" s="189"/>
      <c r="AF214" s="189"/>
      <c r="AG214" s="189"/>
      <c r="AH214" s="189"/>
      <c r="AI214" s="195"/>
      <c r="AJ214" s="195"/>
    </row>
    <row r="215" spans="1:36" x14ac:dyDescent="0.2">
      <c r="A215" s="144">
        <v>188</v>
      </c>
      <c r="E215" s="189"/>
      <c r="F215" s="189"/>
      <c r="G215" s="189"/>
      <c r="H215" s="189"/>
      <c r="I215" s="189"/>
      <c r="J215" s="189"/>
      <c r="K215" s="189"/>
      <c r="L215" s="189"/>
      <c r="M215" s="189"/>
      <c r="N215" s="189"/>
      <c r="O215" s="189"/>
      <c r="P215" s="189"/>
      <c r="Q215" s="189"/>
      <c r="R215" s="189"/>
      <c r="S215" s="189"/>
      <c r="T215" s="189"/>
      <c r="U215" s="189"/>
      <c r="V215" s="189"/>
      <c r="W215" s="189"/>
      <c r="X215" s="189"/>
      <c r="Y215" s="189"/>
      <c r="AA215" s="189"/>
      <c r="AB215" s="189"/>
      <c r="AC215" s="189"/>
      <c r="AE215" s="189"/>
      <c r="AF215" s="189"/>
      <c r="AG215" s="189"/>
      <c r="AH215" s="189"/>
      <c r="AI215" s="195"/>
      <c r="AJ215" s="195"/>
    </row>
    <row r="216" spans="1:36" x14ac:dyDescent="0.2">
      <c r="A216" s="144">
        <v>189</v>
      </c>
      <c r="E216" s="189"/>
      <c r="F216" s="189"/>
      <c r="G216" s="189"/>
      <c r="H216" s="189"/>
      <c r="I216" s="189"/>
      <c r="J216" s="189"/>
      <c r="K216" s="189"/>
      <c r="L216" s="189"/>
      <c r="M216" s="189"/>
      <c r="N216" s="189"/>
      <c r="O216" s="189"/>
      <c r="P216" s="189"/>
      <c r="Q216" s="189"/>
      <c r="R216" s="189"/>
      <c r="S216" s="189"/>
      <c r="T216" s="189"/>
      <c r="U216" s="189"/>
      <c r="V216" s="189"/>
      <c r="W216" s="189"/>
      <c r="X216" s="189"/>
      <c r="Y216" s="189"/>
      <c r="AA216" s="189"/>
      <c r="AB216" s="189"/>
      <c r="AC216" s="189"/>
      <c r="AE216" s="189"/>
      <c r="AF216" s="189"/>
      <c r="AG216" s="189"/>
      <c r="AH216" s="189"/>
      <c r="AI216" s="195"/>
      <c r="AJ216" s="195"/>
    </row>
    <row r="217" spans="1:36" x14ac:dyDescent="0.2">
      <c r="A217" s="144">
        <v>190</v>
      </c>
      <c r="E217" s="189"/>
      <c r="F217" s="189"/>
      <c r="G217" s="189"/>
      <c r="H217" s="189"/>
      <c r="I217" s="189"/>
      <c r="J217" s="189"/>
      <c r="K217" s="189"/>
      <c r="L217" s="189"/>
      <c r="M217" s="189"/>
      <c r="N217" s="189"/>
      <c r="O217" s="189"/>
      <c r="P217" s="189"/>
      <c r="Q217" s="189"/>
      <c r="R217" s="189"/>
      <c r="S217" s="189"/>
      <c r="T217" s="189"/>
      <c r="U217" s="189"/>
      <c r="V217" s="189"/>
      <c r="W217" s="189"/>
      <c r="X217" s="189"/>
      <c r="Y217" s="189"/>
      <c r="AA217" s="189"/>
      <c r="AB217" s="189"/>
      <c r="AC217" s="189"/>
      <c r="AE217" s="189"/>
      <c r="AF217" s="189"/>
      <c r="AG217" s="189"/>
      <c r="AH217" s="189"/>
      <c r="AI217" s="195"/>
      <c r="AJ217" s="195"/>
    </row>
    <row r="218" spans="1:36" x14ac:dyDescent="0.2">
      <c r="A218" s="144">
        <v>191</v>
      </c>
      <c r="E218" s="189"/>
      <c r="F218" s="189"/>
      <c r="G218" s="189"/>
      <c r="H218" s="189"/>
      <c r="I218" s="189"/>
      <c r="J218" s="189"/>
      <c r="K218" s="189"/>
      <c r="L218" s="189"/>
      <c r="M218" s="189"/>
      <c r="N218" s="189"/>
      <c r="O218" s="189"/>
      <c r="P218" s="189"/>
      <c r="Q218" s="189"/>
      <c r="R218" s="189"/>
      <c r="S218" s="189"/>
      <c r="T218" s="189"/>
      <c r="U218" s="189"/>
      <c r="V218" s="189"/>
      <c r="W218" s="189"/>
      <c r="X218" s="189"/>
      <c r="Y218" s="189"/>
      <c r="AA218" s="189"/>
      <c r="AB218" s="189"/>
      <c r="AC218" s="189"/>
      <c r="AE218" s="189"/>
      <c r="AF218" s="189"/>
      <c r="AG218" s="189"/>
      <c r="AH218" s="189"/>
      <c r="AI218" s="195"/>
      <c r="AJ218" s="195"/>
    </row>
    <row r="219" spans="1:36" x14ac:dyDescent="0.2">
      <c r="A219" s="144">
        <v>192</v>
      </c>
      <c r="E219" s="189"/>
      <c r="F219" s="189"/>
      <c r="G219" s="189"/>
      <c r="H219" s="189"/>
      <c r="I219" s="189"/>
      <c r="J219" s="189"/>
      <c r="K219" s="189"/>
      <c r="L219" s="189"/>
      <c r="M219" s="189"/>
      <c r="N219" s="189"/>
      <c r="O219" s="189"/>
      <c r="P219" s="189"/>
      <c r="Q219" s="189"/>
      <c r="R219" s="189"/>
      <c r="S219" s="189"/>
      <c r="T219" s="189"/>
      <c r="U219" s="189"/>
      <c r="V219" s="189"/>
      <c r="W219" s="189"/>
      <c r="X219" s="189"/>
      <c r="Y219" s="189"/>
      <c r="AA219" s="189"/>
      <c r="AB219" s="189"/>
      <c r="AC219" s="189"/>
      <c r="AE219" s="189"/>
      <c r="AF219" s="189"/>
      <c r="AG219" s="189"/>
      <c r="AH219" s="189"/>
      <c r="AI219" s="195"/>
      <c r="AJ219" s="195"/>
    </row>
    <row r="220" spans="1:36" x14ac:dyDescent="0.2">
      <c r="A220" s="144">
        <v>193</v>
      </c>
      <c r="E220" s="189"/>
      <c r="F220" s="189"/>
      <c r="G220" s="189"/>
      <c r="H220" s="189"/>
      <c r="I220" s="189"/>
      <c r="J220" s="189"/>
      <c r="K220" s="189"/>
      <c r="L220" s="189"/>
      <c r="M220" s="189"/>
      <c r="N220" s="189"/>
      <c r="O220" s="189"/>
      <c r="P220" s="189"/>
      <c r="Q220" s="189"/>
      <c r="R220" s="189"/>
      <c r="S220" s="189"/>
      <c r="T220" s="189"/>
      <c r="U220" s="189"/>
      <c r="V220" s="189"/>
      <c r="W220" s="189"/>
      <c r="X220" s="189"/>
      <c r="Y220" s="189"/>
      <c r="AA220" s="189"/>
      <c r="AB220" s="189"/>
      <c r="AC220" s="189"/>
      <c r="AE220" s="189"/>
      <c r="AF220" s="189"/>
      <c r="AG220" s="189"/>
      <c r="AH220" s="189"/>
      <c r="AI220" s="195"/>
      <c r="AJ220" s="195"/>
    </row>
    <row r="221" spans="1:36" x14ac:dyDescent="0.2">
      <c r="A221" s="144">
        <v>194</v>
      </c>
      <c r="E221" s="189"/>
      <c r="F221" s="189"/>
      <c r="G221" s="189"/>
      <c r="H221" s="189"/>
      <c r="I221" s="189"/>
      <c r="J221" s="189"/>
      <c r="K221" s="189"/>
      <c r="L221" s="189"/>
      <c r="M221" s="189"/>
      <c r="N221" s="189"/>
      <c r="O221" s="189"/>
      <c r="P221" s="189"/>
      <c r="Q221" s="189"/>
      <c r="R221" s="189"/>
      <c r="S221" s="189"/>
      <c r="T221" s="189"/>
      <c r="U221" s="189"/>
      <c r="V221" s="189"/>
      <c r="W221" s="189"/>
      <c r="X221" s="189"/>
      <c r="Y221" s="189"/>
      <c r="AA221" s="189"/>
      <c r="AB221" s="189"/>
      <c r="AC221" s="189"/>
      <c r="AE221" s="189"/>
      <c r="AF221" s="189"/>
      <c r="AG221" s="189"/>
      <c r="AH221" s="189"/>
      <c r="AI221" s="195"/>
      <c r="AJ221" s="195"/>
    </row>
    <row r="222" spans="1:36" x14ac:dyDescent="0.2">
      <c r="A222" s="144">
        <v>195</v>
      </c>
      <c r="E222" s="189"/>
      <c r="F222" s="189"/>
      <c r="G222" s="189"/>
      <c r="H222" s="189"/>
      <c r="I222" s="189"/>
      <c r="J222" s="189"/>
      <c r="K222" s="189"/>
      <c r="L222" s="189"/>
      <c r="M222" s="189"/>
      <c r="N222" s="189"/>
      <c r="O222" s="189"/>
      <c r="P222" s="189"/>
      <c r="Q222" s="189"/>
      <c r="R222" s="189"/>
      <c r="S222" s="189"/>
      <c r="T222" s="189"/>
      <c r="U222" s="189"/>
      <c r="V222" s="189"/>
      <c r="W222" s="189"/>
      <c r="X222" s="189"/>
      <c r="Y222" s="189"/>
      <c r="AA222" s="189"/>
      <c r="AB222" s="189"/>
      <c r="AC222" s="189"/>
      <c r="AE222" s="189"/>
      <c r="AF222" s="189"/>
      <c r="AG222" s="189"/>
      <c r="AH222" s="189"/>
      <c r="AI222" s="195"/>
      <c r="AJ222" s="195"/>
    </row>
    <row r="223" spans="1:36" x14ac:dyDescent="0.2">
      <c r="A223" s="144">
        <v>196</v>
      </c>
      <c r="E223" s="189"/>
      <c r="F223" s="189"/>
      <c r="G223" s="189"/>
      <c r="H223" s="189"/>
      <c r="I223" s="189"/>
      <c r="J223" s="189"/>
      <c r="K223" s="189"/>
      <c r="L223" s="189"/>
      <c r="M223" s="189"/>
      <c r="N223" s="189"/>
      <c r="O223" s="189"/>
      <c r="P223" s="189"/>
      <c r="Q223" s="189"/>
      <c r="R223" s="189"/>
      <c r="S223" s="189"/>
      <c r="T223" s="189"/>
      <c r="U223" s="189"/>
      <c r="V223" s="189"/>
      <c r="W223" s="189"/>
      <c r="X223" s="189"/>
      <c r="Y223" s="189"/>
      <c r="AA223" s="189"/>
      <c r="AB223" s="189"/>
      <c r="AC223" s="189"/>
      <c r="AE223" s="189"/>
      <c r="AF223" s="189"/>
      <c r="AG223" s="189"/>
      <c r="AH223" s="189"/>
      <c r="AI223" s="195"/>
      <c r="AJ223" s="195"/>
    </row>
    <row r="224" spans="1:36" x14ac:dyDescent="0.2">
      <c r="A224" s="144">
        <v>197</v>
      </c>
      <c r="E224" s="189"/>
      <c r="F224" s="189"/>
      <c r="G224" s="189"/>
      <c r="H224" s="189"/>
      <c r="I224" s="189"/>
      <c r="J224" s="189"/>
      <c r="K224" s="189"/>
      <c r="L224" s="189"/>
      <c r="M224" s="189"/>
      <c r="N224" s="189"/>
      <c r="O224" s="189"/>
      <c r="P224" s="189"/>
      <c r="Q224" s="189"/>
      <c r="R224" s="189"/>
      <c r="S224" s="189"/>
      <c r="T224" s="189"/>
      <c r="U224" s="189"/>
      <c r="V224" s="189"/>
      <c r="W224" s="189"/>
      <c r="X224" s="189"/>
      <c r="Y224" s="189"/>
      <c r="AA224" s="189"/>
      <c r="AB224" s="189"/>
      <c r="AC224" s="189"/>
      <c r="AE224" s="189"/>
      <c r="AF224" s="189"/>
      <c r="AG224" s="189"/>
      <c r="AH224" s="189"/>
      <c r="AI224" s="195"/>
      <c r="AJ224" s="195"/>
    </row>
    <row r="225" spans="1:36" x14ac:dyDescent="0.2">
      <c r="A225" s="144">
        <v>198</v>
      </c>
      <c r="E225" s="189"/>
      <c r="F225" s="189"/>
      <c r="G225" s="189"/>
      <c r="H225" s="189"/>
      <c r="I225" s="189"/>
      <c r="J225" s="189"/>
      <c r="K225" s="189"/>
      <c r="L225" s="189"/>
      <c r="M225" s="189"/>
      <c r="N225" s="189"/>
      <c r="O225" s="189"/>
      <c r="P225" s="189"/>
      <c r="Q225" s="189"/>
      <c r="R225" s="189"/>
      <c r="S225" s="189"/>
      <c r="T225" s="189"/>
      <c r="U225" s="189"/>
      <c r="V225" s="189"/>
      <c r="W225" s="189"/>
      <c r="X225" s="189"/>
      <c r="Y225" s="189"/>
      <c r="AA225" s="189"/>
      <c r="AB225" s="189"/>
      <c r="AC225" s="189"/>
      <c r="AE225" s="189"/>
      <c r="AF225" s="189"/>
      <c r="AG225" s="189"/>
      <c r="AH225" s="189"/>
      <c r="AI225" s="195"/>
      <c r="AJ225" s="195"/>
    </row>
    <row r="226" spans="1:36" x14ac:dyDescent="0.2">
      <c r="A226" s="144">
        <v>199</v>
      </c>
      <c r="E226" s="189"/>
      <c r="F226" s="189"/>
      <c r="G226" s="189"/>
      <c r="H226" s="189"/>
      <c r="I226" s="189"/>
      <c r="J226" s="189"/>
      <c r="K226" s="189"/>
      <c r="L226" s="189"/>
      <c r="M226" s="189"/>
      <c r="N226" s="189"/>
      <c r="O226" s="189"/>
      <c r="P226" s="189"/>
      <c r="Q226" s="189"/>
      <c r="R226" s="189"/>
      <c r="S226" s="189"/>
      <c r="T226" s="189"/>
      <c r="U226" s="189"/>
      <c r="V226" s="189"/>
      <c r="W226" s="189"/>
      <c r="X226" s="189"/>
      <c r="Y226" s="189"/>
      <c r="AA226" s="189"/>
      <c r="AB226" s="189"/>
      <c r="AC226" s="189"/>
      <c r="AE226" s="189"/>
      <c r="AF226" s="189"/>
      <c r="AG226" s="189"/>
      <c r="AH226" s="189"/>
      <c r="AI226" s="195"/>
      <c r="AJ226" s="195"/>
    </row>
    <row r="227" spans="1:36" x14ac:dyDescent="0.2">
      <c r="A227" s="144">
        <v>200</v>
      </c>
      <c r="E227" s="189"/>
      <c r="F227" s="189"/>
      <c r="G227" s="189"/>
      <c r="H227" s="189"/>
      <c r="I227" s="189"/>
      <c r="J227" s="189"/>
      <c r="K227" s="189"/>
      <c r="L227" s="189"/>
      <c r="M227" s="189"/>
      <c r="N227" s="189"/>
      <c r="O227" s="189"/>
      <c r="P227" s="189"/>
      <c r="Q227" s="189"/>
      <c r="R227" s="189"/>
      <c r="S227" s="189"/>
      <c r="T227" s="189"/>
      <c r="U227" s="189"/>
      <c r="V227" s="189"/>
      <c r="W227" s="189"/>
      <c r="X227" s="189"/>
      <c r="Y227" s="189"/>
      <c r="AA227" s="189"/>
      <c r="AB227" s="189"/>
      <c r="AC227" s="189"/>
      <c r="AE227" s="189"/>
      <c r="AF227" s="189"/>
      <c r="AG227" s="189"/>
      <c r="AH227" s="189"/>
      <c r="AI227" s="195"/>
      <c r="AJ227" s="195"/>
    </row>
    <row r="228" spans="1:36" x14ac:dyDescent="0.2">
      <c r="E228" s="198"/>
      <c r="F228" s="198"/>
      <c r="G228" s="198"/>
      <c r="H228" s="198"/>
      <c r="I228" s="198"/>
      <c r="J228" s="198"/>
      <c r="K228" s="198"/>
      <c r="L228" s="198"/>
      <c r="M228" s="198"/>
      <c r="N228" s="198"/>
      <c r="O228" s="198"/>
      <c r="P228" s="198"/>
      <c r="Q228" s="198"/>
      <c r="R228" s="198"/>
      <c r="S228" s="198"/>
      <c r="T228" s="198"/>
      <c r="U228" s="198"/>
      <c r="V228" s="198"/>
      <c r="W228" s="198"/>
      <c r="X228" s="198"/>
      <c r="Y228" s="198"/>
      <c r="AA228" s="198"/>
      <c r="AB228" s="198"/>
      <c r="AC228" s="198"/>
      <c r="AE228" s="198"/>
      <c r="AF228" s="198"/>
      <c r="AG228" s="198"/>
      <c r="AH228" s="198"/>
      <c r="AI228" s="197"/>
      <c r="AJ228" s="197"/>
    </row>
    <row r="229" spans="1:36" x14ac:dyDescent="0.2">
      <c r="E229" s="198"/>
      <c r="F229" s="198"/>
      <c r="G229" s="198"/>
      <c r="H229" s="198"/>
      <c r="I229" s="198"/>
      <c r="J229" s="198"/>
      <c r="K229" s="198"/>
      <c r="L229" s="198"/>
      <c r="M229" s="198"/>
      <c r="N229" s="198"/>
      <c r="O229" s="198"/>
      <c r="P229" s="198"/>
      <c r="Q229" s="198"/>
      <c r="R229" s="198"/>
      <c r="S229" s="198"/>
      <c r="T229" s="198"/>
      <c r="U229" s="198"/>
      <c r="V229" s="198"/>
      <c r="W229" s="198"/>
      <c r="X229" s="198"/>
      <c r="Y229" s="198"/>
      <c r="AA229" s="198"/>
      <c r="AB229" s="198"/>
      <c r="AC229" s="198"/>
      <c r="AE229" s="198"/>
      <c r="AF229" s="198"/>
      <c r="AG229" s="198"/>
      <c r="AH229" s="198"/>
      <c r="AI229" s="197"/>
      <c r="AJ229" s="197"/>
    </row>
    <row r="230" spans="1:36" x14ac:dyDescent="0.2">
      <c r="E230" s="198"/>
      <c r="F230" s="198"/>
      <c r="G230" s="198"/>
      <c r="H230" s="198"/>
      <c r="I230" s="198"/>
      <c r="J230" s="198"/>
      <c r="K230" s="198"/>
      <c r="L230" s="198"/>
      <c r="M230" s="198"/>
      <c r="N230" s="198"/>
      <c r="O230" s="198"/>
      <c r="P230" s="198"/>
      <c r="Q230" s="198"/>
      <c r="R230" s="198"/>
      <c r="S230" s="198"/>
      <c r="T230" s="198"/>
      <c r="U230" s="198"/>
      <c r="V230" s="198"/>
      <c r="W230" s="198"/>
      <c r="X230" s="198"/>
      <c r="Y230" s="198"/>
      <c r="AA230" s="198"/>
      <c r="AB230" s="198"/>
      <c r="AC230" s="198"/>
      <c r="AE230" s="198"/>
      <c r="AF230" s="198"/>
      <c r="AG230" s="198"/>
      <c r="AH230" s="198"/>
      <c r="AI230" s="197"/>
      <c r="AJ230" s="197"/>
    </row>
    <row r="231" spans="1:36" x14ac:dyDescent="0.2">
      <c r="E231" s="198"/>
      <c r="F231" s="198"/>
      <c r="G231" s="198"/>
      <c r="H231" s="198"/>
      <c r="I231" s="198"/>
      <c r="J231" s="198"/>
      <c r="K231" s="198"/>
      <c r="L231" s="198"/>
      <c r="M231" s="198"/>
      <c r="N231" s="198"/>
      <c r="O231" s="198"/>
      <c r="P231" s="198"/>
      <c r="Q231" s="198"/>
      <c r="R231" s="198"/>
      <c r="S231" s="198"/>
      <c r="T231" s="198"/>
      <c r="U231" s="198"/>
      <c r="V231" s="198"/>
      <c r="W231" s="198"/>
      <c r="X231" s="198"/>
      <c r="Y231" s="198"/>
      <c r="AA231" s="198"/>
      <c r="AB231" s="198"/>
      <c r="AC231" s="198"/>
      <c r="AE231" s="198"/>
      <c r="AF231" s="198"/>
      <c r="AG231" s="198"/>
      <c r="AH231" s="198"/>
      <c r="AI231" s="197"/>
      <c r="AJ231" s="197"/>
    </row>
    <row r="232" spans="1:36" x14ac:dyDescent="0.2">
      <c r="E232" s="198"/>
      <c r="F232" s="198"/>
      <c r="G232" s="198"/>
      <c r="H232" s="198"/>
      <c r="I232" s="198"/>
      <c r="J232" s="198"/>
      <c r="K232" s="198"/>
      <c r="L232" s="198"/>
      <c r="M232" s="198"/>
      <c r="N232" s="198"/>
      <c r="O232" s="198"/>
      <c r="P232" s="198"/>
      <c r="Q232" s="198"/>
      <c r="R232" s="198"/>
      <c r="S232" s="198"/>
      <c r="T232" s="198"/>
      <c r="U232" s="198"/>
      <c r="V232" s="198"/>
      <c r="W232" s="198"/>
      <c r="X232" s="198"/>
      <c r="Y232" s="198"/>
      <c r="AA232" s="198"/>
      <c r="AB232" s="198"/>
      <c r="AC232" s="198"/>
      <c r="AE232" s="198"/>
      <c r="AF232" s="198"/>
      <c r="AG232" s="198"/>
      <c r="AH232" s="198"/>
      <c r="AI232" s="197"/>
      <c r="AJ232" s="197"/>
    </row>
    <row r="233" spans="1:36" x14ac:dyDescent="0.2">
      <c r="AA233" s="198"/>
      <c r="AB233" s="198"/>
      <c r="AC233" s="198"/>
      <c r="AE233" s="198"/>
      <c r="AF233" s="198"/>
      <c r="AG233" s="198"/>
      <c r="AH233" s="198"/>
      <c r="AI233" s="197"/>
      <c r="AJ233" s="197"/>
    </row>
    <row r="234" spans="1:36" x14ac:dyDescent="0.2">
      <c r="AA234" s="198"/>
      <c r="AB234" s="198"/>
      <c r="AC234" s="198"/>
      <c r="AE234" s="198"/>
      <c r="AF234" s="198"/>
      <c r="AG234" s="198"/>
      <c r="AH234" s="198"/>
      <c r="AI234" s="197"/>
      <c r="AJ234" s="197"/>
    </row>
    <row r="235" spans="1:36" x14ac:dyDescent="0.2">
      <c r="AA235" s="198"/>
      <c r="AB235" s="198"/>
      <c r="AC235" s="198"/>
      <c r="AE235" s="198"/>
      <c r="AF235" s="198"/>
      <c r="AG235" s="198"/>
      <c r="AH235" s="198"/>
      <c r="AI235" s="197"/>
      <c r="AJ235" s="197"/>
    </row>
    <row r="236" spans="1:36" x14ac:dyDescent="0.2">
      <c r="AA236" s="198"/>
      <c r="AB236" s="198"/>
      <c r="AC236" s="198"/>
      <c r="AE236" s="198"/>
      <c r="AF236" s="198"/>
      <c r="AG236" s="198"/>
      <c r="AH236" s="198"/>
      <c r="AI236" s="197"/>
      <c r="AJ236" s="197"/>
    </row>
    <row r="237" spans="1:36" x14ac:dyDescent="0.2">
      <c r="AA237" s="198"/>
      <c r="AB237" s="198"/>
      <c r="AC237" s="198"/>
      <c r="AE237" s="198"/>
      <c r="AF237" s="198"/>
      <c r="AG237" s="198"/>
      <c r="AH237" s="198"/>
      <c r="AI237" s="197"/>
      <c r="AJ237" s="197"/>
    </row>
    <row r="238" spans="1:36" x14ac:dyDescent="0.2">
      <c r="AA238" s="198"/>
      <c r="AB238" s="198"/>
      <c r="AC238" s="198"/>
      <c r="AE238" s="198"/>
      <c r="AF238" s="198"/>
      <c r="AG238" s="198"/>
      <c r="AH238" s="198"/>
      <c r="AI238" s="197"/>
      <c r="AJ238" s="197"/>
    </row>
    <row r="239" spans="1:36" x14ac:dyDescent="0.2">
      <c r="AA239" s="198"/>
      <c r="AB239" s="198"/>
      <c r="AC239" s="198"/>
      <c r="AE239" s="198"/>
      <c r="AF239" s="198"/>
      <c r="AG239" s="198"/>
      <c r="AH239" s="198"/>
      <c r="AI239" s="197"/>
      <c r="AJ239" s="197"/>
    </row>
    <row r="240" spans="1:36" x14ac:dyDescent="0.2">
      <c r="AA240" s="198"/>
      <c r="AB240" s="198"/>
      <c r="AC240" s="198"/>
      <c r="AE240" s="198"/>
      <c r="AF240" s="198"/>
      <c r="AG240" s="198"/>
      <c r="AH240" s="198"/>
      <c r="AI240" s="197"/>
      <c r="AJ240" s="197"/>
    </row>
    <row r="241" spans="27:36" x14ac:dyDescent="0.2">
      <c r="AA241" s="198"/>
      <c r="AB241" s="198"/>
      <c r="AC241" s="198"/>
      <c r="AE241" s="198"/>
      <c r="AF241" s="198"/>
      <c r="AG241" s="198"/>
      <c r="AH241" s="198"/>
      <c r="AI241" s="197"/>
      <c r="AJ241" s="197"/>
    </row>
    <row r="242" spans="27:36" x14ac:dyDescent="0.2">
      <c r="AA242" s="198"/>
      <c r="AB242" s="198"/>
      <c r="AC242" s="198"/>
      <c r="AE242" s="198"/>
      <c r="AF242" s="198"/>
      <c r="AG242" s="198"/>
      <c r="AH242" s="198"/>
      <c r="AI242" s="197"/>
      <c r="AJ242" s="197"/>
    </row>
    <row r="243" spans="27:36" x14ac:dyDescent="0.2">
      <c r="AA243" s="198"/>
      <c r="AB243" s="198"/>
      <c r="AC243" s="198"/>
      <c r="AE243" s="198"/>
      <c r="AF243" s="198"/>
      <c r="AG243" s="198"/>
      <c r="AH243" s="198"/>
      <c r="AI243" s="197"/>
      <c r="AJ243" s="197"/>
    </row>
    <row r="244" spans="27:36" x14ac:dyDescent="0.2">
      <c r="AA244" s="198"/>
      <c r="AB244" s="198"/>
      <c r="AC244" s="198"/>
      <c r="AE244" s="198"/>
      <c r="AF244" s="198"/>
      <c r="AG244" s="198"/>
      <c r="AH244" s="198"/>
      <c r="AI244" s="197"/>
      <c r="AJ244" s="197"/>
    </row>
    <row r="245" spans="27:36" x14ac:dyDescent="0.2">
      <c r="AA245" s="198"/>
      <c r="AB245" s="198"/>
      <c r="AC245" s="198"/>
      <c r="AE245" s="198"/>
      <c r="AF245" s="198"/>
      <c r="AG245" s="198"/>
      <c r="AH245" s="198"/>
      <c r="AI245" s="197"/>
      <c r="AJ245" s="197"/>
    </row>
    <row r="246" spans="27:36" x14ac:dyDescent="0.2">
      <c r="AA246" s="198"/>
      <c r="AB246" s="198"/>
      <c r="AC246" s="198"/>
      <c r="AE246" s="198"/>
      <c r="AF246" s="198"/>
      <c r="AG246" s="198"/>
      <c r="AH246" s="198"/>
      <c r="AI246" s="197"/>
      <c r="AJ246" s="197"/>
    </row>
    <row r="247" spans="27:36" x14ac:dyDescent="0.2">
      <c r="AA247" s="198"/>
      <c r="AB247" s="198"/>
      <c r="AC247" s="198"/>
      <c r="AE247" s="198"/>
      <c r="AF247" s="198"/>
      <c r="AG247" s="198"/>
      <c r="AH247" s="198"/>
      <c r="AI247" s="197"/>
      <c r="AJ247" s="197"/>
    </row>
    <row r="248" spans="27:36" x14ac:dyDescent="0.2">
      <c r="AA248" s="198"/>
      <c r="AB248" s="198"/>
      <c r="AC248" s="198"/>
      <c r="AE248" s="198"/>
      <c r="AF248" s="198"/>
      <c r="AG248" s="198"/>
      <c r="AH248" s="198"/>
      <c r="AI248" s="197"/>
      <c r="AJ248" s="197"/>
    </row>
    <row r="249" spans="27:36" x14ac:dyDescent="0.2">
      <c r="AA249" s="198"/>
      <c r="AB249" s="198"/>
      <c r="AC249" s="198"/>
      <c r="AE249" s="198"/>
      <c r="AF249" s="198"/>
      <c r="AG249" s="198"/>
      <c r="AH249" s="198"/>
      <c r="AI249" s="197"/>
      <c r="AJ249" s="197"/>
    </row>
    <row r="250" spans="27:36" x14ac:dyDescent="0.2">
      <c r="AA250" s="198"/>
      <c r="AB250" s="198"/>
      <c r="AC250" s="198"/>
      <c r="AE250" s="198"/>
      <c r="AF250" s="198"/>
      <c r="AG250" s="198"/>
      <c r="AH250" s="198"/>
      <c r="AI250" s="197"/>
      <c r="AJ250" s="197"/>
    </row>
    <row r="251" spans="27:36" x14ac:dyDescent="0.2">
      <c r="AA251" s="198"/>
      <c r="AB251" s="198"/>
      <c r="AC251" s="198"/>
      <c r="AE251" s="198"/>
      <c r="AF251" s="198"/>
      <c r="AG251" s="198"/>
      <c r="AH251" s="198"/>
      <c r="AI251" s="197"/>
      <c r="AJ251" s="197"/>
    </row>
    <row r="252" spans="27:36" x14ac:dyDescent="0.2">
      <c r="AA252" s="198"/>
      <c r="AB252" s="198"/>
      <c r="AC252" s="198"/>
      <c r="AE252" s="198"/>
      <c r="AF252" s="198"/>
      <c r="AG252" s="198"/>
      <c r="AH252" s="198"/>
      <c r="AI252" s="197"/>
      <c r="AJ252" s="197"/>
    </row>
    <row r="253" spans="27:36" x14ac:dyDescent="0.2">
      <c r="AA253" s="198"/>
      <c r="AB253" s="198"/>
      <c r="AC253" s="198"/>
      <c r="AE253" s="198"/>
      <c r="AF253" s="198"/>
      <c r="AG253" s="198"/>
      <c r="AH253" s="198"/>
      <c r="AI253" s="197"/>
      <c r="AJ253" s="197"/>
    </row>
    <row r="254" spans="27:36" x14ac:dyDescent="0.2">
      <c r="AA254" s="198"/>
      <c r="AB254" s="198"/>
      <c r="AC254" s="198"/>
      <c r="AE254" s="198"/>
      <c r="AF254" s="198"/>
      <c r="AG254" s="198"/>
      <c r="AH254" s="198"/>
      <c r="AI254" s="197"/>
      <c r="AJ254" s="197"/>
    </row>
    <row r="255" spans="27:36" x14ac:dyDescent="0.2">
      <c r="AA255" s="198"/>
      <c r="AB255" s="198"/>
      <c r="AC255" s="198"/>
      <c r="AE255" s="198"/>
      <c r="AF255" s="198"/>
      <c r="AG255" s="198"/>
      <c r="AH255" s="198"/>
      <c r="AI255" s="197"/>
      <c r="AJ255" s="197"/>
    </row>
    <row r="256" spans="27:36" x14ac:dyDescent="0.2">
      <c r="AA256" s="198"/>
      <c r="AB256" s="198"/>
      <c r="AC256" s="198"/>
      <c r="AE256" s="198"/>
      <c r="AF256" s="198"/>
      <c r="AG256" s="198"/>
      <c r="AH256" s="198"/>
      <c r="AI256" s="197"/>
      <c r="AJ256" s="197"/>
    </row>
    <row r="257" spans="27:36" x14ac:dyDescent="0.2">
      <c r="AA257" s="198"/>
      <c r="AB257" s="198"/>
      <c r="AC257" s="198"/>
      <c r="AE257" s="198"/>
      <c r="AF257" s="198"/>
      <c r="AG257" s="198"/>
      <c r="AH257" s="198"/>
      <c r="AI257" s="197"/>
      <c r="AJ257" s="197"/>
    </row>
    <row r="258" spans="27:36" x14ac:dyDescent="0.2">
      <c r="AA258" s="198"/>
      <c r="AB258" s="198"/>
      <c r="AC258" s="198"/>
      <c r="AE258" s="198"/>
      <c r="AF258" s="198"/>
      <c r="AG258" s="198"/>
      <c r="AH258" s="198"/>
      <c r="AI258" s="197"/>
      <c r="AJ258" s="197"/>
    </row>
    <row r="259" spans="27:36" x14ac:dyDescent="0.2">
      <c r="AA259" s="198"/>
      <c r="AB259" s="198"/>
      <c r="AC259" s="198"/>
      <c r="AE259" s="198"/>
      <c r="AF259" s="198"/>
      <c r="AG259" s="198"/>
      <c r="AH259" s="198"/>
      <c r="AI259" s="197"/>
      <c r="AJ259" s="197"/>
    </row>
    <row r="260" spans="27:36" x14ac:dyDescent="0.2">
      <c r="AA260" s="198"/>
      <c r="AB260" s="198"/>
      <c r="AC260" s="198"/>
      <c r="AE260" s="198"/>
      <c r="AF260" s="198"/>
      <c r="AG260" s="198"/>
      <c r="AH260" s="198"/>
      <c r="AI260" s="197"/>
      <c r="AJ260" s="197"/>
    </row>
    <row r="261" spans="27:36" x14ac:dyDescent="0.2">
      <c r="AA261" s="198"/>
      <c r="AB261" s="198"/>
      <c r="AC261" s="198"/>
      <c r="AE261" s="198"/>
      <c r="AF261" s="198"/>
      <c r="AG261" s="198"/>
      <c r="AH261" s="198"/>
      <c r="AI261" s="197"/>
      <c r="AJ261" s="197"/>
    </row>
    <row r="262" spans="27:36" x14ac:dyDescent="0.2">
      <c r="AA262" s="198"/>
      <c r="AB262" s="198"/>
      <c r="AC262" s="198"/>
      <c r="AE262" s="198"/>
      <c r="AF262" s="198"/>
      <c r="AG262" s="198"/>
      <c r="AH262" s="198"/>
      <c r="AI262" s="197"/>
      <c r="AJ262" s="197"/>
    </row>
    <row r="263" spans="27:36" x14ac:dyDescent="0.2">
      <c r="AA263" s="198"/>
      <c r="AB263" s="198"/>
      <c r="AC263" s="198"/>
      <c r="AE263" s="198"/>
      <c r="AF263" s="198"/>
      <c r="AG263" s="198"/>
      <c r="AH263" s="198"/>
      <c r="AI263" s="197"/>
      <c r="AJ263" s="197"/>
    </row>
    <row r="264" spans="27:36" x14ac:dyDescent="0.2">
      <c r="AA264" s="198"/>
      <c r="AB264" s="198"/>
      <c r="AC264" s="198"/>
      <c r="AE264" s="198"/>
      <c r="AF264" s="198"/>
      <c r="AG264" s="198"/>
      <c r="AH264" s="198"/>
      <c r="AI264" s="197"/>
      <c r="AJ264" s="197"/>
    </row>
    <row r="265" spans="27:36" x14ac:dyDescent="0.2">
      <c r="AA265" s="198"/>
      <c r="AB265" s="198"/>
      <c r="AC265" s="198"/>
      <c r="AE265" s="198"/>
      <c r="AF265" s="198"/>
      <c r="AG265" s="198"/>
      <c r="AH265" s="198"/>
      <c r="AI265" s="197"/>
      <c r="AJ265" s="197"/>
    </row>
    <row r="266" spans="27:36" x14ac:dyDescent="0.2">
      <c r="AA266" s="198"/>
      <c r="AB266" s="198"/>
      <c r="AC266" s="198"/>
      <c r="AE266" s="198"/>
      <c r="AF266" s="198"/>
      <c r="AG266" s="198"/>
      <c r="AH266" s="198"/>
      <c r="AI266" s="197"/>
      <c r="AJ266" s="197"/>
    </row>
    <row r="267" spans="27:36" x14ac:dyDescent="0.2">
      <c r="AA267" s="198"/>
      <c r="AB267" s="198"/>
      <c r="AC267" s="198"/>
      <c r="AE267" s="198"/>
      <c r="AF267" s="198"/>
      <c r="AG267" s="198"/>
      <c r="AH267" s="198"/>
      <c r="AI267" s="197"/>
      <c r="AJ267" s="197"/>
    </row>
    <row r="268" spans="27:36" x14ac:dyDescent="0.2">
      <c r="AA268" s="198"/>
      <c r="AB268" s="198"/>
      <c r="AC268" s="198"/>
      <c r="AE268" s="198"/>
      <c r="AF268" s="198"/>
      <c r="AG268" s="198"/>
      <c r="AH268" s="198"/>
      <c r="AI268" s="197"/>
      <c r="AJ268" s="197"/>
    </row>
    <row r="269" spans="27:36" x14ac:dyDescent="0.2">
      <c r="AA269" s="198"/>
      <c r="AB269" s="198"/>
      <c r="AC269" s="198"/>
      <c r="AE269" s="198"/>
      <c r="AF269" s="198"/>
      <c r="AG269" s="198"/>
      <c r="AH269" s="198"/>
      <c r="AI269" s="197"/>
      <c r="AJ269" s="197"/>
    </row>
    <row r="270" spans="27:36" x14ac:dyDescent="0.2">
      <c r="AA270" s="198"/>
      <c r="AB270" s="198"/>
      <c r="AC270" s="198"/>
      <c r="AE270" s="198"/>
      <c r="AF270" s="198"/>
      <c r="AG270" s="198"/>
      <c r="AH270" s="198"/>
      <c r="AI270" s="197"/>
      <c r="AJ270" s="197"/>
    </row>
    <row r="271" spans="27:36" x14ac:dyDescent="0.2">
      <c r="AA271" s="198"/>
      <c r="AB271" s="198"/>
      <c r="AC271" s="198"/>
      <c r="AE271" s="198"/>
      <c r="AF271" s="198"/>
      <c r="AG271" s="198"/>
      <c r="AH271" s="198"/>
      <c r="AI271" s="197"/>
      <c r="AJ271" s="197"/>
    </row>
    <row r="272" spans="27:36" x14ac:dyDescent="0.2">
      <c r="AA272" s="198"/>
      <c r="AB272" s="198"/>
      <c r="AC272" s="198"/>
      <c r="AE272" s="198"/>
      <c r="AF272" s="198"/>
      <c r="AG272" s="198"/>
      <c r="AH272" s="198"/>
      <c r="AI272" s="197"/>
      <c r="AJ272" s="197"/>
    </row>
    <row r="273" spans="27:36" x14ac:dyDescent="0.2">
      <c r="AA273" s="198"/>
      <c r="AB273" s="198"/>
      <c r="AC273" s="198"/>
      <c r="AE273" s="198"/>
      <c r="AF273" s="198"/>
      <c r="AG273" s="198"/>
      <c r="AH273" s="198"/>
      <c r="AI273" s="197"/>
      <c r="AJ273" s="197"/>
    </row>
    <row r="274" spans="27:36" x14ac:dyDescent="0.2">
      <c r="AA274" s="198"/>
      <c r="AB274" s="198"/>
      <c r="AC274" s="198"/>
      <c r="AE274" s="198"/>
      <c r="AF274" s="198"/>
      <c r="AG274" s="198"/>
      <c r="AH274" s="198"/>
      <c r="AI274" s="197"/>
      <c r="AJ274" s="197"/>
    </row>
    <row r="275" spans="27:36" x14ac:dyDescent="0.2">
      <c r="AA275" s="198"/>
      <c r="AB275" s="198"/>
      <c r="AC275" s="198"/>
      <c r="AE275" s="198"/>
      <c r="AF275" s="198"/>
      <c r="AG275" s="198"/>
      <c r="AH275" s="198"/>
      <c r="AI275" s="197"/>
      <c r="AJ275" s="197"/>
    </row>
    <row r="276" spans="27:36" x14ac:dyDescent="0.2">
      <c r="AA276" s="198"/>
      <c r="AB276" s="198"/>
      <c r="AC276" s="198"/>
      <c r="AE276" s="198"/>
      <c r="AF276" s="198"/>
      <c r="AG276" s="198"/>
      <c r="AH276" s="198"/>
      <c r="AI276" s="197"/>
      <c r="AJ276" s="197"/>
    </row>
    <row r="277" spans="27:36" x14ac:dyDescent="0.2">
      <c r="AA277" s="198"/>
      <c r="AB277" s="198"/>
      <c r="AC277" s="198"/>
      <c r="AE277" s="198"/>
      <c r="AF277" s="198"/>
      <c r="AG277" s="198"/>
      <c r="AH277" s="198"/>
      <c r="AI277" s="197"/>
      <c r="AJ277" s="197"/>
    </row>
    <row r="278" spans="27:36" x14ac:dyDescent="0.2">
      <c r="AA278" s="198"/>
      <c r="AB278" s="198"/>
      <c r="AC278" s="198"/>
      <c r="AE278" s="198"/>
      <c r="AF278" s="198"/>
      <c r="AG278" s="198"/>
      <c r="AH278" s="198"/>
      <c r="AI278" s="197"/>
      <c r="AJ278" s="197"/>
    </row>
    <row r="279" spans="27:36" x14ac:dyDescent="0.2">
      <c r="AA279" s="198"/>
      <c r="AB279" s="198"/>
      <c r="AC279" s="198"/>
      <c r="AE279" s="198"/>
      <c r="AF279" s="198"/>
      <c r="AG279" s="198"/>
      <c r="AH279" s="198"/>
      <c r="AI279" s="197"/>
      <c r="AJ279" s="197"/>
    </row>
    <row r="280" spans="27:36" x14ac:dyDescent="0.2">
      <c r="AA280" s="198"/>
      <c r="AB280" s="198"/>
      <c r="AC280" s="198"/>
      <c r="AE280" s="198"/>
      <c r="AF280" s="198"/>
      <c r="AG280" s="198"/>
      <c r="AH280" s="198"/>
      <c r="AI280" s="197"/>
      <c r="AJ280" s="197"/>
    </row>
    <row r="281" spans="27:36" x14ac:dyDescent="0.2">
      <c r="AA281" s="198"/>
      <c r="AB281" s="198"/>
      <c r="AC281" s="198"/>
      <c r="AE281" s="198"/>
      <c r="AF281" s="198"/>
      <c r="AG281" s="198"/>
      <c r="AH281" s="198"/>
      <c r="AI281" s="197"/>
      <c r="AJ281" s="197"/>
    </row>
    <row r="282" spans="27:36" x14ac:dyDescent="0.2">
      <c r="AA282" s="198"/>
      <c r="AB282" s="198"/>
      <c r="AC282" s="198"/>
      <c r="AE282" s="198"/>
      <c r="AF282" s="198"/>
      <c r="AG282" s="198"/>
      <c r="AH282" s="198"/>
      <c r="AI282" s="197"/>
      <c r="AJ282" s="197"/>
    </row>
    <row r="283" spans="27:36" x14ac:dyDescent="0.2">
      <c r="AA283" s="198"/>
      <c r="AB283" s="198"/>
      <c r="AC283" s="198"/>
      <c r="AE283" s="198"/>
      <c r="AF283" s="198"/>
      <c r="AG283" s="198"/>
      <c r="AH283" s="198"/>
      <c r="AI283" s="197"/>
      <c r="AJ283" s="197"/>
    </row>
    <row r="284" spans="27:36" x14ac:dyDescent="0.2">
      <c r="AA284" s="198"/>
      <c r="AB284" s="198"/>
      <c r="AC284" s="198"/>
      <c r="AE284" s="198"/>
      <c r="AF284" s="198"/>
      <c r="AG284" s="198"/>
      <c r="AH284" s="198"/>
      <c r="AI284" s="197"/>
      <c r="AJ284" s="197"/>
    </row>
    <row r="285" spans="27:36" x14ac:dyDescent="0.2">
      <c r="AA285" s="198"/>
      <c r="AB285" s="198"/>
      <c r="AC285" s="198"/>
      <c r="AE285" s="198"/>
      <c r="AF285" s="198"/>
      <c r="AG285" s="198"/>
      <c r="AH285" s="198"/>
      <c r="AI285" s="197"/>
      <c r="AJ285" s="197"/>
    </row>
    <row r="286" spans="27:36" x14ac:dyDescent="0.2">
      <c r="AA286" s="198"/>
      <c r="AB286" s="198"/>
      <c r="AC286" s="198"/>
      <c r="AE286" s="198"/>
      <c r="AF286" s="198"/>
      <c r="AG286" s="198"/>
      <c r="AH286" s="198"/>
      <c r="AI286" s="197"/>
      <c r="AJ286" s="197"/>
    </row>
    <row r="287" spans="27:36" x14ac:dyDescent="0.2">
      <c r="AA287" s="198"/>
      <c r="AB287" s="198"/>
      <c r="AC287" s="198"/>
      <c r="AE287" s="198"/>
      <c r="AF287" s="198"/>
      <c r="AG287" s="198"/>
      <c r="AH287" s="198"/>
      <c r="AI287" s="197"/>
      <c r="AJ287" s="197"/>
    </row>
    <row r="288" spans="27:36" x14ac:dyDescent="0.2">
      <c r="AA288" s="198"/>
      <c r="AB288" s="198"/>
      <c r="AC288" s="198"/>
      <c r="AE288" s="198"/>
      <c r="AF288" s="198"/>
      <c r="AG288" s="198"/>
      <c r="AH288" s="198"/>
      <c r="AI288" s="197"/>
      <c r="AJ288" s="197"/>
    </row>
    <row r="289" spans="27:36" x14ac:dyDescent="0.2">
      <c r="AA289" s="198"/>
      <c r="AB289" s="198"/>
      <c r="AC289" s="198"/>
      <c r="AE289" s="198"/>
      <c r="AF289" s="198"/>
      <c r="AG289" s="198"/>
      <c r="AH289" s="198"/>
      <c r="AI289" s="197"/>
      <c r="AJ289" s="197"/>
    </row>
    <row r="290" spans="27:36" x14ac:dyDescent="0.2">
      <c r="AA290" s="198"/>
      <c r="AB290" s="198"/>
      <c r="AC290" s="198"/>
      <c r="AE290" s="198"/>
      <c r="AF290" s="198"/>
      <c r="AG290" s="198"/>
      <c r="AH290" s="198"/>
      <c r="AI290" s="197"/>
      <c r="AJ290" s="197"/>
    </row>
    <row r="291" spans="27:36" x14ac:dyDescent="0.2">
      <c r="AA291" s="198"/>
      <c r="AB291" s="198"/>
      <c r="AC291" s="198"/>
      <c r="AE291" s="198"/>
      <c r="AF291" s="198"/>
      <c r="AG291" s="198"/>
      <c r="AH291" s="198"/>
      <c r="AI291" s="197"/>
      <c r="AJ291" s="197"/>
    </row>
    <row r="292" spans="27:36" x14ac:dyDescent="0.2">
      <c r="AA292" s="198"/>
      <c r="AB292" s="198"/>
      <c r="AC292" s="198"/>
      <c r="AE292" s="198"/>
      <c r="AF292" s="198"/>
      <c r="AG292" s="198"/>
      <c r="AH292" s="198"/>
      <c r="AI292" s="197"/>
      <c r="AJ292" s="197"/>
    </row>
    <row r="293" spans="27:36" x14ac:dyDescent="0.2">
      <c r="AA293" s="198"/>
      <c r="AB293" s="198"/>
      <c r="AC293" s="198"/>
      <c r="AE293" s="198"/>
      <c r="AF293" s="198"/>
      <c r="AG293" s="198"/>
      <c r="AH293" s="198"/>
      <c r="AI293" s="197"/>
      <c r="AJ293" s="197"/>
    </row>
    <row r="294" spans="27:36" x14ac:dyDescent="0.2">
      <c r="AA294" s="198"/>
      <c r="AB294" s="198"/>
      <c r="AC294" s="198"/>
      <c r="AE294" s="198"/>
      <c r="AF294" s="198"/>
      <c r="AG294" s="198"/>
      <c r="AH294" s="198"/>
      <c r="AI294" s="197"/>
      <c r="AJ294" s="197"/>
    </row>
    <row r="295" spans="27:36" x14ac:dyDescent="0.2">
      <c r="AA295" s="198"/>
      <c r="AB295" s="198"/>
      <c r="AC295" s="198"/>
      <c r="AE295" s="198"/>
      <c r="AF295" s="198"/>
      <c r="AG295" s="198"/>
      <c r="AH295" s="198"/>
      <c r="AI295" s="197"/>
      <c r="AJ295" s="197"/>
    </row>
    <row r="296" spans="27:36" x14ac:dyDescent="0.2">
      <c r="AA296" s="198"/>
      <c r="AB296" s="198"/>
      <c r="AC296" s="198"/>
      <c r="AE296" s="198"/>
      <c r="AF296" s="198"/>
      <c r="AG296" s="198"/>
      <c r="AH296" s="198"/>
      <c r="AI296" s="197"/>
      <c r="AJ296" s="197"/>
    </row>
    <row r="297" spans="27:36" x14ac:dyDescent="0.2">
      <c r="AA297" s="198"/>
      <c r="AB297" s="198"/>
      <c r="AC297" s="198"/>
      <c r="AE297" s="198"/>
      <c r="AF297" s="198"/>
      <c r="AG297" s="198"/>
      <c r="AH297" s="198"/>
      <c r="AI297" s="197"/>
      <c r="AJ297" s="197"/>
    </row>
    <row r="298" spans="27:36" x14ac:dyDescent="0.2">
      <c r="AA298" s="198"/>
      <c r="AB298" s="198"/>
      <c r="AC298" s="198"/>
      <c r="AE298" s="198"/>
      <c r="AF298" s="198"/>
      <c r="AG298" s="198"/>
      <c r="AH298" s="198"/>
      <c r="AI298" s="197"/>
      <c r="AJ298" s="197"/>
    </row>
    <row r="299" spans="27:36" x14ac:dyDescent="0.2">
      <c r="AA299" s="198"/>
      <c r="AB299" s="198"/>
      <c r="AC299" s="198"/>
      <c r="AE299" s="198"/>
      <c r="AF299" s="198"/>
      <c r="AG299" s="198"/>
      <c r="AH299" s="198"/>
      <c r="AI299" s="197"/>
      <c r="AJ299" s="197"/>
    </row>
    <row r="300" spans="27:36" x14ac:dyDescent="0.2">
      <c r="AA300" s="198"/>
      <c r="AB300" s="198"/>
      <c r="AC300" s="198"/>
      <c r="AE300" s="198"/>
      <c r="AF300" s="198"/>
      <c r="AG300" s="198"/>
      <c r="AH300" s="198"/>
      <c r="AI300" s="197"/>
      <c r="AJ300" s="197"/>
    </row>
    <row r="301" spans="27:36" x14ac:dyDescent="0.2">
      <c r="AA301" s="198"/>
      <c r="AB301" s="198"/>
      <c r="AC301" s="198"/>
      <c r="AE301" s="198"/>
      <c r="AF301" s="198"/>
      <c r="AG301" s="198"/>
      <c r="AH301" s="198"/>
      <c r="AI301" s="197"/>
      <c r="AJ301" s="197"/>
    </row>
    <row r="302" spans="27:36" x14ac:dyDescent="0.2">
      <c r="AA302" s="198"/>
      <c r="AB302" s="198"/>
      <c r="AC302" s="198"/>
      <c r="AE302" s="198"/>
      <c r="AF302" s="198"/>
      <c r="AG302" s="198"/>
      <c r="AH302" s="198"/>
      <c r="AI302" s="197"/>
      <c r="AJ302" s="197"/>
    </row>
    <row r="303" spans="27:36" x14ac:dyDescent="0.2">
      <c r="AA303" s="198"/>
      <c r="AB303" s="198"/>
      <c r="AC303" s="198"/>
      <c r="AE303" s="198"/>
      <c r="AF303" s="198"/>
      <c r="AG303" s="198"/>
      <c r="AH303" s="198"/>
      <c r="AI303" s="197"/>
      <c r="AJ303" s="197"/>
    </row>
    <row r="304" spans="27:36" x14ac:dyDescent="0.2">
      <c r="AA304" s="198"/>
      <c r="AB304" s="198"/>
      <c r="AC304" s="198"/>
      <c r="AE304" s="198"/>
      <c r="AF304" s="198"/>
      <c r="AG304" s="198"/>
      <c r="AH304" s="198"/>
      <c r="AI304" s="197"/>
      <c r="AJ304" s="197"/>
    </row>
    <row r="305" spans="27:36" x14ac:dyDescent="0.2">
      <c r="AA305" s="198"/>
      <c r="AB305" s="198"/>
      <c r="AC305" s="198"/>
      <c r="AE305" s="198"/>
      <c r="AF305" s="198"/>
      <c r="AG305" s="198"/>
      <c r="AH305" s="198"/>
      <c r="AI305" s="197"/>
      <c r="AJ305" s="197"/>
    </row>
    <row r="306" spans="27:36" x14ac:dyDescent="0.2">
      <c r="AA306" s="198"/>
      <c r="AB306" s="198"/>
      <c r="AC306" s="198"/>
      <c r="AE306" s="198"/>
      <c r="AF306" s="198"/>
      <c r="AG306" s="198"/>
      <c r="AH306" s="198"/>
      <c r="AI306" s="197"/>
      <c r="AJ306" s="197"/>
    </row>
    <row r="307" spans="27:36" x14ac:dyDescent="0.2">
      <c r="AA307" s="198"/>
      <c r="AB307" s="198"/>
      <c r="AC307" s="198"/>
      <c r="AE307" s="198"/>
      <c r="AF307" s="198"/>
      <c r="AG307" s="198"/>
      <c r="AH307" s="198"/>
      <c r="AI307" s="197"/>
      <c r="AJ307" s="197"/>
    </row>
    <row r="308" spans="27:36" x14ac:dyDescent="0.2">
      <c r="AA308" s="198"/>
      <c r="AB308" s="198"/>
      <c r="AC308" s="198"/>
      <c r="AE308" s="198"/>
      <c r="AF308" s="198"/>
      <c r="AG308" s="198"/>
      <c r="AH308" s="198"/>
      <c r="AI308" s="197"/>
      <c r="AJ308" s="197"/>
    </row>
    <row r="309" spans="27:36" x14ac:dyDescent="0.2">
      <c r="AA309" s="198"/>
      <c r="AB309" s="198"/>
      <c r="AC309" s="198"/>
      <c r="AE309" s="198"/>
      <c r="AF309" s="198"/>
      <c r="AG309" s="198"/>
      <c r="AH309" s="198"/>
      <c r="AI309" s="197"/>
      <c r="AJ309" s="197"/>
    </row>
    <row r="310" spans="27:36" x14ac:dyDescent="0.2">
      <c r="AA310" s="198"/>
      <c r="AB310" s="198"/>
      <c r="AC310" s="198"/>
      <c r="AE310" s="198"/>
      <c r="AF310" s="198"/>
      <c r="AG310" s="198"/>
      <c r="AH310" s="198"/>
      <c r="AI310" s="197"/>
      <c r="AJ310" s="197"/>
    </row>
    <row r="311" spans="27:36" x14ac:dyDescent="0.2">
      <c r="AA311" s="198"/>
      <c r="AB311" s="198"/>
      <c r="AC311" s="198"/>
      <c r="AE311" s="198"/>
      <c r="AF311" s="198"/>
      <c r="AG311" s="198"/>
      <c r="AH311" s="198"/>
      <c r="AI311" s="197"/>
      <c r="AJ311" s="197"/>
    </row>
    <row r="312" spans="27:36" x14ac:dyDescent="0.2">
      <c r="AA312" s="198"/>
      <c r="AB312" s="198"/>
      <c r="AC312" s="198"/>
      <c r="AE312" s="198"/>
      <c r="AF312" s="198"/>
      <c r="AG312" s="198"/>
      <c r="AH312" s="198"/>
      <c r="AI312" s="197"/>
      <c r="AJ312" s="197"/>
    </row>
    <row r="313" spans="27:36" x14ac:dyDescent="0.2">
      <c r="AA313" s="198"/>
      <c r="AB313" s="198"/>
      <c r="AC313" s="198"/>
      <c r="AE313" s="198"/>
      <c r="AF313" s="198"/>
      <c r="AG313" s="198"/>
      <c r="AH313" s="198"/>
      <c r="AI313" s="197"/>
      <c r="AJ313" s="197"/>
    </row>
    <row r="314" spans="27:36" x14ac:dyDescent="0.2">
      <c r="AA314" s="198"/>
      <c r="AB314" s="198"/>
      <c r="AC314" s="198"/>
      <c r="AE314" s="198"/>
      <c r="AF314" s="198"/>
      <c r="AG314" s="198"/>
      <c r="AH314" s="198"/>
      <c r="AI314" s="197"/>
      <c r="AJ314" s="197"/>
    </row>
    <row r="315" spans="27:36" x14ac:dyDescent="0.2">
      <c r="AA315" s="198"/>
      <c r="AB315" s="198"/>
      <c r="AC315" s="198"/>
      <c r="AE315" s="198"/>
      <c r="AF315" s="198"/>
      <c r="AG315" s="198"/>
      <c r="AH315" s="198"/>
      <c r="AI315" s="197"/>
      <c r="AJ315" s="197"/>
    </row>
    <row r="316" spans="27:36" x14ac:dyDescent="0.2">
      <c r="AA316" s="198"/>
      <c r="AB316" s="198"/>
      <c r="AC316" s="198"/>
      <c r="AE316" s="198"/>
      <c r="AF316" s="198"/>
      <c r="AG316" s="198"/>
      <c r="AH316" s="198"/>
      <c r="AI316" s="197"/>
      <c r="AJ316" s="197"/>
    </row>
    <row r="317" spans="27:36" x14ac:dyDescent="0.2">
      <c r="AA317" s="198"/>
      <c r="AB317" s="198"/>
      <c r="AC317" s="198"/>
      <c r="AE317" s="198"/>
      <c r="AF317" s="198"/>
      <c r="AG317" s="198"/>
      <c r="AH317" s="198"/>
      <c r="AI317" s="197"/>
      <c r="AJ317" s="197"/>
    </row>
    <row r="318" spans="27:36" x14ac:dyDescent="0.2">
      <c r="AA318" s="198"/>
      <c r="AB318" s="198"/>
      <c r="AC318" s="198"/>
      <c r="AE318" s="198"/>
      <c r="AF318" s="198"/>
      <c r="AG318" s="198"/>
      <c r="AH318" s="198"/>
      <c r="AI318" s="197"/>
      <c r="AJ318" s="197"/>
    </row>
    <row r="319" spans="27:36" x14ac:dyDescent="0.2">
      <c r="AA319" s="198"/>
      <c r="AB319" s="198"/>
      <c r="AC319" s="198"/>
      <c r="AE319" s="198"/>
      <c r="AF319" s="198"/>
      <c r="AG319" s="198"/>
      <c r="AH319" s="198"/>
      <c r="AI319" s="197"/>
      <c r="AJ319" s="197"/>
    </row>
    <row r="320" spans="27:36" x14ac:dyDescent="0.2">
      <c r="AA320" s="198"/>
      <c r="AB320" s="198"/>
      <c r="AC320" s="198"/>
      <c r="AE320" s="198"/>
      <c r="AF320" s="198"/>
      <c r="AG320" s="198"/>
      <c r="AH320" s="198"/>
      <c r="AI320" s="197"/>
      <c r="AJ320" s="197"/>
    </row>
    <row r="321" spans="27:36" x14ac:dyDescent="0.2">
      <c r="AA321" s="198"/>
      <c r="AB321" s="198"/>
      <c r="AC321" s="198"/>
      <c r="AE321" s="198"/>
      <c r="AF321" s="198"/>
      <c r="AG321" s="198"/>
      <c r="AH321" s="198"/>
      <c r="AI321" s="197"/>
      <c r="AJ321" s="197"/>
    </row>
    <row r="322" spans="27:36" x14ac:dyDescent="0.2">
      <c r="AA322" s="198"/>
      <c r="AB322" s="198"/>
      <c r="AC322" s="198"/>
      <c r="AE322" s="198"/>
      <c r="AF322" s="198"/>
      <c r="AG322" s="198"/>
      <c r="AH322" s="198"/>
      <c r="AI322" s="197"/>
      <c r="AJ322" s="197"/>
    </row>
    <row r="323" spans="27:36" x14ac:dyDescent="0.2">
      <c r="AA323" s="198"/>
      <c r="AB323" s="198"/>
      <c r="AC323" s="198"/>
      <c r="AE323" s="198"/>
      <c r="AF323" s="198"/>
      <c r="AG323" s="198"/>
      <c r="AH323" s="198"/>
      <c r="AI323" s="197"/>
      <c r="AJ323" s="197"/>
    </row>
    <row r="324" spans="27:36" x14ac:dyDescent="0.2">
      <c r="AA324" s="198"/>
      <c r="AB324" s="198"/>
      <c r="AC324" s="198"/>
      <c r="AE324" s="198"/>
      <c r="AF324" s="198"/>
      <c r="AG324" s="198"/>
      <c r="AH324" s="198"/>
      <c r="AI324" s="197"/>
      <c r="AJ324" s="197"/>
    </row>
    <row r="325" spans="27:36" x14ac:dyDescent="0.2">
      <c r="AA325" s="198"/>
      <c r="AB325" s="198"/>
      <c r="AC325" s="198"/>
      <c r="AE325" s="198"/>
      <c r="AF325" s="198"/>
      <c r="AG325" s="198"/>
      <c r="AH325" s="198"/>
      <c r="AI325" s="197"/>
      <c r="AJ325" s="197"/>
    </row>
    <row r="326" spans="27:36" x14ac:dyDescent="0.2">
      <c r="AA326" s="198"/>
      <c r="AB326" s="198"/>
      <c r="AC326" s="198"/>
      <c r="AE326" s="198"/>
      <c r="AF326" s="198"/>
      <c r="AG326" s="198"/>
      <c r="AH326" s="198"/>
      <c r="AI326" s="197"/>
      <c r="AJ326" s="197"/>
    </row>
    <row r="327" spans="27:36" x14ac:dyDescent="0.2">
      <c r="AA327" s="198"/>
      <c r="AB327" s="198"/>
      <c r="AC327" s="198"/>
      <c r="AE327" s="198"/>
      <c r="AF327" s="198"/>
      <c r="AG327" s="198"/>
      <c r="AH327" s="198"/>
      <c r="AI327" s="197"/>
      <c r="AJ327" s="197"/>
    </row>
    <row r="328" spans="27:36" x14ac:dyDescent="0.2">
      <c r="AA328" s="198"/>
      <c r="AB328" s="198"/>
      <c r="AC328" s="198"/>
      <c r="AE328" s="198"/>
      <c r="AF328" s="198"/>
      <c r="AG328" s="198"/>
      <c r="AH328" s="198"/>
      <c r="AI328" s="197"/>
      <c r="AJ328" s="197"/>
    </row>
    <row r="329" spans="27:36" x14ac:dyDescent="0.2">
      <c r="AA329" s="198"/>
      <c r="AB329" s="198"/>
      <c r="AC329" s="198"/>
      <c r="AE329" s="198"/>
      <c r="AF329" s="198"/>
      <c r="AG329" s="198"/>
      <c r="AH329" s="198"/>
      <c r="AI329" s="197"/>
      <c r="AJ329" s="197"/>
    </row>
    <row r="330" spans="27:36" x14ac:dyDescent="0.2">
      <c r="AA330" s="198"/>
      <c r="AB330" s="198"/>
      <c r="AC330" s="198"/>
      <c r="AE330" s="198"/>
      <c r="AF330" s="198"/>
      <c r="AG330" s="198"/>
      <c r="AH330" s="198"/>
      <c r="AI330" s="197"/>
      <c r="AJ330" s="197"/>
    </row>
    <row r="331" spans="27:36" x14ac:dyDescent="0.2">
      <c r="AA331" s="198"/>
      <c r="AB331" s="198"/>
      <c r="AC331" s="198"/>
      <c r="AE331" s="198"/>
      <c r="AF331" s="198"/>
      <c r="AG331" s="198"/>
      <c r="AH331" s="198"/>
      <c r="AI331" s="197"/>
      <c r="AJ331" s="197"/>
    </row>
    <row r="332" spans="27:36" x14ac:dyDescent="0.2">
      <c r="AA332" s="198"/>
      <c r="AB332" s="198"/>
      <c r="AC332" s="198"/>
      <c r="AE332" s="198"/>
      <c r="AF332" s="198"/>
      <c r="AG332" s="198"/>
      <c r="AH332" s="198"/>
      <c r="AI332" s="197"/>
      <c r="AJ332" s="197"/>
    </row>
    <row r="333" spans="27:36" x14ac:dyDescent="0.2">
      <c r="AA333" s="198"/>
      <c r="AB333" s="198"/>
      <c r="AC333" s="198"/>
      <c r="AE333" s="198"/>
      <c r="AF333" s="198"/>
      <c r="AG333" s="198"/>
      <c r="AH333" s="198"/>
      <c r="AI333" s="197"/>
      <c r="AJ333" s="197"/>
    </row>
    <row r="334" spans="27:36" x14ac:dyDescent="0.2">
      <c r="AA334" s="198"/>
      <c r="AB334" s="198"/>
      <c r="AC334" s="198"/>
      <c r="AE334" s="198"/>
      <c r="AF334" s="198"/>
      <c r="AG334" s="198"/>
      <c r="AH334" s="198"/>
      <c r="AI334" s="197"/>
      <c r="AJ334" s="197"/>
    </row>
    <row r="335" spans="27:36" x14ac:dyDescent="0.2">
      <c r="AA335" s="198"/>
      <c r="AB335" s="198"/>
      <c r="AC335" s="198"/>
      <c r="AE335" s="198"/>
      <c r="AF335" s="198"/>
      <c r="AG335" s="198"/>
      <c r="AH335" s="198"/>
      <c r="AI335" s="197"/>
      <c r="AJ335" s="197"/>
    </row>
    <row r="336" spans="27:36" x14ac:dyDescent="0.2">
      <c r="AA336" s="198"/>
      <c r="AB336" s="198"/>
      <c r="AC336" s="198"/>
      <c r="AE336" s="198"/>
      <c r="AF336" s="198"/>
      <c r="AG336" s="198"/>
      <c r="AH336" s="198"/>
      <c r="AI336" s="197"/>
      <c r="AJ336" s="197"/>
    </row>
    <row r="337" spans="27:36" x14ac:dyDescent="0.2">
      <c r="AA337" s="198"/>
      <c r="AB337" s="198"/>
      <c r="AC337" s="198"/>
      <c r="AE337" s="198"/>
      <c r="AF337" s="198"/>
      <c r="AG337" s="198"/>
      <c r="AH337" s="198"/>
      <c r="AI337" s="197"/>
      <c r="AJ337" s="197"/>
    </row>
    <row r="338" spans="27:36" x14ac:dyDescent="0.2">
      <c r="AA338" s="198"/>
      <c r="AB338" s="198"/>
      <c r="AC338" s="198"/>
      <c r="AE338" s="198"/>
      <c r="AF338" s="198"/>
      <c r="AG338" s="198"/>
      <c r="AH338" s="198"/>
      <c r="AI338" s="197"/>
      <c r="AJ338" s="197"/>
    </row>
    <row r="339" spans="27:36" x14ac:dyDescent="0.2">
      <c r="AA339" s="198"/>
      <c r="AB339" s="198"/>
      <c r="AC339" s="198"/>
      <c r="AE339" s="198"/>
      <c r="AF339" s="198"/>
      <c r="AG339" s="198"/>
      <c r="AH339" s="198"/>
      <c r="AI339" s="197"/>
      <c r="AJ339" s="197"/>
    </row>
    <row r="340" spans="27:36" x14ac:dyDescent="0.2">
      <c r="AA340" s="198"/>
      <c r="AB340" s="198"/>
      <c r="AC340" s="198"/>
      <c r="AE340" s="198"/>
      <c r="AF340" s="198"/>
      <c r="AG340" s="198"/>
      <c r="AH340" s="198"/>
      <c r="AI340" s="197"/>
      <c r="AJ340" s="197"/>
    </row>
    <row r="341" spans="27:36" x14ac:dyDescent="0.2">
      <c r="AA341" s="198"/>
      <c r="AB341" s="198"/>
      <c r="AC341" s="198"/>
      <c r="AE341" s="198"/>
      <c r="AF341" s="198"/>
      <c r="AG341" s="198"/>
      <c r="AH341" s="198"/>
      <c r="AI341" s="197"/>
      <c r="AJ341" s="197"/>
    </row>
    <row r="342" spans="27:36" x14ac:dyDescent="0.2">
      <c r="AA342" s="198"/>
      <c r="AB342" s="198"/>
      <c r="AC342" s="198"/>
      <c r="AE342" s="198"/>
      <c r="AF342" s="198"/>
      <c r="AG342" s="198"/>
      <c r="AH342" s="198"/>
      <c r="AI342" s="197"/>
      <c r="AJ342" s="197"/>
    </row>
    <row r="343" spans="27:36" x14ac:dyDescent="0.2">
      <c r="AA343" s="198"/>
      <c r="AB343" s="198"/>
      <c r="AC343" s="198"/>
      <c r="AE343" s="198"/>
      <c r="AF343" s="198"/>
      <c r="AG343" s="198"/>
      <c r="AH343" s="198"/>
      <c r="AI343" s="197"/>
      <c r="AJ343" s="197"/>
    </row>
    <row r="344" spans="27:36" x14ac:dyDescent="0.2">
      <c r="AA344" s="198"/>
      <c r="AB344" s="198"/>
      <c r="AC344" s="198"/>
      <c r="AE344" s="198"/>
      <c r="AF344" s="198"/>
      <c r="AG344" s="198"/>
      <c r="AH344" s="198"/>
      <c r="AI344" s="197"/>
      <c r="AJ344" s="197"/>
    </row>
    <row r="345" spans="27:36" x14ac:dyDescent="0.2">
      <c r="AA345" s="198"/>
      <c r="AB345" s="198"/>
      <c r="AC345" s="198"/>
      <c r="AE345" s="198"/>
      <c r="AF345" s="198"/>
      <c r="AG345" s="198"/>
      <c r="AH345" s="198"/>
      <c r="AI345" s="197"/>
      <c r="AJ345" s="197"/>
    </row>
    <row r="346" spans="27:36" x14ac:dyDescent="0.2">
      <c r="AA346" s="198"/>
      <c r="AB346" s="198"/>
      <c r="AC346" s="198"/>
      <c r="AE346" s="198"/>
      <c r="AF346" s="198"/>
      <c r="AG346" s="198"/>
      <c r="AH346" s="198"/>
      <c r="AI346" s="197"/>
      <c r="AJ346" s="197"/>
    </row>
    <row r="347" spans="27:36" x14ac:dyDescent="0.2">
      <c r="AA347" s="198"/>
      <c r="AB347" s="198"/>
      <c r="AC347" s="198"/>
      <c r="AE347" s="198"/>
      <c r="AF347" s="198"/>
      <c r="AG347" s="198"/>
      <c r="AH347" s="198"/>
      <c r="AI347" s="197"/>
      <c r="AJ347" s="197"/>
    </row>
    <row r="348" spans="27:36" x14ac:dyDescent="0.2">
      <c r="AA348" s="198"/>
      <c r="AB348" s="198"/>
      <c r="AC348" s="198"/>
      <c r="AE348" s="198"/>
      <c r="AF348" s="198"/>
      <c r="AG348" s="198"/>
      <c r="AH348" s="198"/>
      <c r="AI348" s="197"/>
      <c r="AJ348" s="197"/>
    </row>
    <row r="349" spans="27:36" x14ac:dyDescent="0.2">
      <c r="AA349" s="198"/>
      <c r="AB349" s="198"/>
      <c r="AC349" s="198"/>
      <c r="AE349" s="198"/>
      <c r="AF349" s="198"/>
      <c r="AG349" s="198"/>
      <c r="AH349" s="198"/>
      <c r="AI349" s="197"/>
      <c r="AJ349" s="197"/>
    </row>
    <row r="350" spans="27:36" x14ac:dyDescent="0.2">
      <c r="AA350" s="198"/>
      <c r="AB350" s="198"/>
      <c r="AC350" s="198"/>
      <c r="AE350" s="198"/>
      <c r="AF350" s="198"/>
      <c r="AG350" s="198"/>
      <c r="AH350" s="198"/>
      <c r="AI350" s="197"/>
      <c r="AJ350" s="197"/>
    </row>
    <row r="351" spans="27:36" x14ac:dyDescent="0.2">
      <c r="AA351" s="198"/>
      <c r="AB351" s="198"/>
      <c r="AC351" s="198"/>
      <c r="AE351" s="198"/>
      <c r="AF351" s="198"/>
      <c r="AG351" s="198"/>
      <c r="AH351" s="198"/>
      <c r="AI351" s="197"/>
      <c r="AJ351" s="197"/>
    </row>
    <row r="352" spans="27:36" x14ac:dyDescent="0.2">
      <c r="AA352" s="198"/>
      <c r="AB352" s="198"/>
      <c r="AC352" s="198"/>
      <c r="AE352" s="198"/>
      <c r="AF352" s="198"/>
      <c r="AG352" s="198"/>
      <c r="AH352" s="198"/>
      <c r="AI352" s="197"/>
      <c r="AJ352" s="197"/>
    </row>
    <row r="353" spans="27:36" x14ac:dyDescent="0.2">
      <c r="AA353" s="198"/>
      <c r="AB353" s="198"/>
      <c r="AC353" s="198"/>
      <c r="AE353" s="198"/>
      <c r="AF353" s="198"/>
      <c r="AG353" s="198"/>
      <c r="AH353" s="198"/>
      <c r="AI353" s="197"/>
      <c r="AJ353" s="197"/>
    </row>
    <row r="354" spans="27:36" x14ac:dyDescent="0.2">
      <c r="AA354" s="198"/>
      <c r="AB354" s="198"/>
      <c r="AC354" s="198"/>
      <c r="AE354" s="198"/>
      <c r="AF354" s="198"/>
      <c r="AG354" s="198"/>
      <c r="AH354" s="198"/>
      <c r="AI354" s="197"/>
      <c r="AJ354" s="197"/>
    </row>
    <row r="355" spans="27:36" x14ac:dyDescent="0.2">
      <c r="AA355" s="198"/>
      <c r="AB355" s="198"/>
      <c r="AC355" s="198"/>
      <c r="AE355" s="198"/>
      <c r="AF355" s="198"/>
      <c r="AG355" s="198"/>
      <c r="AH355" s="198"/>
      <c r="AI355" s="197"/>
      <c r="AJ355" s="197"/>
    </row>
    <row r="356" spans="27:36" x14ac:dyDescent="0.2">
      <c r="AA356" s="198"/>
      <c r="AB356" s="198"/>
      <c r="AC356" s="198"/>
      <c r="AE356" s="198"/>
      <c r="AF356" s="198"/>
      <c r="AG356" s="198"/>
      <c r="AH356" s="198"/>
      <c r="AI356" s="197"/>
      <c r="AJ356" s="197"/>
    </row>
    <row r="357" spans="27:36" x14ac:dyDescent="0.2">
      <c r="AA357" s="198"/>
      <c r="AB357" s="198"/>
      <c r="AC357" s="198"/>
      <c r="AE357" s="198"/>
      <c r="AF357" s="198"/>
      <c r="AG357" s="198"/>
      <c r="AH357" s="198"/>
      <c r="AI357" s="197"/>
      <c r="AJ357" s="197"/>
    </row>
    <row r="358" spans="27:36" x14ac:dyDescent="0.2">
      <c r="AA358" s="198"/>
      <c r="AB358" s="198"/>
      <c r="AC358" s="198"/>
      <c r="AE358" s="198"/>
      <c r="AF358" s="198"/>
      <c r="AG358" s="198"/>
      <c r="AH358" s="198"/>
      <c r="AI358" s="197"/>
      <c r="AJ358" s="197"/>
    </row>
    <row r="359" spans="27:36" x14ac:dyDescent="0.2">
      <c r="AA359" s="198"/>
      <c r="AB359" s="198"/>
      <c r="AC359" s="198"/>
      <c r="AE359" s="198"/>
      <c r="AF359" s="198"/>
      <c r="AG359" s="198"/>
      <c r="AH359" s="198"/>
      <c r="AI359" s="197"/>
      <c r="AJ359" s="197"/>
    </row>
    <row r="360" spans="27:36" x14ac:dyDescent="0.2">
      <c r="AA360" s="198"/>
      <c r="AB360" s="198"/>
      <c r="AC360" s="198"/>
      <c r="AE360" s="198"/>
      <c r="AF360" s="198"/>
      <c r="AG360" s="198"/>
      <c r="AH360" s="198"/>
      <c r="AI360" s="197"/>
      <c r="AJ360" s="197"/>
    </row>
    <row r="361" spans="27:36" x14ac:dyDescent="0.2">
      <c r="AA361" s="198"/>
      <c r="AB361" s="198"/>
      <c r="AC361" s="198"/>
      <c r="AE361" s="198"/>
      <c r="AF361" s="198"/>
      <c r="AG361" s="198"/>
      <c r="AH361" s="198"/>
      <c r="AI361" s="197"/>
      <c r="AJ361" s="197"/>
    </row>
    <row r="362" spans="27:36" x14ac:dyDescent="0.2">
      <c r="AA362" s="198"/>
      <c r="AB362" s="198"/>
      <c r="AC362" s="198"/>
      <c r="AE362" s="198"/>
      <c r="AF362" s="198"/>
      <c r="AG362" s="198"/>
      <c r="AH362" s="198"/>
      <c r="AI362" s="197"/>
      <c r="AJ362" s="197"/>
    </row>
    <row r="363" spans="27:36" x14ac:dyDescent="0.2">
      <c r="AA363" s="198"/>
      <c r="AB363" s="198"/>
      <c r="AC363" s="198"/>
      <c r="AE363" s="198"/>
      <c r="AF363" s="198"/>
      <c r="AG363" s="198"/>
      <c r="AH363" s="198"/>
      <c r="AI363" s="197"/>
      <c r="AJ363" s="197"/>
    </row>
    <row r="364" spans="27:36" x14ac:dyDescent="0.2">
      <c r="AA364" s="198"/>
      <c r="AB364" s="198"/>
      <c r="AC364" s="198"/>
      <c r="AE364" s="198"/>
      <c r="AF364" s="198"/>
      <c r="AG364" s="198"/>
      <c r="AH364" s="198"/>
      <c r="AI364" s="197"/>
      <c r="AJ364" s="197"/>
    </row>
    <row r="365" spans="27:36" x14ac:dyDescent="0.2">
      <c r="AA365" s="198"/>
      <c r="AB365" s="198"/>
      <c r="AC365" s="198"/>
      <c r="AE365" s="198"/>
      <c r="AF365" s="198"/>
      <c r="AG365" s="198"/>
      <c r="AH365" s="198"/>
      <c r="AI365" s="197"/>
      <c r="AJ365" s="197"/>
    </row>
    <row r="366" spans="27:36" x14ac:dyDescent="0.2">
      <c r="AA366" s="198"/>
      <c r="AB366" s="198"/>
      <c r="AC366" s="198"/>
      <c r="AE366" s="198"/>
      <c r="AF366" s="198"/>
      <c r="AG366" s="198"/>
      <c r="AH366" s="198"/>
      <c r="AI366" s="197"/>
      <c r="AJ366" s="197"/>
    </row>
    <row r="367" spans="27:36" x14ac:dyDescent="0.2">
      <c r="AA367" s="198"/>
      <c r="AB367" s="198"/>
      <c r="AC367" s="198"/>
      <c r="AE367" s="198"/>
      <c r="AF367" s="198"/>
      <c r="AG367" s="198"/>
      <c r="AH367" s="198"/>
      <c r="AI367" s="197"/>
      <c r="AJ367" s="197"/>
    </row>
    <row r="368" spans="27:36" x14ac:dyDescent="0.2">
      <c r="AA368" s="198"/>
      <c r="AB368" s="198"/>
      <c r="AC368" s="198"/>
      <c r="AE368" s="198"/>
      <c r="AF368" s="198"/>
      <c r="AG368" s="198"/>
      <c r="AH368" s="198"/>
      <c r="AI368" s="197"/>
      <c r="AJ368" s="197"/>
    </row>
    <row r="369" spans="27:36" x14ac:dyDescent="0.2">
      <c r="AA369" s="198"/>
      <c r="AB369" s="198"/>
      <c r="AC369" s="198"/>
      <c r="AE369" s="198"/>
      <c r="AF369" s="198"/>
      <c r="AG369" s="198"/>
      <c r="AH369" s="198"/>
      <c r="AI369" s="197"/>
      <c r="AJ369" s="197"/>
    </row>
    <row r="370" spans="27:36" x14ac:dyDescent="0.2">
      <c r="AA370" s="198"/>
      <c r="AB370" s="198"/>
      <c r="AC370" s="198"/>
      <c r="AE370" s="198"/>
      <c r="AF370" s="198"/>
      <c r="AG370" s="198"/>
      <c r="AH370" s="198"/>
      <c r="AI370" s="197"/>
      <c r="AJ370" s="197"/>
    </row>
    <row r="371" spans="27:36" x14ac:dyDescent="0.2">
      <c r="AA371" s="198"/>
      <c r="AB371" s="198"/>
      <c r="AC371" s="198"/>
      <c r="AE371" s="198"/>
      <c r="AF371" s="198"/>
      <c r="AG371" s="198"/>
      <c r="AH371" s="198"/>
      <c r="AI371" s="197"/>
      <c r="AJ371" s="197"/>
    </row>
    <row r="372" spans="27:36" x14ac:dyDescent="0.2">
      <c r="AA372" s="198"/>
      <c r="AB372" s="198"/>
      <c r="AC372" s="198"/>
      <c r="AE372" s="198"/>
      <c r="AF372" s="198"/>
      <c r="AG372" s="198"/>
      <c r="AH372" s="198"/>
      <c r="AI372" s="197"/>
      <c r="AJ372" s="197"/>
    </row>
    <row r="373" spans="27:36" x14ac:dyDescent="0.2">
      <c r="AA373" s="198"/>
      <c r="AB373" s="198"/>
      <c r="AC373" s="198"/>
      <c r="AE373" s="198"/>
      <c r="AF373" s="198"/>
      <c r="AG373" s="198"/>
      <c r="AH373" s="198"/>
      <c r="AI373" s="197"/>
      <c r="AJ373" s="197"/>
    </row>
    <row r="374" spans="27:36" x14ac:dyDescent="0.2">
      <c r="AA374" s="198"/>
      <c r="AB374" s="198"/>
      <c r="AC374" s="198"/>
      <c r="AE374" s="198"/>
      <c r="AF374" s="198"/>
      <c r="AG374" s="198"/>
      <c r="AH374" s="198"/>
      <c r="AI374" s="197"/>
      <c r="AJ374" s="197"/>
    </row>
    <row r="375" spans="27:36" x14ac:dyDescent="0.2">
      <c r="AA375" s="198"/>
      <c r="AB375" s="198"/>
      <c r="AC375" s="198"/>
      <c r="AE375" s="198"/>
      <c r="AF375" s="198"/>
      <c r="AG375" s="198"/>
      <c r="AH375" s="198"/>
      <c r="AI375" s="197"/>
      <c r="AJ375" s="197"/>
    </row>
    <row r="376" spans="27:36" x14ac:dyDescent="0.2">
      <c r="AA376" s="198"/>
      <c r="AB376" s="198"/>
      <c r="AC376" s="198"/>
      <c r="AE376" s="198"/>
      <c r="AF376" s="198"/>
      <c r="AG376" s="198"/>
      <c r="AH376" s="198"/>
      <c r="AI376" s="197"/>
      <c r="AJ376" s="197"/>
    </row>
    <row r="377" spans="27:36" x14ac:dyDescent="0.2">
      <c r="AA377" s="198"/>
      <c r="AB377" s="198"/>
      <c r="AC377" s="198"/>
      <c r="AE377" s="198"/>
      <c r="AF377" s="198"/>
      <c r="AG377" s="198"/>
      <c r="AH377" s="198"/>
      <c r="AI377" s="197"/>
      <c r="AJ377" s="197"/>
    </row>
    <row r="378" spans="27:36" x14ac:dyDescent="0.2">
      <c r="AA378" s="198"/>
      <c r="AB378" s="198"/>
      <c r="AC378" s="198"/>
      <c r="AE378" s="198"/>
      <c r="AF378" s="198"/>
      <c r="AG378" s="198"/>
      <c r="AH378" s="198"/>
      <c r="AI378" s="197"/>
      <c r="AJ378" s="197"/>
    </row>
    <row r="379" spans="27:36" x14ac:dyDescent="0.2">
      <c r="AA379" s="198"/>
      <c r="AB379" s="198"/>
      <c r="AC379" s="198"/>
      <c r="AE379" s="198"/>
      <c r="AF379" s="198"/>
      <c r="AG379" s="198"/>
      <c r="AH379" s="198"/>
      <c r="AI379" s="197"/>
      <c r="AJ379" s="197"/>
    </row>
    <row r="380" spans="27:36" x14ac:dyDescent="0.2">
      <c r="AA380" s="198"/>
      <c r="AB380" s="198"/>
      <c r="AC380" s="198"/>
      <c r="AE380" s="198"/>
      <c r="AF380" s="198"/>
      <c r="AG380" s="198"/>
      <c r="AH380" s="198"/>
      <c r="AI380" s="197"/>
      <c r="AJ380" s="197"/>
    </row>
    <row r="381" spans="27:36" x14ac:dyDescent="0.2">
      <c r="AA381" s="198"/>
      <c r="AB381" s="198"/>
      <c r="AC381" s="198"/>
      <c r="AE381" s="198"/>
      <c r="AF381" s="198"/>
      <c r="AG381" s="198"/>
      <c r="AH381" s="198"/>
      <c r="AI381" s="197"/>
      <c r="AJ381" s="197"/>
    </row>
    <row r="382" spans="27:36" x14ac:dyDescent="0.2">
      <c r="AA382" s="198"/>
      <c r="AB382" s="198"/>
      <c r="AC382" s="198"/>
      <c r="AE382" s="198"/>
      <c r="AF382" s="198"/>
      <c r="AG382" s="198"/>
      <c r="AH382" s="198"/>
      <c r="AI382" s="197"/>
      <c r="AJ382" s="197"/>
    </row>
    <row r="383" spans="27:36" x14ac:dyDescent="0.2">
      <c r="AA383" s="198"/>
      <c r="AB383" s="198"/>
      <c r="AC383" s="198"/>
      <c r="AE383" s="198"/>
      <c r="AF383" s="198"/>
      <c r="AG383" s="198"/>
      <c r="AH383" s="198"/>
      <c r="AI383" s="197"/>
      <c r="AJ383" s="197"/>
    </row>
    <row r="384" spans="27:36" x14ac:dyDescent="0.2">
      <c r="AA384" s="198"/>
      <c r="AB384" s="198"/>
      <c r="AC384" s="198"/>
      <c r="AE384" s="198"/>
      <c r="AF384" s="198"/>
      <c r="AG384" s="198"/>
      <c r="AH384" s="198"/>
      <c r="AI384" s="197"/>
      <c r="AJ384" s="197"/>
    </row>
    <row r="385" spans="27:36" x14ac:dyDescent="0.2">
      <c r="AA385" s="198"/>
      <c r="AB385" s="198"/>
      <c r="AC385" s="198"/>
      <c r="AE385" s="198"/>
      <c r="AF385" s="198"/>
      <c r="AG385" s="198"/>
      <c r="AH385" s="198"/>
      <c r="AI385" s="197"/>
      <c r="AJ385" s="197"/>
    </row>
    <row r="386" spans="27:36" x14ac:dyDescent="0.2">
      <c r="AA386" s="198"/>
      <c r="AB386" s="198"/>
      <c r="AC386" s="198"/>
      <c r="AE386" s="198"/>
      <c r="AF386" s="198"/>
      <c r="AG386" s="198"/>
      <c r="AH386" s="198"/>
      <c r="AI386" s="197"/>
      <c r="AJ386" s="197"/>
    </row>
    <row r="387" spans="27:36" x14ac:dyDescent="0.2">
      <c r="AA387" s="198"/>
      <c r="AB387" s="198"/>
      <c r="AC387" s="198"/>
      <c r="AE387" s="198"/>
      <c r="AF387" s="198"/>
      <c r="AG387" s="198"/>
      <c r="AH387" s="198"/>
      <c r="AI387" s="197"/>
      <c r="AJ387" s="197"/>
    </row>
    <row r="388" spans="27:36" x14ac:dyDescent="0.2">
      <c r="AA388" s="198"/>
      <c r="AB388" s="198"/>
      <c r="AC388" s="198"/>
      <c r="AE388" s="198"/>
      <c r="AF388" s="198"/>
      <c r="AG388" s="198"/>
      <c r="AH388" s="198"/>
      <c r="AI388" s="197"/>
      <c r="AJ388" s="197"/>
    </row>
    <row r="389" spans="27:36" x14ac:dyDescent="0.2">
      <c r="AA389" s="198"/>
      <c r="AB389" s="198"/>
      <c r="AC389" s="198"/>
      <c r="AE389" s="198"/>
      <c r="AF389" s="198"/>
      <c r="AG389" s="198"/>
      <c r="AH389" s="198"/>
      <c r="AI389" s="197"/>
      <c r="AJ389" s="197"/>
    </row>
    <row r="390" spans="27:36" x14ac:dyDescent="0.2">
      <c r="AA390" s="198"/>
      <c r="AB390" s="198"/>
      <c r="AC390" s="198"/>
      <c r="AE390" s="198"/>
      <c r="AF390" s="198"/>
      <c r="AG390" s="198"/>
      <c r="AH390" s="198"/>
      <c r="AI390" s="197"/>
      <c r="AJ390" s="197"/>
    </row>
    <row r="391" spans="27:36" x14ac:dyDescent="0.2">
      <c r="AA391" s="198"/>
      <c r="AB391" s="198"/>
      <c r="AC391" s="198"/>
      <c r="AE391" s="198"/>
      <c r="AF391" s="198"/>
      <c r="AG391" s="198"/>
      <c r="AH391" s="198"/>
      <c r="AI391" s="197"/>
      <c r="AJ391" s="197"/>
    </row>
    <row r="392" spans="27:36" x14ac:dyDescent="0.2">
      <c r="AA392" s="198"/>
      <c r="AB392" s="198"/>
      <c r="AC392" s="198"/>
      <c r="AE392" s="198"/>
      <c r="AF392" s="198"/>
      <c r="AG392" s="198"/>
      <c r="AH392" s="198"/>
      <c r="AI392" s="197"/>
      <c r="AJ392" s="197"/>
    </row>
    <row r="393" spans="27:36" x14ac:dyDescent="0.2">
      <c r="AA393" s="198"/>
      <c r="AB393" s="198"/>
      <c r="AC393" s="198"/>
      <c r="AE393" s="198"/>
      <c r="AF393" s="198"/>
      <c r="AG393" s="198"/>
      <c r="AH393" s="198"/>
      <c r="AI393" s="197"/>
      <c r="AJ393" s="197"/>
    </row>
    <row r="394" spans="27:36" x14ac:dyDescent="0.2">
      <c r="AA394" s="198"/>
      <c r="AB394" s="198"/>
      <c r="AC394" s="198"/>
      <c r="AE394" s="198"/>
      <c r="AF394" s="198"/>
      <c r="AG394" s="198"/>
      <c r="AH394" s="198"/>
      <c r="AI394" s="197"/>
      <c r="AJ394" s="197"/>
    </row>
    <row r="395" spans="27:36" x14ac:dyDescent="0.2">
      <c r="AA395" s="198"/>
      <c r="AB395" s="198"/>
      <c r="AC395" s="198"/>
      <c r="AE395" s="198"/>
      <c r="AF395" s="198"/>
      <c r="AG395" s="198"/>
      <c r="AH395" s="198"/>
      <c r="AI395" s="197"/>
      <c r="AJ395" s="197"/>
    </row>
    <row r="396" spans="27:36" x14ac:dyDescent="0.2">
      <c r="AA396" s="198"/>
      <c r="AB396" s="198"/>
      <c r="AC396" s="198"/>
      <c r="AE396" s="198"/>
      <c r="AF396" s="198"/>
      <c r="AG396" s="198"/>
      <c r="AH396" s="198"/>
      <c r="AI396" s="197"/>
      <c r="AJ396" s="197"/>
    </row>
    <row r="397" spans="27:36" x14ac:dyDescent="0.2">
      <c r="AA397" s="198"/>
      <c r="AB397" s="198"/>
      <c r="AC397" s="198"/>
      <c r="AE397" s="198"/>
      <c r="AF397" s="198"/>
      <c r="AG397" s="198"/>
      <c r="AH397" s="198"/>
      <c r="AI397" s="197"/>
      <c r="AJ397" s="197"/>
    </row>
    <row r="398" spans="27:36" x14ac:dyDescent="0.2">
      <c r="AA398" s="198"/>
      <c r="AB398" s="198"/>
      <c r="AC398" s="198"/>
      <c r="AE398" s="198"/>
      <c r="AF398" s="198"/>
      <c r="AG398" s="198"/>
      <c r="AH398" s="198"/>
      <c r="AI398" s="197"/>
      <c r="AJ398" s="197"/>
    </row>
    <row r="399" spans="27:36" x14ac:dyDescent="0.2">
      <c r="AA399" s="198"/>
      <c r="AB399" s="198"/>
      <c r="AC399" s="198"/>
      <c r="AE399" s="198"/>
      <c r="AF399" s="198"/>
      <c r="AG399" s="198"/>
      <c r="AH399" s="198"/>
      <c r="AI399" s="197"/>
      <c r="AJ399" s="197"/>
    </row>
    <row r="400" spans="27:36" x14ac:dyDescent="0.2">
      <c r="AA400" s="198"/>
      <c r="AB400" s="198"/>
      <c r="AC400" s="198"/>
      <c r="AE400" s="198"/>
      <c r="AF400" s="198"/>
      <c r="AG400" s="198"/>
      <c r="AH400" s="198"/>
      <c r="AI400" s="197"/>
      <c r="AJ400" s="197"/>
    </row>
    <row r="401" spans="27:36" x14ac:dyDescent="0.2">
      <c r="AA401" s="198"/>
      <c r="AB401" s="198"/>
      <c r="AC401" s="198"/>
      <c r="AE401" s="198"/>
      <c r="AF401" s="198"/>
      <c r="AG401" s="198"/>
      <c r="AH401" s="198"/>
      <c r="AI401" s="197"/>
      <c r="AJ401" s="197"/>
    </row>
    <row r="402" spans="27:36" x14ac:dyDescent="0.2">
      <c r="AA402" s="198"/>
      <c r="AB402" s="198"/>
      <c r="AC402" s="198"/>
      <c r="AE402" s="198"/>
      <c r="AF402" s="198"/>
      <c r="AG402" s="198"/>
      <c r="AH402" s="198"/>
      <c r="AI402" s="197"/>
      <c r="AJ402" s="197"/>
    </row>
    <row r="403" spans="27:36" x14ac:dyDescent="0.2">
      <c r="AA403" s="198"/>
      <c r="AB403" s="198"/>
      <c r="AC403" s="198"/>
      <c r="AE403" s="198"/>
      <c r="AF403" s="198"/>
      <c r="AG403" s="198"/>
      <c r="AH403" s="198"/>
      <c r="AI403" s="197"/>
      <c r="AJ403" s="197"/>
    </row>
    <row r="404" spans="27:36" x14ac:dyDescent="0.2">
      <c r="AA404" s="198"/>
      <c r="AB404" s="198"/>
      <c r="AC404" s="198"/>
      <c r="AE404" s="198"/>
      <c r="AF404" s="198"/>
      <c r="AG404" s="198"/>
      <c r="AH404" s="198"/>
      <c r="AI404" s="197"/>
      <c r="AJ404" s="197"/>
    </row>
    <row r="405" spans="27:36" x14ac:dyDescent="0.2">
      <c r="AA405" s="198"/>
      <c r="AB405" s="198"/>
      <c r="AC405" s="198"/>
      <c r="AE405" s="198"/>
      <c r="AF405" s="198"/>
      <c r="AG405" s="198"/>
      <c r="AH405" s="198"/>
      <c r="AI405" s="197"/>
      <c r="AJ405" s="197"/>
    </row>
    <row r="406" spans="27:36" x14ac:dyDescent="0.2">
      <c r="AA406" s="198"/>
      <c r="AB406" s="198"/>
      <c r="AC406" s="198"/>
      <c r="AE406" s="198"/>
      <c r="AF406" s="198"/>
      <c r="AG406" s="198"/>
      <c r="AH406" s="198"/>
      <c r="AI406" s="197"/>
      <c r="AJ406" s="197"/>
    </row>
    <row r="407" spans="27:36" x14ac:dyDescent="0.2">
      <c r="AA407" s="198"/>
      <c r="AB407" s="198"/>
      <c r="AC407" s="198"/>
      <c r="AE407" s="198"/>
      <c r="AF407" s="198"/>
      <c r="AG407" s="198"/>
      <c r="AH407" s="198"/>
      <c r="AI407" s="197"/>
      <c r="AJ407" s="197"/>
    </row>
    <row r="408" spans="27:36" x14ac:dyDescent="0.2">
      <c r="AA408" s="198"/>
      <c r="AB408" s="198"/>
      <c r="AC408" s="198"/>
      <c r="AE408" s="198"/>
      <c r="AF408" s="198"/>
      <c r="AG408" s="198"/>
      <c r="AH408" s="198"/>
      <c r="AI408" s="197"/>
      <c r="AJ408" s="197"/>
    </row>
    <row r="409" spans="27:36" x14ac:dyDescent="0.2">
      <c r="AA409" s="198"/>
      <c r="AB409" s="198"/>
      <c r="AC409" s="198"/>
      <c r="AE409" s="198"/>
      <c r="AF409" s="198"/>
      <c r="AG409" s="198"/>
      <c r="AH409" s="198"/>
      <c r="AI409" s="197"/>
      <c r="AJ409" s="197"/>
    </row>
    <row r="410" spans="27:36" x14ac:dyDescent="0.2">
      <c r="AA410" s="198"/>
      <c r="AB410" s="198"/>
      <c r="AC410" s="198"/>
      <c r="AE410" s="198"/>
      <c r="AF410" s="198"/>
      <c r="AG410" s="198"/>
      <c r="AH410" s="198"/>
      <c r="AI410" s="197"/>
      <c r="AJ410" s="197"/>
    </row>
    <row r="411" spans="27:36" x14ac:dyDescent="0.2">
      <c r="AA411" s="198"/>
      <c r="AB411" s="198"/>
      <c r="AC411" s="198"/>
      <c r="AE411" s="198"/>
      <c r="AF411" s="198"/>
      <c r="AG411" s="198"/>
      <c r="AH411" s="198"/>
      <c r="AI411" s="197"/>
      <c r="AJ411" s="197"/>
    </row>
    <row r="412" spans="27:36" x14ac:dyDescent="0.2">
      <c r="AA412" s="198"/>
      <c r="AB412" s="198"/>
      <c r="AC412" s="198"/>
      <c r="AE412" s="198"/>
      <c r="AF412" s="198"/>
      <c r="AG412" s="198"/>
      <c r="AH412" s="198"/>
      <c r="AI412" s="197"/>
      <c r="AJ412" s="197"/>
    </row>
    <row r="413" spans="27:36" x14ac:dyDescent="0.2">
      <c r="AA413" s="198"/>
      <c r="AB413" s="198"/>
      <c r="AC413" s="198"/>
      <c r="AE413" s="198"/>
      <c r="AF413" s="198"/>
      <c r="AG413" s="198"/>
      <c r="AH413" s="198"/>
      <c r="AI413" s="197"/>
      <c r="AJ413" s="197"/>
    </row>
    <row r="414" spans="27:36" x14ac:dyDescent="0.2">
      <c r="AA414" s="198"/>
      <c r="AB414" s="198"/>
      <c r="AC414" s="198"/>
      <c r="AE414" s="198"/>
      <c r="AF414" s="198"/>
      <c r="AG414" s="198"/>
      <c r="AH414" s="198"/>
      <c r="AI414" s="197"/>
      <c r="AJ414" s="197"/>
    </row>
    <row r="415" spans="27:36" x14ac:dyDescent="0.2">
      <c r="AA415" s="198"/>
      <c r="AB415" s="198"/>
      <c r="AC415" s="198"/>
      <c r="AD415" s="198"/>
      <c r="AE415" s="198"/>
      <c r="AF415" s="198"/>
      <c r="AG415" s="198"/>
      <c r="AH415" s="198"/>
      <c r="AI415" s="197"/>
      <c r="AJ415" s="197"/>
    </row>
    <row r="416" spans="27:36" x14ac:dyDescent="0.2">
      <c r="AA416" s="198"/>
      <c r="AB416" s="198"/>
      <c r="AC416" s="198"/>
      <c r="AD416" s="198"/>
      <c r="AE416" s="198"/>
      <c r="AF416" s="198"/>
      <c r="AG416" s="198"/>
      <c r="AH416" s="198"/>
      <c r="AI416" s="197"/>
      <c r="AJ416" s="197"/>
    </row>
    <row r="417" spans="27:36" x14ac:dyDescent="0.2">
      <c r="AA417" s="198"/>
      <c r="AB417" s="198"/>
      <c r="AC417" s="198"/>
      <c r="AD417" s="198"/>
      <c r="AE417" s="198"/>
      <c r="AF417" s="198"/>
      <c r="AG417" s="198"/>
      <c r="AH417" s="198"/>
      <c r="AI417" s="197"/>
      <c r="AJ417" s="197"/>
    </row>
    <row r="418" spans="27:36" x14ac:dyDescent="0.2">
      <c r="AA418" s="198"/>
      <c r="AB418" s="198"/>
      <c r="AC418" s="198"/>
      <c r="AD418" s="198"/>
      <c r="AE418" s="198"/>
      <c r="AF418" s="198"/>
      <c r="AG418" s="198"/>
      <c r="AH418" s="198"/>
      <c r="AI418" s="197"/>
      <c r="AJ418" s="197"/>
    </row>
    <row r="419" spans="27:36" x14ac:dyDescent="0.2">
      <c r="AA419" s="198"/>
      <c r="AB419" s="198"/>
      <c r="AC419" s="198"/>
      <c r="AD419" s="198"/>
      <c r="AE419" s="198"/>
      <c r="AF419" s="198"/>
      <c r="AG419" s="198"/>
      <c r="AH419" s="198"/>
      <c r="AI419" s="197"/>
      <c r="AJ419" s="197"/>
    </row>
    <row r="420" spans="27:36" x14ac:dyDescent="0.2">
      <c r="AA420" s="198"/>
      <c r="AB420" s="198"/>
      <c r="AC420" s="198"/>
      <c r="AD420" s="198"/>
      <c r="AE420" s="198"/>
      <c r="AF420" s="198"/>
      <c r="AG420" s="198"/>
      <c r="AH420" s="198"/>
      <c r="AI420" s="197"/>
      <c r="AJ420" s="197"/>
    </row>
    <row r="421" spans="27:36" x14ac:dyDescent="0.2">
      <c r="AA421" s="198"/>
      <c r="AB421" s="198"/>
      <c r="AC421" s="198"/>
      <c r="AD421" s="198"/>
      <c r="AE421" s="198"/>
      <c r="AF421" s="198"/>
      <c r="AG421" s="198"/>
      <c r="AH421" s="198"/>
      <c r="AI421" s="197"/>
      <c r="AJ421" s="197"/>
    </row>
    <row r="422" spans="27:36" x14ac:dyDescent="0.2">
      <c r="AA422" s="198"/>
      <c r="AB422" s="198"/>
      <c r="AC422" s="198"/>
      <c r="AD422" s="198"/>
      <c r="AE422" s="198"/>
      <c r="AF422" s="198"/>
      <c r="AG422" s="198"/>
      <c r="AH422" s="198"/>
      <c r="AI422" s="197"/>
      <c r="AJ422" s="197"/>
    </row>
    <row r="423" spans="27:36" x14ac:dyDescent="0.2">
      <c r="AA423" s="198"/>
      <c r="AB423" s="198"/>
      <c r="AC423" s="198"/>
      <c r="AD423" s="198"/>
      <c r="AE423" s="198"/>
      <c r="AF423" s="198"/>
      <c r="AG423" s="198"/>
      <c r="AH423" s="198"/>
      <c r="AI423" s="197"/>
      <c r="AJ423" s="197"/>
    </row>
    <row r="424" spans="27:36" x14ac:dyDescent="0.2">
      <c r="AA424" s="198"/>
      <c r="AB424" s="198"/>
      <c r="AC424" s="198"/>
      <c r="AD424" s="198"/>
      <c r="AE424" s="198"/>
      <c r="AF424" s="198"/>
      <c r="AG424" s="198"/>
      <c r="AH424" s="198"/>
      <c r="AI424" s="197"/>
      <c r="AJ424" s="197"/>
    </row>
    <row r="425" spans="27:36" x14ac:dyDescent="0.2">
      <c r="AA425" s="198"/>
      <c r="AB425" s="198"/>
      <c r="AC425" s="198"/>
      <c r="AD425" s="198"/>
      <c r="AE425" s="198"/>
      <c r="AF425" s="198"/>
      <c r="AG425" s="198"/>
      <c r="AH425" s="198"/>
      <c r="AI425" s="197"/>
      <c r="AJ425" s="197"/>
    </row>
    <row r="426" spans="27:36" x14ac:dyDescent="0.2">
      <c r="AA426" s="198"/>
      <c r="AB426" s="198"/>
      <c r="AC426" s="198"/>
      <c r="AD426" s="198"/>
      <c r="AE426" s="198"/>
      <c r="AF426" s="198"/>
      <c r="AG426" s="198"/>
      <c r="AH426" s="198"/>
      <c r="AI426" s="197"/>
      <c r="AJ426" s="197"/>
    </row>
    <row r="427" spans="27:36" x14ac:dyDescent="0.2">
      <c r="AA427" s="198"/>
      <c r="AB427" s="198"/>
      <c r="AC427" s="198"/>
      <c r="AD427" s="198"/>
      <c r="AE427" s="198"/>
      <c r="AF427" s="198"/>
      <c r="AG427" s="198"/>
      <c r="AH427" s="198"/>
      <c r="AI427" s="197"/>
      <c r="AJ427" s="197"/>
    </row>
    <row r="428" spans="27:36" x14ac:dyDescent="0.2">
      <c r="AA428" s="198"/>
      <c r="AB428" s="198"/>
      <c r="AC428" s="198"/>
      <c r="AD428" s="198"/>
      <c r="AE428" s="198"/>
      <c r="AF428" s="198"/>
      <c r="AG428" s="198"/>
      <c r="AH428" s="198"/>
      <c r="AI428" s="197"/>
      <c r="AJ428" s="197"/>
    </row>
    <row r="429" spans="27:36" x14ac:dyDescent="0.2">
      <c r="AA429" s="198"/>
      <c r="AB429" s="198"/>
      <c r="AC429" s="198"/>
      <c r="AD429" s="198"/>
      <c r="AE429" s="198"/>
      <c r="AF429" s="198"/>
      <c r="AG429" s="198"/>
      <c r="AH429" s="198"/>
      <c r="AI429" s="197"/>
      <c r="AJ429" s="197"/>
    </row>
    <row r="430" spans="27:36" x14ac:dyDescent="0.2">
      <c r="AA430" s="198"/>
      <c r="AB430" s="198"/>
      <c r="AC430" s="198"/>
      <c r="AD430" s="198"/>
      <c r="AE430" s="198"/>
      <c r="AF430" s="198"/>
      <c r="AG430" s="198"/>
      <c r="AH430" s="198"/>
      <c r="AI430" s="197"/>
      <c r="AJ430" s="197"/>
    </row>
    <row r="431" spans="27:36" x14ac:dyDescent="0.2">
      <c r="AA431" s="198"/>
      <c r="AB431" s="198"/>
      <c r="AC431" s="198"/>
      <c r="AD431" s="198"/>
      <c r="AE431" s="198"/>
      <c r="AF431" s="198"/>
      <c r="AG431" s="198"/>
      <c r="AH431" s="198"/>
      <c r="AI431" s="197"/>
      <c r="AJ431" s="197"/>
    </row>
    <row r="432" spans="27:36" x14ac:dyDescent="0.2">
      <c r="AA432" s="198"/>
      <c r="AB432" s="198"/>
      <c r="AC432" s="198"/>
      <c r="AD432" s="198"/>
      <c r="AE432" s="198"/>
      <c r="AF432" s="198"/>
      <c r="AG432" s="198"/>
      <c r="AH432" s="198"/>
      <c r="AI432" s="197"/>
      <c r="AJ432" s="197"/>
    </row>
    <row r="433" spans="27:36" x14ac:dyDescent="0.2">
      <c r="AA433" s="198"/>
      <c r="AB433" s="198"/>
      <c r="AC433" s="198"/>
      <c r="AD433" s="198"/>
      <c r="AE433" s="198"/>
      <c r="AF433" s="198"/>
      <c r="AG433" s="198"/>
      <c r="AH433" s="198"/>
      <c r="AI433" s="197"/>
      <c r="AJ433" s="197"/>
    </row>
    <row r="434" spans="27:36" x14ac:dyDescent="0.2">
      <c r="AA434" s="198"/>
      <c r="AB434" s="198"/>
      <c r="AC434" s="198"/>
      <c r="AD434" s="198"/>
      <c r="AE434" s="198"/>
      <c r="AF434" s="198"/>
      <c r="AG434" s="198"/>
      <c r="AH434" s="198"/>
      <c r="AI434" s="197"/>
      <c r="AJ434" s="197"/>
    </row>
    <row r="435" spans="27:36" x14ac:dyDescent="0.2">
      <c r="AA435" s="198"/>
      <c r="AB435" s="198"/>
      <c r="AC435" s="198"/>
      <c r="AD435" s="198"/>
      <c r="AE435" s="198"/>
      <c r="AF435" s="198"/>
      <c r="AG435" s="198"/>
      <c r="AH435" s="198"/>
      <c r="AI435" s="197"/>
      <c r="AJ435" s="197"/>
    </row>
    <row r="436" spans="27:36" x14ac:dyDescent="0.2">
      <c r="AA436" s="198"/>
      <c r="AB436" s="198"/>
      <c r="AC436" s="198"/>
      <c r="AD436" s="198"/>
      <c r="AE436" s="198"/>
      <c r="AF436" s="198"/>
      <c r="AG436" s="198"/>
      <c r="AH436" s="198"/>
      <c r="AI436" s="197"/>
      <c r="AJ436" s="197"/>
    </row>
    <row r="437" spans="27:36" x14ac:dyDescent="0.2">
      <c r="AA437" s="198"/>
      <c r="AB437" s="198"/>
      <c r="AC437" s="198"/>
      <c r="AD437" s="198"/>
      <c r="AE437" s="198"/>
      <c r="AF437" s="198"/>
      <c r="AG437" s="198"/>
      <c r="AH437" s="198"/>
      <c r="AI437" s="197"/>
      <c r="AJ437" s="197"/>
    </row>
    <row r="438" spans="27:36" x14ac:dyDescent="0.2">
      <c r="AA438" s="198"/>
      <c r="AB438" s="198"/>
      <c r="AC438" s="198"/>
      <c r="AD438" s="198"/>
      <c r="AE438" s="198"/>
      <c r="AF438" s="198"/>
      <c r="AG438" s="198"/>
      <c r="AH438" s="198"/>
      <c r="AI438" s="197"/>
      <c r="AJ438" s="197"/>
    </row>
    <row r="439" spans="27:36" x14ac:dyDescent="0.2">
      <c r="AA439" s="198"/>
      <c r="AB439" s="198"/>
      <c r="AC439" s="198"/>
      <c r="AD439" s="198"/>
      <c r="AE439" s="198"/>
      <c r="AF439" s="198"/>
      <c r="AG439" s="198"/>
      <c r="AH439" s="198"/>
      <c r="AI439" s="197"/>
      <c r="AJ439" s="197"/>
    </row>
    <row r="440" spans="27:36" x14ac:dyDescent="0.2">
      <c r="AA440" s="198"/>
      <c r="AB440" s="198"/>
      <c r="AC440" s="198"/>
      <c r="AD440" s="198"/>
      <c r="AE440" s="198"/>
      <c r="AF440" s="198"/>
      <c r="AG440" s="198"/>
      <c r="AH440" s="198"/>
      <c r="AI440" s="197"/>
      <c r="AJ440" s="197"/>
    </row>
    <row r="441" spans="27:36" x14ac:dyDescent="0.2">
      <c r="AA441" s="198"/>
      <c r="AB441" s="198"/>
      <c r="AC441" s="198"/>
      <c r="AD441" s="198"/>
      <c r="AE441" s="198"/>
      <c r="AF441" s="198"/>
      <c r="AG441" s="198"/>
      <c r="AH441" s="198"/>
      <c r="AI441" s="197"/>
      <c r="AJ441" s="197"/>
    </row>
    <row r="442" spans="27:36" x14ac:dyDescent="0.2">
      <c r="AA442" s="198"/>
      <c r="AB442" s="198"/>
      <c r="AC442" s="198"/>
      <c r="AD442" s="198"/>
      <c r="AE442" s="198"/>
      <c r="AF442" s="198"/>
      <c r="AG442" s="198"/>
      <c r="AH442" s="198"/>
      <c r="AI442" s="197"/>
      <c r="AJ442" s="197"/>
    </row>
    <row r="443" spans="27:36" x14ac:dyDescent="0.2">
      <c r="AA443" s="198"/>
      <c r="AB443" s="198"/>
      <c r="AC443" s="198"/>
      <c r="AD443" s="198"/>
      <c r="AE443" s="198"/>
      <c r="AF443" s="198"/>
      <c r="AG443" s="198"/>
      <c r="AH443" s="198"/>
      <c r="AI443" s="197"/>
      <c r="AJ443" s="197"/>
    </row>
    <row r="444" spans="27:36" x14ac:dyDescent="0.2">
      <c r="AA444" s="198"/>
      <c r="AB444" s="198"/>
      <c r="AC444" s="198"/>
      <c r="AD444" s="198"/>
      <c r="AE444" s="198"/>
      <c r="AF444" s="198"/>
      <c r="AG444" s="198"/>
      <c r="AH444" s="198"/>
      <c r="AI444" s="197"/>
      <c r="AJ444" s="197"/>
    </row>
    <row r="445" spans="27:36" x14ac:dyDescent="0.2">
      <c r="AA445" s="198"/>
      <c r="AB445" s="198"/>
      <c r="AC445" s="198"/>
      <c r="AD445" s="198"/>
      <c r="AE445" s="198"/>
      <c r="AF445" s="198"/>
      <c r="AG445" s="198"/>
      <c r="AH445" s="198"/>
      <c r="AI445" s="197"/>
      <c r="AJ445" s="197"/>
    </row>
    <row r="446" spans="27:36" x14ac:dyDescent="0.2">
      <c r="AA446" s="198"/>
      <c r="AB446" s="198"/>
      <c r="AC446" s="198"/>
      <c r="AD446" s="198"/>
      <c r="AE446" s="198"/>
      <c r="AF446" s="198"/>
      <c r="AG446" s="198"/>
      <c r="AH446" s="198"/>
      <c r="AI446" s="197"/>
      <c r="AJ446" s="197"/>
    </row>
    <row r="447" spans="27:36" x14ac:dyDescent="0.2">
      <c r="AA447" s="198"/>
      <c r="AB447" s="198"/>
      <c r="AC447" s="198"/>
      <c r="AD447" s="198"/>
      <c r="AE447" s="198"/>
      <c r="AF447" s="198"/>
      <c r="AG447" s="198"/>
      <c r="AH447" s="198"/>
      <c r="AI447" s="197"/>
      <c r="AJ447" s="197"/>
    </row>
    <row r="448" spans="27:36" x14ac:dyDescent="0.2">
      <c r="AA448" s="198"/>
      <c r="AB448" s="198"/>
      <c r="AC448" s="198"/>
      <c r="AD448" s="198"/>
      <c r="AE448" s="198"/>
      <c r="AF448" s="198"/>
      <c r="AG448" s="198"/>
      <c r="AH448" s="198"/>
      <c r="AI448" s="197"/>
      <c r="AJ448" s="197"/>
    </row>
    <row r="449" spans="27:36" x14ac:dyDescent="0.2">
      <c r="AA449" s="198"/>
      <c r="AB449" s="198"/>
      <c r="AC449" s="198"/>
      <c r="AD449" s="198"/>
      <c r="AE449" s="198"/>
      <c r="AF449" s="198"/>
      <c r="AG449" s="198"/>
      <c r="AH449" s="198"/>
      <c r="AI449" s="197"/>
      <c r="AJ449" s="197"/>
    </row>
    <row r="450" spans="27:36" x14ac:dyDescent="0.2">
      <c r="AA450" s="198"/>
      <c r="AB450" s="198"/>
      <c r="AC450" s="198"/>
      <c r="AD450" s="198"/>
      <c r="AE450" s="198"/>
      <c r="AF450" s="198"/>
      <c r="AG450" s="198"/>
      <c r="AH450" s="198"/>
      <c r="AI450" s="197"/>
      <c r="AJ450" s="197"/>
    </row>
    <row r="451" spans="27:36" x14ac:dyDescent="0.2">
      <c r="AA451" s="198"/>
      <c r="AB451" s="198"/>
      <c r="AC451" s="198"/>
      <c r="AD451" s="198"/>
      <c r="AE451" s="198"/>
      <c r="AF451" s="198"/>
      <c r="AG451" s="198"/>
      <c r="AH451" s="198"/>
      <c r="AI451" s="197"/>
      <c r="AJ451" s="197"/>
    </row>
    <row r="452" spans="27:36" x14ac:dyDescent="0.2">
      <c r="AA452" s="198"/>
      <c r="AB452" s="198"/>
      <c r="AC452" s="198"/>
      <c r="AD452" s="198"/>
      <c r="AE452" s="198"/>
      <c r="AF452" s="198"/>
      <c r="AG452" s="198"/>
      <c r="AH452" s="198"/>
      <c r="AI452" s="197"/>
      <c r="AJ452" s="197"/>
    </row>
    <row r="453" spans="27:36" x14ac:dyDescent="0.2">
      <c r="AA453" s="198"/>
      <c r="AB453" s="198"/>
      <c r="AC453" s="198"/>
      <c r="AD453" s="198"/>
      <c r="AE453" s="198"/>
      <c r="AF453" s="198"/>
      <c r="AG453" s="198"/>
      <c r="AH453" s="198"/>
      <c r="AI453" s="197"/>
      <c r="AJ453" s="197"/>
    </row>
    <row r="454" spans="27:36" x14ac:dyDescent="0.2">
      <c r="AA454" s="198"/>
      <c r="AB454" s="198"/>
      <c r="AC454" s="198"/>
      <c r="AD454" s="198"/>
      <c r="AE454" s="198"/>
      <c r="AF454" s="198"/>
      <c r="AG454" s="198"/>
      <c r="AH454" s="198"/>
      <c r="AI454" s="197"/>
      <c r="AJ454" s="197"/>
    </row>
    <row r="455" spans="27:36" x14ac:dyDescent="0.2">
      <c r="AA455" s="198"/>
      <c r="AB455" s="198"/>
      <c r="AC455" s="198"/>
      <c r="AD455" s="198"/>
      <c r="AE455" s="198"/>
      <c r="AF455" s="198"/>
      <c r="AG455" s="198"/>
      <c r="AH455" s="198"/>
      <c r="AI455" s="197"/>
      <c r="AJ455" s="197"/>
    </row>
    <row r="456" spans="27:36" x14ac:dyDescent="0.2">
      <c r="AA456" s="198"/>
      <c r="AB456" s="198"/>
      <c r="AC456" s="198"/>
      <c r="AD456" s="198"/>
      <c r="AE456" s="198"/>
      <c r="AF456" s="198"/>
      <c r="AG456" s="198"/>
      <c r="AH456" s="198"/>
      <c r="AI456" s="197"/>
      <c r="AJ456" s="197"/>
    </row>
    <row r="457" spans="27:36" x14ac:dyDescent="0.2">
      <c r="AA457" s="198"/>
      <c r="AB457" s="198"/>
      <c r="AC457" s="198"/>
      <c r="AD457" s="198"/>
      <c r="AE457" s="198"/>
      <c r="AF457" s="198"/>
      <c r="AG457" s="198"/>
      <c r="AH457" s="198"/>
      <c r="AI457" s="197"/>
      <c r="AJ457" s="197"/>
    </row>
    <row r="458" spans="27:36" x14ac:dyDescent="0.2">
      <c r="AA458" s="198"/>
      <c r="AB458" s="198"/>
      <c r="AC458" s="198"/>
      <c r="AD458" s="198"/>
      <c r="AE458" s="198"/>
      <c r="AF458" s="198"/>
      <c r="AG458" s="198"/>
      <c r="AH458" s="198"/>
      <c r="AI458" s="197"/>
      <c r="AJ458" s="197"/>
    </row>
    <row r="459" spans="27:36" x14ac:dyDescent="0.2">
      <c r="AA459" s="198"/>
      <c r="AB459" s="198"/>
      <c r="AC459" s="198"/>
      <c r="AD459" s="198"/>
      <c r="AE459" s="198"/>
      <c r="AF459" s="198"/>
      <c r="AG459" s="198"/>
      <c r="AH459" s="198"/>
      <c r="AI459" s="197"/>
      <c r="AJ459" s="197"/>
    </row>
    <row r="460" spans="27:36" x14ac:dyDescent="0.2">
      <c r="AA460" s="198"/>
      <c r="AB460" s="198"/>
      <c r="AC460" s="198"/>
      <c r="AD460" s="198"/>
      <c r="AE460" s="198"/>
      <c r="AF460" s="198"/>
      <c r="AG460" s="198"/>
      <c r="AH460" s="198"/>
      <c r="AI460" s="197"/>
      <c r="AJ460" s="197"/>
    </row>
    <row r="461" spans="27:36" x14ac:dyDescent="0.2">
      <c r="AA461" s="198"/>
      <c r="AB461" s="198"/>
      <c r="AC461" s="198"/>
      <c r="AD461" s="198"/>
      <c r="AE461" s="198"/>
      <c r="AF461" s="198"/>
      <c r="AG461" s="198"/>
      <c r="AH461" s="198"/>
      <c r="AI461" s="197"/>
      <c r="AJ461" s="197"/>
    </row>
    <row r="462" spans="27:36" x14ac:dyDescent="0.2">
      <c r="AA462" s="198"/>
      <c r="AB462" s="198"/>
      <c r="AC462" s="198"/>
      <c r="AD462" s="198"/>
      <c r="AE462" s="198"/>
      <c r="AF462" s="198"/>
      <c r="AG462" s="198"/>
      <c r="AH462" s="198"/>
      <c r="AI462" s="197"/>
      <c r="AJ462" s="197"/>
    </row>
    <row r="463" spans="27:36" x14ac:dyDescent="0.2">
      <c r="AA463" s="198"/>
      <c r="AB463" s="198"/>
      <c r="AC463" s="198"/>
      <c r="AD463" s="198"/>
      <c r="AE463" s="198"/>
      <c r="AF463" s="198"/>
      <c r="AG463" s="198"/>
      <c r="AH463" s="198"/>
      <c r="AI463" s="197"/>
      <c r="AJ463" s="197"/>
    </row>
    <row r="464" spans="27:36" x14ac:dyDescent="0.2">
      <c r="AA464" s="198"/>
      <c r="AB464" s="198"/>
      <c r="AC464" s="198"/>
      <c r="AD464" s="198"/>
      <c r="AE464" s="198"/>
      <c r="AF464" s="198"/>
      <c r="AG464" s="198"/>
      <c r="AH464" s="198"/>
      <c r="AI464" s="197"/>
      <c r="AJ464" s="197"/>
    </row>
    <row r="465" spans="27:36" x14ac:dyDescent="0.2">
      <c r="AA465" s="198"/>
      <c r="AB465" s="198"/>
      <c r="AC465" s="198"/>
      <c r="AD465" s="198"/>
      <c r="AE465" s="198"/>
      <c r="AF465" s="198"/>
      <c r="AG465" s="198"/>
      <c r="AH465" s="198"/>
      <c r="AI465" s="197"/>
      <c r="AJ465" s="197"/>
    </row>
    <row r="466" spans="27:36" x14ac:dyDescent="0.2">
      <c r="AA466" s="198"/>
      <c r="AB466" s="198"/>
      <c r="AC466" s="198"/>
      <c r="AD466" s="198"/>
      <c r="AE466" s="198"/>
      <c r="AF466" s="198"/>
      <c r="AG466" s="198"/>
      <c r="AH466" s="198"/>
      <c r="AI466" s="197"/>
      <c r="AJ466" s="197"/>
    </row>
    <row r="467" spans="27:36" x14ac:dyDescent="0.2">
      <c r="AA467" s="198"/>
      <c r="AB467" s="198"/>
      <c r="AC467" s="198"/>
      <c r="AD467" s="198"/>
      <c r="AE467" s="198"/>
      <c r="AF467" s="198"/>
      <c r="AG467" s="198"/>
      <c r="AH467" s="198"/>
      <c r="AI467" s="197"/>
      <c r="AJ467" s="197"/>
    </row>
    <row r="468" spans="27:36" x14ac:dyDescent="0.2">
      <c r="AA468" s="198"/>
      <c r="AB468" s="198"/>
      <c r="AC468" s="198"/>
      <c r="AD468" s="198"/>
      <c r="AE468" s="198"/>
      <c r="AF468" s="198"/>
      <c r="AG468" s="198"/>
      <c r="AH468" s="198"/>
      <c r="AI468" s="197"/>
      <c r="AJ468" s="197"/>
    </row>
    <row r="469" spans="27:36" x14ac:dyDescent="0.2">
      <c r="AA469" s="198"/>
      <c r="AB469" s="198"/>
      <c r="AC469" s="198"/>
      <c r="AD469" s="198"/>
      <c r="AE469" s="198"/>
      <c r="AF469" s="198"/>
      <c r="AG469" s="198"/>
      <c r="AH469" s="198"/>
      <c r="AI469" s="197"/>
      <c r="AJ469" s="197"/>
    </row>
    <row r="470" spans="27:36" x14ac:dyDescent="0.2">
      <c r="AA470" s="198"/>
      <c r="AB470" s="198"/>
      <c r="AC470" s="198"/>
      <c r="AD470" s="198"/>
      <c r="AE470" s="198"/>
      <c r="AF470" s="198"/>
      <c r="AG470" s="198"/>
      <c r="AH470" s="198"/>
      <c r="AI470" s="197"/>
      <c r="AJ470" s="197"/>
    </row>
    <row r="471" spans="27:36" x14ac:dyDescent="0.2">
      <c r="AA471" s="198"/>
      <c r="AB471" s="198"/>
      <c r="AC471" s="198"/>
      <c r="AD471" s="198"/>
      <c r="AE471" s="198"/>
      <c r="AF471" s="198"/>
      <c r="AG471" s="198"/>
      <c r="AH471" s="198"/>
      <c r="AI471" s="197"/>
      <c r="AJ471" s="197"/>
    </row>
    <row r="472" spans="27:36" x14ac:dyDescent="0.2">
      <c r="AA472" s="198"/>
      <c r="AB472" s="198"/>
      <c r="AC472" s="198"/>
      <c r="AD472" s="198"/>
      <c r="AE472" s="198"/>
      <c r="AF472" s="198"/>
      <c r="AG472" s="198"/>
      <c r="AH472" s="198"/>
      <c r="AI472" s="197"/>
      <c r="AJ472" s="197"/>
    </row>
    <row r="473" spans="27:36" x14ac:dyDescent="0.2">
      <c r="AA473" s="198"/>
      <c r="AB473" s="198"/>
      <c r="AC473" s="198"/>
      <c r="AD473" s="198"/>
      <c r="AE473" s="198"/>
      <c r="AF473" s="198"/>
      <c r="AG473" s="198"/>
      <c r="AH473" s="198"/>
      <c r="AI473" s="197"/>
      <c r="AJ473" s="197"/>
    </row>
    <row r="474" spans="27:36" x14ac:dyDescent="0.2">
      <c r="AA474" s="198"/>
      <c r="AB474" s="198"/>
      <c r="AC474" s="198"/>
      <c r="AD474" s="198"/>
      <c r="AE474" s="198"/>
      <c r="AF474" s="198"/>
      <c r="AG474" s="198"/>
      <c r="AH474" s="198"/>
      <c r="AI474" s="197"/>
      <c r="AJ474" s="197"/>
    </row>
    <row r="475" spans="27:36" x14ac:dyDescent="0.2">
      <c r="AA475" s="198"/>
      <c r="AB475" s="198"/>
      <c r="AC475" s="198"/>
      <c r="AD475" s="198"/>
      <c r="AE475" s="198"/>
      <c r="AF475" s="198"/>
      <c r="AG475" s="198"/>
      <c r="AH475" s="198"/>
      <c r="AI475" s="197"/>
      <c r="AJ475" s="197"/>
    </row>
    <row r="476" spans="27:36" x14ac:dyDescent="0.2">
      <c r="AA476" s="198"/>
      <c r="AB476" s="198"/>
      <c r="AC476" s="198"/>
      <c r="AD476" s="198"/>
      <c r="AE476" s="198"/>
      <c r="AF476" s="198"/>
      <c r="AG476" s="198"/>
      <c r="AH476" s="198"/>
      <c r="AI476" s="197"/>
      <c r="AJ476" s="197"/>
    </row>
    <row r="477" spans="27:36" x14ac:dyDescent="0.2">
      <c r="AA477" s="198"/>
      <c r="AB477" s="198"/>
      <c r="AC477" s="198"/>
      <c r="AD477" s="198"/>
      <c r="AE477" s="198"/>
      <c r="AF477" s="198"/>
      <c r="AG477" s="198"/>
      <c r="AH477" s="198"/>
      <c r="AI477" s="197"/>
      <c r="AJ477" s="197"/>
    </row>
    <row r="478" spans="27:36" x14ac:dyDescent="0.2">
      <c r="AA478" s="198"/>
      <c r="AB478" s="198"/>
      <c r="AC478" s="198"/>
      <c r="AD478" s="198"/>
      <c r="AE478" s="198"/>
      <c r="AF478" s="198"/>
      <c r="AG478" s="198"/>
      <c r="AH478" s="198"/>
      <c r="AI478" s="197"/>
      <c r="AJ478" s="197"/>
    </row>
    <row r="479" spans="27:36" x14ac:dyDescent="0.2">
      <c r="AA479" s="198"/>
      <c r="AB479" s="198"/>
      <c r="AC479" s="198"/>
      <c r="AD479" s="198"/>
      <c r="AE479" s="198"/>
      <c r="AF479" s="198"/>
      <c r="AG479" s="198"/>
      <c r="AH479" s="198"/>
      <c r="AI479" s="197"/>
      <c r="AJ479" s="197"/>
    </row>
    <row r="480" spans="27:36" x14ac:dyDescent="0.2">
      <c r="AA480" s="198"/>
      <c r="AB480" s="198"/>
      <c r="AC480" s="198"/>
      <c r="AD480" s="198"/>
      <c r="AE480" s="198"/>
      <c r="AF480" s="198"/>
      <c r="AG480" s="198"/>
      <c r="AH480" s="198"/>
      <c r="AI480" s="197"/>
      <c r="AJ480" s="197"/>
    </row>
    <row r="481" spans="27:36" x14ac:dyDescent="0.2">
      <c r="AA481" s="198"/>
      <c r="AB481" s="198"/>
      <c r="AC481" s="198"/>
      <c r="AD481" s="198"/>
      <c r="AE481" s="198"/>
      <c r="AF481" s="198"/>
      <c r="AG481" s="198"/>
      <c r="AH481" s="198"/>
      <c r="AI481" s="197"/>
      <c r="AJ481" s="197"/>
    </row>
    <row r="482" spans="27:36" x14ac:dyDescent="0.2">
      <c r="AA482" s="198"/>
      <c r="AB482" s="198"/>
      <c r="AC482" s="198"/>
      <c r="AD482" s="198"/>
      <c r="AE482" s="198"/>
      <c r="AF482" s="198"/>
      <c r="AG482" s="198"/>
      <c r="AH482" s="198"/>
      <c r="AI482" s="197"/>
      <c r="AJ482" s="197"/>
    </row>
    <row r="483" spans="27:36" x14ac:dyDescent="0.2">
      <c r="AA483" s="198"/>
      <c r="AB483" s="198"/>
      <c r="AC483" s="198"/>
      <c r="AD483" s="198"/>
      <c r="AE483" s="198"/>
      <c r="AF483" s="198"/>
      <c r="AG483" s="198"/>
      <c r="AH483" s="198"/>
      <c r="AI483" s="197"/>
      <c r="AJ483" s="197"/>
    </row>
    <row r="484" spans="27:36" x14ac:dyDescent="0.2">
      <c r="AA484" s="198"/>
      <c r="AB484" s="198"/>
      <c r="AC484" s="198"/>
      <c r="AD484" s="198"/>
      <c r="AE484" s="198"/>
      <c r="AF484" s="198"/>
      <c r="AG484" s="198"/>
      <c r="AH484" s="198"/>
      <c r="AI484" s="197"/>
      <c r="AJ484" s="197"/>
    </row>
    <row r="485" spans="27:36" x14ac:dyDescent="0.2">
      <c r="AA485" s="198"/>
      <c r="AB485" s="198"/>
      <c r="AC485" s="198"/>
      <c r="AD485" s="198"/>
      <c r="AE485" s="198"/>
      <c r="AF485" s="198"/>
      <c r="AG485" s="198"/>
      <c r="AH485" s="198"/>
      <c r="AI485" s="197"/>
      <c r="AJ485" s="197"/>
    </row>
    <row r="486" spans="27:36" x14ac:dyDescent="0.2">
      <c r="AA486" s="198"/>
      <c r="AB486" s="198"/>
      <c r="AC486" s="198"/>
      <c r="AD486" s="198"/>
      <c r="AE486" s="198"/>
      <c r="AF486" s="198"/>
      <c r="AG486" s="198"/>
      <c r="AH486" s="198"/>
      <c r="AI486" s="197"/>
      <c r="AJ486" s="197"/>
    </row>
    <row r="487" spans="27:36" x14ac:dyDescent="0.2">
      <c r="AA487" s="198"/>
      <c r="AB487" s="198"/>
      <c r="AC487" s="198"/>
      <c r="AD487" s="198"/>
      <c r="AE487" s="198"/>
      <c r="AF487" s="198"/>
      <c r="AG487" s="198"/>
      <c r="AH487" s="198"/>
      <c r="AI487" s="197"/>
      <c r="AJ487" s="197"/>
    </row>
    <row r="488" spans="27:36" x14ac:dyDescent="0.2">
      <c r="AA488" s="198"/>
      <c r="AB488" s="198"/>
      <c r="AC488" s="198"/>
      <c r="AD488" s="198"/>
      <c r="AE488" s="198"/>
      <c r="AF488" s="198"/>
      <c r="AG488" s="198"/>
      <c r="AH488" s="198"/>
      <c r="AI488" s="197"/>
      <c r="AJ488" s="197"/>
    </row>
    <row r="489" spans="27:36" x14ac:dyDescent="0.2">
      <c r="AA489" s="198"/>
      <c r="AB489" s="198"/>
      <c r="AC489" s="198"/>
      <c r="AD489" s="198"/>
      <c r="AE489" s="198"/>
      <c r="AF489" s="198"/>
      <c r="AG489" s="198"/>
      <c r="AH489" s="198"/>
      <c r="AI489" s="197"/>
      <c r="AJ489" s="197"/>
    </row>
    <row r="490" spans="27:36" x14ac:dyDescent="0.2">
      <c r="AA490" s="198"/>
      <c r="AB490" s="198"/>
      <c r="AC490" s="198"/>
      <c r="AD490" s="198"/>
      <c r="AE490" s="198"/>
      <c r="AF490" s="198"/>
      <c r="AG490" s="198"/>
      <c r="AH490" s="198"/>
      <c r="AI490" s="197"/>
      <c r="AJ490" s="197"/>
    </row>
    <row r="491" spans="27:36" x14ac:dyDescent="0.2">
      <c r="AA491" s="198"/>
      <c r="AB491" s="198"/>
      <c r="AC491" s="198"/>
      <c r="AD491" s="198"/>
      <c r="AE491" s="198"/>
      <c r="AF491" s="198"/>
      <c r="AG491" s="198"/>
      <c r="AH491" s="198"/>
      <c r="AI491" s="197"/>
      <c r="AJ491" s="197"/>
    </row>
    <row r="492" spans="27:36" x14ac:dyDescent="0.2">
      <c r="AA492" s="198"/>
      <c r="AB492" s="198"/>
      <c r="AC492" s="198"/>
      <c r="AD492" s="198"/>
      <c r="AE492" s="198"/>
      <c r="AF492" s="198"/>
      <c r="AG492" s="198"/>
      <c r="AH492" s="198"/>
      <c r="AI492" s="197"/>
      <c r="AJ492" s="197"/>
    </row>
    <row r="493" spans="27:36" x14ac:dyDescent="0.2">
      <c r="AA493" s="198"/>
      <c r="AB493" s="198"/>
      <c r="AC493" s="198"/>
      <c r="AD493" s="198"/>
      <c r="AE493" s="198"/>
      <c r="AF493" s="198"/>
      <c r="AG493" s="198"/>
      <c r="AH493" s="198"/>
      <c r="AI493" s="197"/>
      <c r="AJ493" s="197"/>
    </row>
    <row r="494" spans="27:36" x14ac:dyDescent="0.2">
      <c r="AA494" s="198"/>
      <c r="AB494" s="198"/>
      <c r="AC494" s="198"/>
      <c r="AD494" s="198"/>
      <c r="AE494" s="198"/>
      <c r="AF494" s="198"/>
      <c r="AG494" s="198"/>
      <c r="AH494" s="198"/>
      <c r="AI494" s="197"/>
      <c r="AJ494" s="197"/>
    </row>
    <row r="495" spans="27:36" x14ac:dyDescent="0.2">
      <c r="AA495" s="198"/>
      <c r="AB495" s="198"/>
      <c r="AC495" s="198"/>
      <c r="AD495" s="198"/>
      <c r="AE495" s="198"/>
      <c r="AF495" s="198"/>
      <c r="AG495" s="198"/>
      <c r="AH495" s="198"/>
      <c r="AI495" s="197"/>
      <c r="AJ495" s="197"/>
    </row>
    <row r="496" spans="27:36" x14ac:dyDescent="0.2">
      <c r="AA496" s="198"/>
      <c r="AB496" s="198"/>
      <c r="AC496" s="198"/>
      <c r="AD496" s="198"/>
      <c r="AE496" s="198"/>
      <c r="AF496" s="198"/>
      <c r="AG496" s="198"/>
      <c r="AH496" s="198"/>
      <c r="AI496" s="197"/>
      <c r="AJ496" s="197"/>
    </row>
    <row r="497" spans="27:36" x14ac:dyDescent="0.2">
      <c r="AA497" s="198"/>
      <c r="AB497" s="198"/>
      <c r="AC497" s="198"/>
      <c r="AD497" s="198"/>
      <c r="AE497" s="198"/>
      <c r="AF497" s="198"/>
      <c r="AG497" s="198"/>
      <c r="AH497" s="198"/>
      <c r="AI497" s="197"/>
      <c r="AJ497" s="197"/>
    </row>
    <row r="498" spans="27:36" x14ac:dyDescent="0.2">
      <c r="AA498" s="198"/>
      <c r="AB498" s="198"/>
      <c r="AC498" s="198"/>
      <c r="AD498" s="198"/>
      <c r="AE498" s="198"/>
      <c r="AF498" s="198"/>
      <c r="AG498" s="198"/>
      <c r="AH498" s="198"/>
      <c r="AI498" s="197"/>
      <c r="AJ498" s="197"/>
    </row>
    <row r="499" spans="27:36" x14ac:dyDescent="0.2">
      <c r="AA499" s="198"/>
      <c r="AB499" s="198"/>
      <c r="AC499" s="198"/>
      <c r="AD499" s="198"/>
      <c r="AE499" s="198"/>
      <c r="AF499" s="198"/>
      <c r="AG499" s="198"/>
      <c r="AH499" s="198"/>
      <c r="AI499" s="197"/>
      <c r="AJ499" s="197"/>
    </row>
    <row r="500" spans="27:36" x14ac:dyDescent="0.2">
      <c r="AA500" s="198"/>
      <c r="AB500" s="198"/>
      <c r="AC500" s="198"/>
      <c r="AD500" s="198"/>
      <c r="AE500" s="198"/>
      <c r="AF500" s="198"/>
      <c r="AG500" s="198"/>
      <c r="AH500" s="198"/>
      <c r="AI500" s="197"/>
      <c r="AJ500" s="197"/>
    </row>
    <row r="501" spans="27:36" x14ac:dyDescent="0.2">
      <c r="AA501" s="198"/>
      <c r="AB501" s="198"/>
      <c r="AC501" s="198"/>
      <c r="AD501" s="198"/>
      <c r="AE501" s="198"/>
      <c r="AF501" s="198"/>
      <c r="AG501" s="198"/>
      <c r="AH501" s="198"/>
      <c r="AI501" s="197"/>
      <c r="AJ501" s="197"/>
    </row>
    <row r="502" spans="27:36" x14ac:dyDescent="0.2">
      <c r="AA502" s="198"/>
      <c r="AB502" s="198"/>
      <c r="AC502" s="198"/>
      <c r="AD502" s="198"/>
      <c r="AE502" s="198"/>
      <c r="AF502" s="198"/>
      <c r="AG502" s="198"/>
      <c r="AH502" s="198"/>
      <c r="AI502" s="197"/>
      <c r="AJ502" s="197"/>
    </row>
    <row r="503" spans="27:36" x14ac:dyDescent="0.2">
      <c r="AA503" s="198"/>
      <c r="AB503" s="198"/>
      <c r="AC503" s="198"/>
      <c r="AD503" s="198"/>
      <c r="AE503" s="198"/>
      <c r="AF503" s="198"/>
      <c r="AG503" s="198"/>
      <c r="AH503" s="198"/>
      <c r="AI503" s="197"/>
      <c r="AJ503" s="197"/>
    </row>
    <row r="504" spans="27:36" x14ac:dyDescent="0.2">
      <c r="AA504" s="198"/>
      <c r="AB504" s="198"/>
      <c r="AC504" s="198"/>
      <c r="AD504" s="198"/>
      <c r="AE504" s="198"/>
      <c r="AF504" s="198"/>
      <c r="AG504" s="198"/>
      <c r="AH504" s="198"/>
      <c r="AI504" s="197"/>
      <c r="AJ504" s="197"/>
    </row>
    <row r="505" spans="27:36" x14ac:dyDescent="0.2">
      <c r="AA505" s="198"/>
      <c r="AB505" s="198"/>
      <c r="AC505" s="198"/>
      <c r="AD505" s="198"/>
      <c r="AE505" s="198"/>
      <c r="AF505" s="198"/>
      <c r="AG505" s="198"/>
      <c r="AH505" s="198"/>
      <c r="AI505" s="197"/>
      <c r="AJ505" s="197"/>
    </row>
    <row r="506" spans="27:36" x14ac:dyDescent="0.2">
      <c r="AA506" s="198"/>
      <c r="AB506" s="198"/>
      <c r="AC506" s="198"/>
      <c r="AD506" s="198"/>
      <c r="AE506" s="198"/>
      <c r="AF506" s="198"/>
      <c r="AG506" s="198"/>
      <c r="AH506" s="198"/>
      <c r="AI506" s="197"/>
      <c r="AJ506" s="197"/>
    </row>
    <row r="507" spans="27:36" x14ac:dyDescent="0.2">
      <c r="AA507" s="198"/>
      <c r="AB507" s="198"/>
      <c r="AC507" s="198"/>
      <c r="AD507" s="198"/>
      <c r="AE507" s="198"/>
      <c r="AF507" s="198"/>
      <c r="AG507" s="198"/>
      <c r="AH507" s="198"/>
      <c r="AI507" s="197"/>
      <c r="AJ507" s="197"/>
    </row>
    <row r="508" spans="27:36" x14ac:dyDescent="0.2">
      <c r="AA508" s="198"/>
      <c r="AB508" s="198"/>
      <c r="AC508" s="198"/>
      <c r="AD508" s="198"/>
      <c r="AE508" s="198"/>
      <c r="AF508" s="198"/>
      <c r="AG508" s="198"/>
      <c r="AH508" s="198"/>
      <c r="AI508" s="197"/>
      <c r="AJ508" s="197"/>
    </row>
    <row r="509" spans="27:36" x14ac:dyDescent="0.2">
      <c r="AA509" s="198"/>
      <c r="AB509" s="198"/>
      <c r="AC509" s="198"/>
      <c r="AD509" s="198"/>
      <c r="AE509" s="198"/>
      <c r="AF509" s="198"/>
      <c r="AG509" s="198"/>
      <c r="AH509" s="198"/>
      <c r="AI509" s="197"/>
      <c r="AJ509" s="197"/>
    </row>
    <row r="510" spans="27:36" x14ac:dyDescent="0.2">
      <c r="AA510" s="198"/>
      <c r="AB510" s="198"/>
      <c r="AC510" s="198"/>
      <c r="AD510" s="198"/>
      <c r="AE510" s="198"/>
      <c r="AF510" s="198"/>
      <c r="AG510" s="198"/>
      <c r="AH510" s="198"/>
      <c r="AI510" s="197"/>
      <c r="AJ510" s="197"/>
    </row>
    <row r="511" spans="27:36" x14ac:dyDescent="0.2">
      <c r="AA511" s="198"/>
      <c r="AB511" s="198"/>
      <c r="AC511" s="198"/>
      <c r="AD511" s="198"/>
      <c r="AE511" s="198"/>
      <c r="AF511" s="198"/>
      <c r="AG511" s="198"/>
      <c r="AH511" s="198"/>
      <c r="AI511" s="197"/>
      <c r="AJ511" s="197"/>
    </row>
    <row r="512" spans="27:36" x14ac:dyDescent="0.2">
      <c r="AA512" s="198"/>
      <c r="AB512" s="198"/>
      <c r="AC512" s="198"/>
      <c r="AD512" s="198"/>
      <c r="AE512" s="198"/>
      <c r="AF512" s="198"/>
      <c r="AG512" s="198"/>
      <c r="AH512" s="198"/>
      <c r="AI512" s="197"/>
      <c r="AJ512" s="197"/>
    </row>
    <row r="513" spans="27:36" x14ac:dyDescent="0.2">
      <c r="AA513" s="198"/>
      <c r="AB513" s="198"/>
      <c r="AC513" s="198"/>
      <c r="AD513" s="198"/>
      <c r="AE513" s="198"/>
      <c r="AF513" s="198"/>
      <c r="AG513" s="198"/>
      <c r="AH513" s="198"/>
      <c r="AI513" s="197"/>
      <c r="AJ513" s="197"/>
    </row>
    <row r="514" spans="27:36" x14ac:dyDescent="0.2">
      <c r="AA514" s="198"/>
      <c r="AB514" s="198"/>
      <c r="AC514" s="198"/>
      <c r="AD514" s="198"/>
      <c r="AE514" s="198"/>
      <c r="AF514" s="198"/>
      <c r="AG514" s="198"/>
      <c r="AH514" s="198"/>
      <c r="AI514" s="197"/>
      <c r="AJ514" s="197"/>
    </row>
    <row r="515" spans="27:36" x14ac:dyDescent="0.2">
      <c r="AA515" s="198"/>
      <c r="AB515" s="198"/>
      <c r="AC515" s="198"/>
      <c r="AD515" s="198"/>
      <c r="AE515" s="198"/>
      <c r="AF515" s="198"/>
      <c r="AG515" s="198"/>
      <c r="AH515" s="198"/>
      <c r="AI515" s="197"/>
      <c r="AJ515" s="197"/>
    </row>
    <row r="516" spans="27:36" x14ac:dyDescent="0.2">
      <c r="AA516" s="198"/>
      <c r="AB516" s="198"/>
      <c r="AC516" s="198"/>
      <c r="AD516" s="198"/>
      <c r="AE516" s="198"/>
      <c r="AF516" s="198"/>
      <c r="AG516" s="198"/>
      <c r="AH516" s="198"/>
      <c r="AI516" s="197"/>
      <c r="AJ516" s="197"/>
    </row>
    <row r="517" spans="27:36" x14ac:dyDescent="0.2">
      <c r="AA517" s="198"/>
      <c r="AB517" s="198"/>
      <c r="AC517" s="198"/>
      <c r="AD517" s="198"/>
      <c r="AE517" s="198"/>
      <c r="AF517" s="198"/>
      <c r="AG517" s="198"/>
      <c r="AH517" s="198"/>
      <c r="AI517" s="197"/>
      <c r="AJ517" s="197"/>
    </row>
    <row r="518" spans="27:36" x14ac:dyDescent="0.2">
      <c r="AA518" s="198"/>
      <c r="AB518" s="198"/>
      <c r="AC518" s="198"/>
      <c r="AD518" s="198"/>
      <c r="AE518" s="198"/>
      <c r="AF518" s="198"/>
      <c r="AG518" s="198"/>
      <c r="AH518" s="198"/>
      <c r="AI518" s="197"/>
      <c r="AJ518" s="197"/>
    </row>
    <row r="519" spans="27:36" x14ac:dyDescent="0.2">
      <c r="AA519" s="198"/>
      <c r="AB519" s="198"/>
      <c r="AC519" s="198"/>
      <c r="AD519" s="198"/>
      <c r="AE519" s="198"/>
      <c r="AF519" s="198"/>
      <c r="AG519" s="198"/>
      <c r="AH519" s="198"/>
      <c r="AI519" s="197"/>
      <c r="AJ519" s="197"/>
    </row>
    <row r="520" spans="27:36" x14ac:dyDescent="0.2">
      <c r="AA520" s="198"/>
      <c r="AB520" s="198"/>
      <c r="AC520" s="198"/>
      <c r="AD520" s="198"/>
      <c r="AE520" s="198"/>
      <c r="AF520" s="198"/>
      <c r="AG520" s="198"/>
      <c r="AH520" s="198"/>
      <c r="AI520" s="197"/>
      <c r="AJ520" s="197"/>
    </row>
    <row r="521" spans="27:36" x14ac:dyDescent="0.2">
      <c r="AA521" s="198"/>
      <c r="AB521" s="198"/>
      <c r="AC521" s="198"/>
      <c r="AD521" s="198"/>
      <c r="AE521" s="198"/>
      <c r="AF521" s="198"/>
      <c r="AG521" s="198"/>
      <c r="AH521" s="198"/>
      <c r="AI521" s="197"/>
      <c r="AJ521" s="197"/>
    </row>
    <row r="522" spans="27:36" x14ac:dyDescent="0.2">
      <c r="AA522" s="198"/>
      <c r="AB522" s="198"/>
      <c r="AC522" s="198"/>
      <c r="AD522" s="198"/>
      <c r="AE522" s="198"/>
      <c r="AF522" s="198"/>
      <c r="AG522" s="198"/>
      <c r="AH522" s="198"/>
      <c r="AI522" s="197"/>
      <c r="AJ522" s="197"/>
    </row>
    <row r="523" spans="27:36" x14ac:dyDescent="0.2">
      <c r="AA523" s="198"/>
      <c r="AB523" s="198"/>
      <c r="AC523" s="198"/>
      <c r="AD523" s="198"/>
      <c r="AE523" s="198"/>
      <c r="AF523" s="198"/>
      <c r="AG523" s="198"/>
      <c r="AH523" s="198"/>
      <c r="AI523" s="197"/>
      <c r="AJ523" s="197"/>
    </row>
    <row r="524" spans="27:36" x14ac:dyDescent="0.2">
      <c r="AA524" s="198"/>
      <c r="AB524" s="198"/>
      <c r="AC524" s="198"/>
      <c r="AD524" s="198"/>
      <c r="AE524" s="198"/>
      <c r="AF524" s="198"/>
      <c r="AG524" s="198"/>
      <c r="AH524" s="198"/>
      <c r="AI524" s="197"/>
      <c r="AJ524" s="197"/>
    </row>
    <row r="525" spans="27:36" x14ac:dyDescent="0.2">
      <c r="AA525" s="198"/>
      <c r="AB525" s="198"/>
      <c r="AC525" s="198"/>
      <c r="AD525" s="198"/>
      <c r="AE525" s="198"/>
      <c r="AF525" s="198"/>
      <c r="AG525" s="198"/>
      <c r="AH525" s="198"/>
      <c r="AI525" s="197"/>
      <c r="AJ525" s="197"/>
    </row>
    <row r="526" spans="27:36" x14ac:dyDescent="0.2">
      <c r="AA526" s="198"/>
      <c r="AB526" s="198"/>
      <c r="AC526" s="198"/>
      <c r="AD526" s="198"/>
      <c r="AE526" s="198"/>
      <c r="AF526" s="198"/>
      <c r="AG526" s="198"/>
      <c r="AH526" s="198"/>
      <c r="AI526" s="197"/>
      <c r="AJ526" s="197"/>
    </row>
    <row r="527" spans="27:36" x14ac:dyDescent="0.2">
      <c r="AA527" s="198"/>
      <c r="AB527" s="198"/>
      <c r="AC527" s="198"/>
      <c r="AD527" s="198"/>
      <c r="AE527" s="198"/>
      <c r="AF527" s="198"/>
      <c r="AG527" s="198"/>
      <c r="AH527" s="198"/>
      <c r="AI527" s="197"/>
      <c r="AJ527" s="197"/>
    </row>
    <row r="528" spans="27:36" x14ac:dyDescent="0.2">
      <c r="AA528" s="198"/>
      <c r="AB528" s="198"/>
      <c r="AC528" s="198"/>
      <c r="AD528" s="198"/>
      <c r="AE528" s="198"/>
      <c r="AF528" s="198"/>
      <c r="AG528" s="198"/>
      <c r="AH528" s="198"/>
      <c r="AI528" s="197"/>
      <c r="AJ528" s="197"/>
    </row>
    <row r="529" spans="27:36" x14ac:dyDescent="0.2">
      <c r="AA529" s="198"/>
      <c r="AB529" s="198"/>
      <c r="AC529" s="198"/>
      <c r="AD529" s="198"/>
      <c r="AE529" s="198"/>
      <c r="AF529" s="198"/>
      <c r="AG529" s="198"/>
      <c r="AH529" s="198"/>
      <c r="AI529" s="197"/>
      <c r="AJ529" s="197"/>
    </row>
    <row r="530" spans="27:36" x14ac:dyDescent="0.2">
      <c r="AA530" s="198"/>
      <c r="AB530" s="198"/>
      <c r="AC530" s="198"/>
      <c r="AD530" s="198"/>
      <c r="AE530" s="198"/>
      <c r="AF530" s="198"/>
      <c r="AG530" s="198"/>
      <c r="AH530" s="198"/>
      <c r="AI530" s="197"/>
      <c r="AJ530" s="197"/>
    </row>
    <row r="531" spans="27:36" x14ac:dyDescent="0.2">
      <c r="AA531" s="198"/>
      <c r="AB531" s="198"/>
      <c r="AC531" s="198"/>
      <c r="AD531" s="198"/>
      <c r="AE531" s="198"/>
      <c r="AF531" s="198"/>
      <c r="AG531" s="198"/>
      <c r="AH531" s="198"/>
      <c r="AI531" s="197"/>
      <c r="AJ531" s="197"/>
    </row>
    <row r="532" spans="27:36" x14ac:dyDescent="0.2">
      <c r="AA532" s="198"/>
      <c r="AB532" s="198"/>
      <c r="AC532" s="198"/>
      <c r="AD532" s="198"/>
      <c r="AE532" s="198"/>
      <c r="AF532" s="198"/>
      <c r="AG532" s="198"/>
      <c r="AH532" s="198"/>
      <c r="AI532" s="197"/>
      <c r="AJ532" s="197"/>
    </row>
    <row r="533" spans="27:36" x14ac:dyDescent="0.2">
      <c r="AA533" s="198"/>
      <c r="AB533" s="198"/>
      <c r="AC533" s="198"/>
      <c r="AD533" s="198"/>
      <c r="AE533" s="198"/>
      <c r="AF533" s="198"/>
      <c r="AG533" s="198"/>
      <c r="AH533" s="198"/>
      <c r="AI533" s="197"/>
      <c r="AJ533" s="197"/>
    </row>
    <row r="534" spans="27:36" x14ac:dyDescent="0.2">
      <c r="AA534" s="198"/>
      <c r="AB534" s="198"/>
      <c r="AC534" s="198"/>
      <c r="AD534" s="198"/>
      <c r="AE534" s="198"/>
      <c r="AF534" s="198"/>
      <c r="AG534" s="198"/>
      <c r="AH534" s="198"/>
      <c r="AI534" s="197"/>
      <c r="AJ534" s="197"/>
    </row>
    <row r="535" spans="27:36" x14ac:dyDescent="0.2">
      <c r="AA535" s="198"/>
      <c r="AB535" s="198"/>
      <c r="AC535" s="198"/>
      <c r="AD535" s="198"/>
      <c r="AE535" s="198"/>
      <c r="AF535" s="198"/>
      <c r="AG535" s="198"/>
      <c r="AH535" s="198"/>
      <c r="AI535" s="197"/>
      <c r="AJ535" s="197"/>
    </row>
    <row r="536" spans="27:36" x14ac:dyDescent="0.2">
      <c r="AA536" s="198"/>
      <c r="AB536" s="198"/>
      <c r="AC536" s="198"/>
      <c r="AD536" s="198"/>
      <c r="AE536" s="198"/>
      <c r="AF536" s="198"/>
      <c r="AG536" s="198"/>
      <c r="AH536" s="198"/>
      <c r="AI536" s="197"/>
      <c r="AJ536" s="197"/>
    </row>
    <row r="537" spans="27:36" x14ac:dyDescent="0.2">
      <c r="AA537" s="198"/>
      <c r="AB537" s="198"/>
      <c r="AC537" s="198"/>
      <c r="AD537" s="198"/>
      <c r="AE537" s="198"/>
      <c r="AF537" s="198"/>
      <c r="AG537" s="198"/>
      <c r="AH537" s="198"/>
      <c r="AI537" s="197"/>
      <c r="AJ537" s="197"/>
    </row>
    <row r="538" spans="27:36" x14ac:dyDescent="0.2">
      <c r="AA538" s="198"/>
      <c r="AB538" s="198"/>
      <c r="AC538" s="198"/>
      <c r="AD538" s="198"/>
      <c r="AE538" s="198"/>
      <c r="AF538" s="198"/>
      <c r="AG538" s="198"/>
      <c r="AH538" s="198"/>
      <c r="AI538" s="197"/>
      <c r="AJ538" s="197"/>
    </row>
    <row r="539" spans="27:36" x14ac:dyDescent="0.2">
      <c r="AA539" s="198"/>
      <c r="AB539" s="198"/>
      <c r="AC539" s="198"/>
      <c r="AD539" s="198"/>
      <c r="AE539" s="198"/>
      <c r="AF539" s="198"/>
      <c r="AG539" s="198"/>
      <c r="AH539" s="198"/>
      <c r="AI539" s="197"/>
      <c r="AJ539" s="197"/>
    </row>
    <row r="540" spans="27:36" x14ac:dyDescent="0.2">
      <c r="AA540" s="198"/>
      <c r="AB540" s="198"/>
      <c r="AC540" s="198"/>
      <c r="AD540" s="198"/>
      <c r="AE540" s="198"/>
      <c r="AF540" s="198"/>
      <c r="AG540" s="198"/>
      <c r="AH540" s="198"/>
      <c r="AI540" s="197"/>
      <c r="AJ540" s="197"/>
    </row>
    <row r="541" spans="27:36" x14ac:dyDescent="0.2">
      <c r="AA541" s="198"/>
      <c r="AB541" s="198"/>
      <c r="AC541" s="198"/>
      <c r="AD541" s="198"/>
      <c r="AE541" s="198"/>
      <c r="AF541" s="198"/>
      <c r="AG541" s="198"/>
      <c r="AH541" s="198"/>
      <c r="AI541" s="197"/>
      <c r="AJ541" s="197"/>
    </row>
    <row r="542" spans="27:36" x14ac:dyDescent="0.2">
      <c r="AA542" s="198"/>
      <c r="AB542" s="198"/>
      <c r="AC542" s="198"/>
      <c r="AD542" s="198"/>
      <c r="AE542" s="198"/>
      <c r="AF542" s="198"/>
      <c r="AG542" s="198"/>
      <c r="AH542" s="198"/>
      <c r="AI542" s="197"/>
      <c r="AJ542" s="197"/>
    </row>
    <row r="543" spans="27:36" x14ac:dyDescent="0.2">
      <c r="AA543" s="198"/>
      <c r="AB543" s="198"/>
      <c r="AC543" s="198"/>
      <c r="AD543" s="198"/>
      <c r="AE543" s="198"/>
      <c r="AF543" s="198"/>
      <c r="AG543" s="198"/>
      <c r="AH543" s="198"/>
      <c r="AI543" s="197"/>
      <c r="AJ543" s="197"/>
    </row>
    <row r="544" spans="27:36" x14ac:dyDescent="0.2">
      <c r="AA544" s="198"/>
      <c r="AB544" s="198"/>
      <c r="AC544" s="198"/>
      <c r="AD544" s="198"/>
      <c r="AE544" s="198"/>
      <c r="AF544" s="198"/>
      <c r="AG544" s="198"/>
      <c r="AH544" s="198"/>
      <c r="AI544" s="197"/>
      <c r="AJ544" s="197"/>
    </row>
    <row r="545" spans="27:36" x14ac:dyDescent="0.2">
      <c r="AA545" s="198"/>
      <c r="AB545" s="198"/>
      <c r="AC545" s="198"/>
      <c r="AD545" s="198"/>
      <c r="AE545" s="198"/>
      <c r="AF545" s="198"/>
      <c r="AG545" s="198"/>
      <c r="AH545" s="198"/>
      <c r="AI545" s="197"/>
      <c r="AJ545" s="197"/>
    </row>
    <row r="546" spans="27:36" x14ac:dyDescent="0.2">
      <c r="AA546" s="198"/>
      <c r="AB546" s="198"/>
      <c r="AC546" s="198"/>
      <c r="AD546" s="198"/>
      <c r="AE546" s="198"/>
      <c r="AF546" s="198"/>
      <c r="AG546" s="198"/>
      <c r="AH546" s="198"/>
      <c r="AI546" s="197"/>
      <c r="AJ546" s="197"/>
    </row>
    <row r="547" spans="27:36" x14ac:dyDescent="0.2">
      <c r="AA547" s="198"/>
      <c r="AB547" s="198"/>
      <c r="AC547" s="198"/>
      <c r="AD547" s="198"/>
      <c r="AE547" s="198"/>
      <c r="AF547" s="198"/>
      <c r="AG547" s="198"/>
      <c r="AH547" s="198"/>
      <c r="AI547" s="197"/>
      <c r="AJ547" s="197"/>
    </row>
    <row r="548" spans="27:36" x14ac:dyDescent="0.2">
      <c r="AA548" s="198"/>
      <c r="AB548" s="198"/>
      <c r="AC548" s="198"/>
      <c r="AD548" s="198"/>
      <c r="AE548" s="198"/>
      <c r="AF548" s="198"/>
      <c r="AG548" s="198"/>
      <c r="AH548" s="198"/>
      <c r="AI548" s="197"/>
      <c r="AJ548" s="197"/>
    </row>
    <row r="549" spans="27:36" x14ac:dyDescent="0.2">
      <c r="AA549" s="198"/>
      <c r="AB549" s="198"/>
      <c r="AC549" s="198"/>
      <c r="AD549" s="198"/>
      <c r="AE549" s="198"/>
      <c r="AF549" s="198"/>
      <c r="AG549" s="198"/>
      <c r="AH549" s="198"/>
      <c r="AI549" s="197"/>
      <c r="AJ549" s="197"/>
    </row>
    <row r="550" spans="27:36" x14ac:dyDescent="0.2">
      <c r="AA550" s="198"/>
      <c r="AB550" s="198"/>
      <c r="AC550" s="198"/>
      <c r="AD550" s="198"/>
      <c r="AE550" s="198"/>
      <c r="AF550" s="198"/>
      <c r="AG550" s="198"/>
      <c r="AH550" s="198"/>
      <c r="AI550" s="197"/>
      <c r="AJ550" s="197"/>
    </row>
    <row r="551" spans="27:36" x14ac:dyDescent="0.2">
      <c r="AA551" s="198"/>
      <c r="AB551" s="198"/>
      <c r="AC551" s="198"/>
      <c r="AD551" s="198"/>
      <c r="AE551" s="198"/>
      <c r="AF551" s="198"/>
      <c r="AG551" s="198"/>
      <c r="AH551" s="198"/>
      <c r="AI551" s="197"/>
      <c r="AJ551" s="197"/>
    </row>
    <row r="552" spans="27:36" x14ac:dyDescent="0.2">
      <c r="AA552" s="198"/>
      <c r="AB552" s="198"/>
      <c r="AC552" s="198"/>
      <c r="AD552" s="198"/>
      <c r="AE552" s="198"/>
      <c r="AF552" s="198"/>
      <c r="AG552" s="198"/>
      <c r="AH552" s="198"/>
      <c r="AI552" s="197"/>
      <c r="AJ552" s="197"/>
    </row>
    <row r="553" spans="27:36" x14ac:dyDescent="0.2">
      <c r="AA553" s="198"/>
      <c r="AB553" s="198"/>
      <c r="AC553" s="198"/>
      <c r="AD553" s="198"/>
      <c r="AE553" s="198"/>
      <c r="AF553" s="198"/>
      <c r="AG553" s="198"/>
      <c r="AH553" s="198"/>
      <c r="AI553" s="197"/>
      <c r="AJ553" s="197"/>
    </row>
    <row r="554" spans="27:36" x14ac:dyDescent="0.2">
      <c r="AA554" s="198"/>
      <c r="AB554" s="198"/>
      <c r="AC554" s="198"/>
      <c r="AD554" s="198"/>
      <c r="AE554" s="198"/>
      <c r="AF554" s="198"/>
      <c r="AG554" s="198"/>
      <c r="AH554" s="198"/>
      <c r="AI554" s="197"/>
      <c r="AJ554" s="197"/>
    </row>
    <row r="555" spans="27:36" x14ac:dyDescent="0.2">
      <c r="AA555" s="198"/>
      <c r="AB555" s="198"/>
      <c r="AC555" s="198"/>
      <c r="AD555" s="198"/>
      <c r="AE555" s="198"/>
      <c r="AF555" s="198"/>
      <c r="AG555" s="198"/>
      <c r="AH555" s="198"/>
      <c r="AI555" s="197"/>
      <c r="AJ555" s="197"/>
    </row>
    <row r="556" spans="27:36" x14ac:dyDescent="0.2">
      <c r="AA556" s="198"/>
      <c r="AB556" s="198"/>
      <c r="AC556" s="198"/>
      <c r="AD556" s="198"/>
      <c r="AE556" s="198"/>
      <c r="AF556" s="198"/>
      <c r="AG556" s="198"/>
      <c r="AH556" s="198"/>
      <c r="AI556" s="197"/>
      <c r="AJ556" s="197"/>
    </row>
    <row r="557" spans="27:36" x14ac:dyDescent="0.2">
      <c r="AA557" s="198"/>
      <c r="AB557" s="198"/>
      <c r="AC557" s="198"/>
      <c r="AD557" s="198"/>
      <c r="AE557" s="198"/>
      <c r="AF557" s="198"/>
      <c r="AG557" s="198"/>
      <c r="AH557" s="198"/>
      <c r="AI557" s="197"/>
      <c r="AJ557" s="197"/>
    </row>
    <row r="558" spans="27:36" x14ac:dyDescent="0.2">
      <c r="AA558" s="198"/>
      <c r="AB558" s="198"/>
      <c r="AC558" s="198"/>
      <c r="AD558" s="198"/>
      <c r="AE558" s="198"/>
      <c r="AF558" s="198"/>
      <c r="AG558" s="198"/>
      <c r="AH558" s="198"/>
      <c r="AI558" s="197"/>
      <c r="AJ558" s="197"/>
    </row>
    <row r="559" spans="27:36" x14ac:dyDescent="0.2">
      <c r="AA559" s="198"/>
      <c r="AB559" s="198"/>
      <c r="AC559" s="198"/>
      <c r="AD559" s="198"/>
      <c r="AE559" s="198"/>
      <c r="AF559" s="198"/>
      <c r="AG559" s="198"/>
      <c r="AH559" s="198"/>
      <c r="AI559" s="197"/>
      <c r="AJ559" s="197"/>
    </row>
    <row r="560" spans="27:36" x14ac:dyDescent="0.2">
      <c r="AA560" s="198"/>
      <c r="AB560" s="198"/>
      <c r="AC560" s="198"/>
      <c r="AD560" s="198"/>
      <c r="AE560" s="198"/>
      <c r="AF560" s="198"/>
      <c r="AG560" s="198"/>
      <c r="AH560" s="198"/>
      <c r="AI560" s="197"/>
      <c r="AJ560" s="197"/>
    </row>
    <row r="561" spans="27:36" x14ac:dyDescent="0.2">
      <c r="AA561" s="198"/>
      <c r="AB561" s="198"/>
      <c r="AC561" s="198"/>
      <c r="AD561" s="198"/>
      <c r="AE561" s="198"/>
      <c r="AF561" s="198"/>
      <c r="AG561" s="198"/>
      <c r="AH561" s="198"/>
      <c r="AI561" s="197"/>
      <c r="AJ561" s="197"/>
    </row>
    <row r="562" spans="27:36" x14ac:dyDescent="0.2">
      <c r="AA562" s="198"/>
      <c r="AB562" s="198"/>
      <c r="AC562" s="198"/>
      <c r="AD562" s="198"/>
      <c r="AE562" s="198"/>
      <c r="AF562" s="198"/>
      <c r="AG562" s="198"/>
      <c r="AH562" s="198"/>
      <c r="AI562" s="197"/>
      <c r="AJ562" s="197"/>
    </row>
    <row r="563" spans="27:36" x14ac:dyDescent="0.2">
      <c r="AA563" s="198"/>
      <c r="AB563" s="198"/>
      <c r="AC563" s="198"/>
      <c r="AD563" s="198"/>
      <c r="AE563" s="198"/>
      <c r="AF563" s="198"/>
      <c r="AG563" s="198"/>
      <c r="AH563" s="198"/>
      <c r="AI563" s="197"/>
      <c r="AJ563" s="197"/>
    </row>
    <row r="564" spans="27:36" x14ac:dyDescent="0.2">
      <c r="AA564" s="198"/>
      <c r="AB564" s="198"/>
      <c r="AC564" s="198"/>
      <c r="AD564" s="198"/>
      <c r="AE564" s="198"/>
      <c r="AF564" s="198"/>
      <c r="AG564" s="198"/>
      <c r="AH564" s="198"/>
      <c r="AI564" s="197"/>
      <c r="AJ564" s="197"/>
    </row>
    <row r="565" spans="27:36" x14ac:dyDescent="0.2">
      <c r="AA565" s="198"/>
      <c r="AB565" s="198"/>
      <c r="AC565" s="198"/>
      <c r="AD565" s="198"/>
      <c r="AE565" s="198"/>
      <c r="AF565" s="198"/>
      <c r="AG565" s="198"/>
      <c r="AH565" s="198"/>
      <c r="AI565" s="197"/>
      <c r="AJ565" s="197"/>
    </row>
    <row r="566" spans="27:36" x14ac:dyDescent="0.2">
      <c r="AA566" s="198"/>
      <c r="AB566" s="198"/>
      <c r="AC566" s="198"/>
      <c r="AD566" s="198"/>
      <c r="AE566" s="198"/>
      <c r="AF566" s="198"/>
      <c r="AG566" s="198"/>
      <c r="AH566" s="198"/>
      <c r="AI566" s="197"/>
      <c r="AJ566" s="197"/>
    </row>
    <row r="567" spans="27:36" x14ac:dyDescent="0.2">
      <c r="AA567" s="198"/>
      <c r="AB567" s="198"/>
      <c r="AC567" s="198"/>
      <c r="AD567" s="198"/>
      <c r="AE567" s="198"/>
      <c r="AF567" s="198"/>
      <c r="AG567" s="198"/>
      <c r="AH567" s="198"/>
      <c r="AI567" s="197"/>
      <c r="AJ567" s="197"/>
    </row>
    <row r="568" spans="27:36" x14ac:dyDescent="0.2">
      <c r="AA568" s="198"/>
      <c r="AB568" s="198"/>
      <c r="AC568" s="198"/>
      <c r="AD568" s="198"/>
      <c r="AE568" s="198"/>
      <c r="AF568" s="198"/>
      <c r="AG568" s="198"/>
      <c r="AH568" s="198"/>
      <c r="AI568" s="197"/>
      <c r="AJ568" s="197"/>
    </row>
    <row r="569" spans="27:36" x14ac:dyDescent="0.2">
      <c r="AA569" s="198"/>
      <c r="AB569" s="198"/>
      <c r="AC569" s="198"/>
      <c r="AD569" s="198"/>
      <c r="AE569" s="198"/>
      <c r="AF569" s="198"/>
      <c r="AG569" s="198"/>
      <c r="AH569" s="198"/>
      <c r="AI569" s="197"/>
      <c r="AJ569" s="197"/>
    </row>
    <row r="570" spans="27:36" x14ac:dyDescent="0.2">
      <c r="AA570" s="198"/>
      <c r="AB570" s="198"/>
      <c r="AC570" s="198"/>
      <c r="AD570" s="198"/>
      <c r="AE570" s="198"/>
      <c r="AF570" s="198"/>
      <c r="AG570" s="198"/>
      <c r="AH570" s="198"/>
      <c r="AI570" s="197"/>
      <c r="AJ570" s="197"/>
    </row>
    <row r="571" spans="27:36" x14ac:dyDescent="0.2">
      <c r="AA571" s="198"/>
      <c r="AB571" s="198"/>
      <c r="AC571" s="198"/>
      <c r="AD571" s="198"/>
      <c r="AE571" s="198"/>
      <c r="AF571" s="198"/>
      <c r="AG571" s="198"/>
      <c r="AH571" s="198"/>
      <c r="AI571" s="197"/>
      <c r="AJ571" s="197"/>
    </row>
    <row r="572" spans="27:36" x14ac:dyDescent="0.2">
      <c r="AA572" s="198"/>
      <c r="AB572" s="198"/>
      <c r="AC572" s="198"/>
      <c r="AD572" s="198"/>
      <c r="AE572" s="198"/>
      <c r="AF572" s="198"/>
      <c r="AG572" s="198"/>
      <c r="AH572" s="198"/>
      <c r="AI572" s="197"/>
      <c r="AJ572" s="197"/>
    </row>
    <row r="573" spans="27:36" x14ac:dyDescent="0.2">
      <c r="AA573" s="198"/>
      <c r="AB573" s="198"/>
      <c r="AC573" s="198"/>
      <c r="AD573" s="198"/>
      <c r="AE573" s="198"/>
      <c r="AF573" s="198"/>
      <c r="AG573" s="198"/>
      <c r="AH573" s="198"/>
      <c r="AI573" s="197"/>
      <c r="AJ573" s="197"/>
    </row>
    <row r="574" spans="27:36" x14ac:dyDescent="0.2">
      <c r="AA574" s="198"/>
      <c r="AB574" s="198"/>
      <c r="AC574" s="198"/>
      <c r="AD574" s="198"/>
      <c r="AE574" s="198"/>
      <c r="AF574" s="198"/>
      <c r="AG574" s="198"/>
      <c r="AH574" s="198"/>
      <c r="AI574" s="197"/>
      <c r="AJ574" s="197"/>
    </row>
    <row r="575" spans="27:36" x14ac:dyDescent="0.2">
      <c r="AA575" s="198"/>
      <c r="AB575" s="198"/>
      <c r="AC575" s="198"/>
      <c r="AD575" s="198"/>
      <c r="AE575" s="198"/>
      <c r="AF575" s="198"/>
      <c r="AG575" s="198"/>
      <c r="AH575" s="198"/>
      <c r="AI575" s="197"/>
      <c r="AJ575" s="197"/>
    </row>
    <row r="576" spans="27:36" x14ac:dyDescent="0.2">
      <c r="AA576" s="198"/>
      <c r="AB576" s="198"/>
      <c r="AC576" s="198"/>
      <c r="AD576" s="198"/>
      <c r="AE576" s="198"/>
      <c r="AF576" s="198"/>
      <c r="AG576" s="198"/>
      <c r="AH576" s="198"/>
      <c r="AI576" s="197"/>
      <c r="AJ576" s="197"/>
    </row>
    <row r="577" spans="27:36" x14ac:dyDescent="0.2">
      <c r="AA577" s="198"/>
      <c r="AB577" s="198"/>
      <c r="AC577" s="198"/>
      <c r="AD577" s="198"/>
      <c r="AE577" s="198"/>
      <c r="AF577" s="198"/>
      <c r="AG577" s="198"/>
      <c r="AH577" s="198"/>
      <c r="AI577" s="197"/>
      <c r="AJ577" s="197"/>
    </row>
    <row r="578" spans="27:36" x14ac:dyDescent="0.2">
      <c r="AA578" s="198"/>
      <c r="AB578" s="198"/>
      <c r="AC578" s="198"/>
      <c r="AD578" s="198"/>
      <c r="AE578" s="198"/>
      <c r="AF578" s="198"/>
      <c r="AG578" s="198"/>
      <c r="AH578" s="198"/>
      <c r="AI578" s="197"/>
      <c r="AJ578" s="197"/>
    </row>
    <row r="579" spans="27:36" x14ac:dyDescent="0.2">
      <c r="AA579" s="198"/>
      <c r="AB579" s="198"/>
      <c r="AC579" s="198"/>
      <c r="AD579" s="198"/>
      <c r="AE579" s="198"/>
      <c r="AF579" s="198"/>
      <c r="AG579" s="198"/>
      <c r="AH579" s="198"/>
      <c r="AI579" s="197"/>
      <c r="AJ579" s="197"/>
    </row>
    <row r="580" spans="27:36" x14ac:dyDescent="0.2">
      <c r="AA580" s="198"/>
      <c r="AB580" s="198"/>
      <c r="AC580" s="198"/>
      <c r="AD580" s="198"/>
      <c r="AE580" s="198"/>
      <c r="AF580" s="198"/>
      <c r="AG580" s="198"/>
      <c r="AH580" s="198"/>
      <c r="AI580" s="197"/>
      <c r="AJ580" s="197"/>
    </row>
    <row r="581" spans="27:36" x14ac:dyDescent="0.2">
      <c r="AA581" s="198"/>
      <c r="AB581" s="198"/>
      <c r="AC581" s="198"/>
      <c r="AD581" s="198"/>
      <c r="AE581" s="198"/>
      <c r="AF581" s="198"/>
      <c r="AG581" s="198"/>
      <c r="AH581" s="198"/>
      <c r="AI581" s="197"/>
      <c r="AJ581" s="197"/>
    </row>
    <row r="582" spans="27:36" x14ac:dyDescent="0.2">
      <c r="AA582" s="198"/>
      <c r="AB582" s="198"/>
      <c r="AC582" s="198"/>
      <c r="AD582" s="198"/>
      <c r="AE582" s="198"/>
      <c r="AF582" s="198"/>
      <c r="AG582" s="198"/>
      <c r="AH582" s="198"/>
      <c r="AI582" s="197"/>
      <c r="AJ582" s="197"/>
    </row>
    <row r="583" spans="27:36" x14ac:dyDescent="0.2">
      <c r="AA583" s="198"/>
      <c r="AB583" s="198"/>
      <c r="AC583" s="198"/>
      <c r="AD583" s="198"/>
      <c r="AE583" s="198"/>
      <c r="AF583" s="198"/>
      <c r="AG583" s="198"/>
      <c r="AH583" s="198"/>
      <c r="AI583" s="197"/>
      <c r="AJ583" s="197"/>
    </row>
    <row r="584" spans="27:36" x14ac:dyDescent="0.2">
      <c r="AA584" s="198"/>
      <c r="AB584" s="198"/>
      <c r="AC584" s="198"/>
      <c r="AD584" s="198"/>
      <c r="AE584" s="198"/>
      <c r="AF584" s="198"/>
      <c r="AG584" s="198"/>
      <c r="AH584" s="198"/>
      <c r="AI584" s="197"/>
      <c r="AJ584" s="197"/>
    </row>
    <row r="585" spans="27:36" x14ac:dyDescent="0.2">
      <c r="AA585" s="198"/>
      <c r="AB585" s="198"/>
      <c r="AC585" s="198"/>
      <c r="AD585" s="198"/>
      <c r="AE585" s="198"/>
      <c r="AF585" s="198"/>
      <c r="AG585" s="198"/>
      <c r="AH585" s="198"/>
      <c r="AI585" s="197"/>
      <c r="AJ585" s="197"/>
    </row>
    <row r="586" spans="27:36" x14ac:dyDescent="0.2">
      <c r="AA586" s="198"/>
      <c r="AB586" s="198"/>
      <c r="AC586" s="198"/>
      <c r="AD586" s="198"/>
      <c r="AE586" s="198"/>
      <c r="AF586" s="198"/>
      <c r="AG586" s="198"/>
      <c r="AH586" s="198"/>
      <c r="AI586" s="197"/>
      <c r="AJ586" s="197"/>
    </row>
    <row r="587" spans="27:36" x14ac:dyDescent="0.2">
      <c r="AA587" s="198"/>
      <c r="AB587" s="198"/>
      <c r="AC587" s="198"/>
      <c r="AD587" s="198"/>
      <c r="AE587" s="198"/>
      <c r="AF587" s="198"/>
      <c r="AG587" s="198"/>
      <c r="AH587" s="198"/>
      <c r="AI587" s="197"/>
      <c r="AJ587" s="197"/>
    </row>
    <row r="588" spans="27:36" x14ac:dyDescent="0.2">
      <c r="AA588" s="198"/>
      <c r="AB588" s="198"/>
      <c r="AC588" s="198"/>
      <c r="AD588" s="198"/>
      <c r="AE588" s="198"/>
      <c r="AF588" s="198"/>
      <c r="AG588" s="198"/>
      <c r="AH588" s="198"/>
      <c r="AI588" s="197"/>
      <c r="AJ588" s="197"/>
    </row>
    <row r="589" spans="27:36" x14ac:dyDescent="0.2">
      <c r="AA589" s="198"/>
      <c r="AB589" s="198"/>
      <c r="AC589" s="198"/>
      <c r="AD589" s="198"/>
      <c r="AE589" s="198"/>
      <c r="AF589" s="198"/>
      <c r="AG589" s="198"/>
      <c r="AH589" s="198"/>
      <c r="AI589" s="197"/>
      <c r="AJ589" s="197"/>
    </row>
    <row r="590" spans="27:36" x14ac:dyDescent="0.2">
      <c r="AA590" s="198"/>
      <c r="AB590" s="198"/>
      <c r="AC590" s="198"/>
      <c r="AD590" s="198"/>
      <c r="AE590" s="198"/>
      <c r="AF590" s="198"/>
      <c r="AG590" s="198"/>
      <c r="AH590" s="198"/>
      <c r="AI590" s="197"/>
      <c r="AJ590" s="197"/>
    </row>
    <row r="591" spans="27:36" x14ac:dyDescent="0.2">
      <c r="AA591" s="198"/>
      <c r="AB591" s="198"/>
      <c r="AC591" s="198"/>
      <c r="AD591" s="198"/>
      <c r="AE591" s="198"/>
      <c r="AF591" s="198"/>
      <c r="AG591" s="198"/>
      <c r="AH591" s="198"/>
      <c r="AI591" s="197"/>
      <c r="AJ591" s="197"/>
    </row>
    <row r="592" spans="27:36" x14ac:dyDescent="0.2">
      <c r="AA592" s="198"/>
      <c r="AB592" s="198"/>
      <c r="AC592" s="198"/>
      <c r="AD592" s="198"/>
      <c r="AE592" s="198"/>
      <c r="AF592" s="198"/>
      <c r="AG592" s="198"/>
      <c r="AH592" s="198"/>
      <c r="AI592" s="197"/>
      <c r="AJ592" s="197"/>
    </row>
    <row r="593" spans="27:36" x14ac:dyDescent="0.2">
      <c r="AA593" s="198"/>
      <c r="AB593" s="198"/>
      <c r="AC593" s="198"/>
      <c r="AD593" s="198"/>
      <c r="AE593" s="198"/>
      <c r="AF593" s="198"/>
      <c r="AG593" s="198"/>
      <c r="AH593" s="198"/>
      <c r="AI593" s="197"/>
      <c r="AJ593" s="197"/>
    </row>
    <row r="594" spans="27:36" x14ac:dyDescent="0.2">
      <c r="AA594" s="198"/>
      <c r="AB594" s="198"/>
      <c r="AC594" s="198"/>
      <c r="AD594" s="198"/>
      <c r="AE594" s="198"/>
      <c r="AF594" s="198"/>
      <c r="AG594" s="198"/>
      <c r="AH594" s="198"/>
      <c r="AI594" s="197"/>
      <c r="AJ594" s="197"/>
    </row>
    <row r="595" spans="27:36" x14ac:dyDescent="0.2">
      <c r="AA595" s="198"/>
      <c r="AB595" s="198"/>
      <c r="AC595" s="198"/>
      <c r="AD595" s="198"/>
      <c r="AE595" s="198"/>
      <c r="AF595" s="198"/>
      <c r="AG595" s="198"/>
      <c r="AH595" s="198"/>
      <c r="AI595" s="197"/>
      <c r="AJ595" s="197"/>
    </row>
    <row r="596" spans="27:36" x14ac:dyDescent="0.2">
      <c r="AA596" s="198"/>
      <c r="AB596" s="198"/>
      <c r="AC596" s="198"/>
      <c r="AD596" s="198"/>
      <c r="AE596" s="198"/>
      <c r="AF596" s="198"/>
      <c r="AG596" s="198"/>
      <c r="AH596" s="198"/>
      <c r="AI596" s="197"/>
      <c r="AJ596" s="197"/>
    </row>
    <row r="597" spans="27:36" x14ac:dyDescent="0.2">
      <c r="AA597" s="198"/>
      <c r="AB597" s="198"/>
      <c r="AC597" s="198"/>
      <c r="AD597" s="198"/>
      <c r="AE597" s="198"/>
      <c r="AF597" s="198"/>
      <c r="AG597" s="198"/>
      <c r="AH597" s="198"/>
      <c r="AI597" s="197"/>
      <c r="AJ597" s="197"/>
    </row>
    <row r="598" spans="27:36" x14ac:dyDescent="0.2">
      <c r="AA598" s="198"/>
      <c r="AB598" s="198"/>
      <c r="AC598" s="198"/>
      <c r="AD598" s="198"/>
      <c r="AE598" s="198"/>
      <c r="AF598" s="198"/>
      <c r="AG598" s="198"/>
      <c r="AH598" s="198"/>
      <c r="AI598" s="197"/>
      <c r="AJ598" s="197"/>
    </row>
    <row r="599" spans="27:36" x14ac:dyDescent="0.2">
      <c r="AA599" s="198"/>
      <c r="AB599" s="198"/>
      <c r="AC599" s="198"/>
      <c r="AD599" s="198"/>
      <c r="AE599" s="198"/>
      <c r="AF599" s="198"/>
      <c r="AG599" s="198"/>
      <c r="AH599" s="198"/>
      <c r="AI599" s="197"/>
      <c r="AJ599" s="197"/>
    </row>
    <row r="600" spans="27:36" x14ac:dyDescent="0.2">
      <c r="AA600" s="198"/>
      <c r="AB600" s="198"/>
      <c r="AC600" s="198"/>
      <c r="AD600" s="198"/>
      <c r="AE600" s="198"/>
      <c r="AF600" s="198"/>
      <c r="AG600" s="198"/>
      <c r="AH600" s="198"/>
      <c r="AI600" s="197"/>
      <c r="AJ600" s="197"/>
    </row>
    <row r="601" spans="27:36" x14ac:dyDescent="0.2">
      <c r="AA601" s="198"/>
      <c r="AB601" s="198"/>
      <c r="AC601" s="198"/>
      <c r="AD601" s="198"/>
      <c r="AE601" s="198"/>
      <c r="AF601" s="198"/>
      <c r="AG601" s="198"/>
      <c r="AH601" s="198"/>
      <c r="AI601" s="197"/>
      <c r="AJ601" s="197"/>
    </row>
    <row r="602" spans="27:36" x14ac:dyDescent="0.2">
      <c r="AA602" s="198"/>
      <c r="AB602" s="198"/>
      <c r="AC602" s="198"/>
      <c r="AD602" s="198"/>
      <c r="AE602" s="198"/>
      <c r="AF602" s="198"/>
      <c r="AG602" s="198"/>
      <c r="AH602" s="198"/>
      <c r="AI602" s="197"/>
      <c r="AJ602" s="197"/>
    </row>
    <row r="603" spans="27:36" x14ac:dyDescent="0.2">
      <c r="AA603" s="198"/>
      <c r="AB603" s="198"/>
      <c r="AC603" s="198"/>
      <c r="AD603" s="198"/>
      <c r="AE603" s="198"/>
      <c r="AF603" s="198"/>
      <c r="AG603" s="198"/>
      <c r="AH603" s="198"/>
      <c r="AI603" s="197"/>
      <c r="AJ603" s="197"/>
    </row>
    <row r="604" spans="27:36" x14ac:dyDescent="0.2">
      <c r="AA604" s="198"/>
      <c r="AB604" s="198"/>
      <c r="AC604" s="198"/>
      <c r="AD604" s="198"/>
      <c r="AE604" s="198"/>
      <c r="AF604" s="198"/>
      <c r="AG604" s="198"/>
      <c r="AH604" s="198"/>
      <c r="AI604" s="197"/>
      <c r="AJ604" s="197"/>
    </row>
    <row r="605" spans="27:36" x14ac:dyDescent="0.2">
      <c r="AA605" s="198"/>
      <c r="AB605" s="198"/>
      <c r="AC605" s="198"/>
      <c r="AD605" s="198"/>
      <c r="AE605" s="198"/>
      <c r="AF605" s="198"/>
      <c r="AG605" s="198"/>
      <c r="AH605" s="198"/>
      <c r="AI605" s="197"/>
      <c r="AJ605" s="197"/>
    </row>
    <row r="606" spans="27:36" x14ac:dyDescent="0.2">
      <c r="AA606" s="198"/>
      <c r="AB606" s="198"/>
      <c r="AC606" s="198"/>
      <c r="AD606" s="198"/>
      <c r="AE606" s="198"/>
      <c r="AF606" s="198"/>
      <c r="AG606" s="198"/>
      <c r="AH606" s="198"/>
      <c r="AI606" s="197"/>
      <c r="AJ606" s="197"/>
    </row>
    <row r="607" spans="27:36" x14ac:dyDescent="0.2">
      <c r="AA607" s="198"/>
      <c r="AB607" s="198"/>
      <c r="AC607" s="198"/>
      <c r="AD607" s="198"/>
      <c r="AE607" s="198"/>
      <c r="AF607" s="198"/>
      <c r="AG607" s="198"/>
      <c r="AH607" s="198"/>
      <c r="AI607" s="197"/>
      <c r="AJ607" s="197"/>
    </row>
    <row r="608" spans="27:36" x14ac:dyDescent="0.2">
      <c r="AA608" s="198"/>
      <c r="AB608" s="198"/>
      <c r="AC608" s="198"/>
      <c r="AD608" s="198"/>
      <c r="AE608" s="198"/>
      <c r="AF608" s="198"/>
      <c r="AG608" s="198"/>
      <c r="AH608" s="198"/>
      <c r="AI608" s="197"/>
      <c r="AJ608" s="197"/>
    </row>
    <row r="609" spans="27:36" x14ac:dyDescent="0.2">
      <c r="AA609" s="198"/>
      <c r="AB609" s="198"/>
      <c r="AC609" s="198"/>
      <c r="AD609" s="198"/>
      <c r="AE609" s="198"/>
      <c r="AF609" s="198"/>
      <c r="AG609" s="198"/>
      <c r="AH609" s="198"/>
      <c r="AI609" s="197"/>
      <c r="AJ609" s="197"/>
    </row>
    <row r="610" spans="27:36" x14ac:dyDescent="0.2">
      <c r="AA610" s="198"/>
      <c r="AB610" s="198"/>
      <c r="AC610" s="198"/>
      <c r="AD610" s="198"/>
      <c r="AE610" s="198"/>
      <c r="AF610" s="198"/>
      <c r="AG610" s="198"/>
      <c r="AH610" s="198"/>
      <c r="AI610" s="197"/>
      <c r="AJ610" s="197"/>
    </row>
    <row r="611" spans="27:36" x14ac:dyDescent="0.2">
      <c r="AA611" s="198"/>
      <c r="AB611" s="198"/>
      <c r="AC611" s="198"/>
      <c r="AD611" s="198"/>
      <c r="AE611" s="198"/>
      <c r="AF611" s="198"/>
      <c r="AG611" s="198"/>
      <c r="AH611" s="198"/>
      <c r="AI611" s="197"/>
      <c r="AJ611" s="197"/>
    </row>
    <row r="612" spans="27:36" x14ac:dyDescent="0.2">
      <c r="AA612" s="198"/>
      <c r="AB612" s="198"/>
      <c r="AC612" s="198"/>
      <c r="AD612" s="198"/>
      <c r="AE612" s="198"/>
      <c r="AF612" s="198"/>
      <c r="AG612" s="198"/>
      <c r="AH612" s="198"/>
      <c r="AI612" s="197"/>
      <c r="AJ612" s="197"/>
    </row>
    <row r="613" spans="27:36" x14ac:dyDescent="0.2">
      <c r="AA613" s="198"/>
      <c r="AB613" s="198"/>
      <c r="AC613" s="198"/>
      <c r="AD613" s="198"/>
      <c r="AE613" s="198"/>
      <c r="AF613" s="198"/>
      <c r="AG613" s="198"/>
      <c r="AH613" s="198"/>
      <c r="AI613" s="197"/>
      <c r="AJ613" s="197"/>
    </row>
    <row r="614" spans="27:36" x14ac:dyDescent="0.2">
      <c r="AA614" s="198"/>
      <c r="AB614" s="198"/>
      <c r="AC614" s="198"/>
      <c r="AD614" s="198"/>
      <c r="AE614" s="198"/>
      <c r="AF614" s="198"/>
      <c r="AG614" s="198"/>
      <c r="AH614" s="198"/>
      <c r="AI614" s="197"/>
      <c r="AJ614" s="197"/>
    </row>
    <row r="615" spans="27:36" x14ac:dyDescent="0.2">
      <c r="AA615" s="198"/>
      <c r="AB615" s="198"/>
      <c r="AC615" s="198"/>
      <c r="AD615" s="198"/>
      <c r="AE615" s="198"/>
      <c r="AF615" s="198"/>
      <c r="AG615" s="198"/>
      <c r="AH615" s="198"/>
      <c r="AI615" s="197"/>
      <c r="AJ615" s="197"/>
    </row>
    <row r="616" spans="27:36" x14ac:dyDescent="0.2">
      <c r="AA616" s="198"/>
      <c r="AB616" s="198"/>
      <c r="AC616" s="198"/>
      <c r="AD616" s="198"/>
      <c r="AE616" s="198"/>
      <c r="AF616" s="198"/>
      <c r="AG616" s="198"/>
      <c r="AH616" s="198"/>
      <c r="AI616" s="197"/>
      <c r="AJ616" s="197"/>
    </row>
    <row r="617" spans="27:36" x14ac:dyDescent="0.2">
      <c r="AA617" s="198"/>
      <c r="AB617" s="198"/>
      <c r="AC617" s="198"/>
      <c r="AD617" s="198"/>
      <c r="AE617" s="198"/>
      <c r="AF617" s="198"/>
      <c r="AG617" s="198"/>
      <c r="AH617" s="198"/>
      <c r="AI617" s="197"/>
      <c r="AJ617" s="197"/>
    </row>
    <row r="618" spans="27:36" x14ac:dyDescent="0.2">
      <c r="AA618" s="198"/>
      <c r="AB618" s="198"/>
      <c r="AC618" s="198"/>
      <c r="AD618" s="198"/>
      <c r="AE618" s="198"/>
      <c r="AF618" s="198"/>
      <c r="AG618" s="198"/>
      <c r="AH618" s="198"/>
      <c r="AI618" s="197"/>
      <c r="AJ618" s="197"/>
    </row>
    <row r="619" spans="27:36" x14ac:dyDescent="0.2">
      <c r="AA619" s="198"/>
      <c r="AB619" s="198"/>
      <c r="AC619" s="198"/>
      <c r="AD619" s="198"/>
      <c r="AE619" s="198"/>
      <c r="AF619" s="198"/>
      <c r="AG619" s="198"/>
      <c r="AH619" s="198"/>
      <c r="AI619" s="197"/>
      <c r="AJ619" s="197"/>
    </row>
    <row r="620" spans="27:36" x14ac:dyDescent="0.2">
      <c r="AA620" s="198"/>
      <c r="AB620" s="198"/>
      <c r="AC620" s="198"/>
      <c r="AD620" s="198"/>
      <c r="AE620" s="198"/>
      <c r="AF620" s="198"/>
      <c r="AG620" s="198"/>
      <c r="AH620" s="198"/>
      <c r="AI620" s="197"/>
      <c r="AJ620" s="197"/>
    </row>
    <row r="621" spans="27:36" x14ac:dyDescent="0.2">
      <c r="AA621" s="198"/>
      <c r="AB621" s="198"/>
      <c r="AC621" s="198"/>
      <c r="AD621" s="198"/>
      <c r="AE621" s="198"/>
      <c r="AF621" s="198"/>
      <c r="AG621" s="198"/>
      <c r="AH621" s="198"/>
      <c r="AI621" s="197"/>
      <c r="AJ621" s="197"/>
    </row>
    <row r="622" spans="27:36" x14ac:dyDescent="0.2">
      <c r="AA622" s="198"/>
      <c r="AB622" s="198"/>
      <c r="AC622" s="198"/>
      <c r="AD622" s="198"/>
      <c r="AE622" s="198"/>
      <c r="AF622" s="198"/>
      <c r="AG622" s="198"/>
      <c r="AH622" s="198"/>
      <c r="AI622" s="197"/>
      <c r="AJ622" s="197"/>
    </row>
    <row r="623" spans="27:36" x14ac:dyDescent="0.2">
      <c r="AA623" s="198"/>
      <c r="AB623" s="198"/>
      <c r="AC623" s="198"/>
      <c r="AD623" s="198"/>
      <c r="AE623" s="198"/>
      <c r="AF623" s="198"/>
      <c r="AG623" s="198"/>
      <c r="AH623" s="198"/>
      <c r="AI623" s="197"/>
      <c r="AJ623" s="197"/>
    </row>
    <row r="624" spans="27:36" x14ac:dyDescent="0.2">
      <c r="AA624" s="198"/>
      <c r="AB624" s="198"/>
      <c r="AC624" s="198"/>
      <c r="AD624" s="198"/>
      <c r="AE624" s="198"/>
      <c r="AF624" s="198"/>
      <c r="AG624" s="198"/>
      <c r="AH624" s="198"/>
      <c r="AI624" s="197"/>
      <c r="AJ624" s="197"/>
    </row>
    <row r="625" spans="27:36" x14ac:dyDescent="0.2">
      <c r="AA625" s="198"/>
      <c r="AB625" s="198"/>
      <c r="AC625" s="198"/>
      <c r="AD625" s="198"/>
      <c r="AE625" s="198"/>
      <c r="AF625" s="198"/>
      <c r="AG625" s="198"/>
      <c r="AH625" s="198"/>
      <c r="AI625" s="197"/>
      <c r="AJ625" s="197"/>
    </row>
    <row r="626" spans="27:36" x14ac:dyDescent="0.2">
      <c r="AA626" s="198"/>
      <c r="AB626" s="198"/>
      <c r="AC626" s="198"/>
      <c r="AD626" s="198"/>
      <c r="AE626" s="198"/>
      <c r="AF626" s="198"/>
      <c r="AG626" s="198"/>
      <c r="AH626" s="198"/>
      <c r="AI626" s="197"/>
      <c r="AJ626" s="197"/>
    </row>
    <row r="627" spans="27:36" x14ac:dyDescent="0.2">
      <c r="AA627" s="198"/>
      <c r="AB627" s="198"/>
      <c r="AC627" s="198"/>
      <c r="AD627" s="198"/>
      <c r="AE627" s="198"/>
      <c r="AF627" s="198"/>
      <c r="AG627" s="198"/>
      <c r="AH627" s="198"/>
      <c r="AI627" s="197"/>
      <c r="AJ627" s="197"/>
    </row>
    <row r="628" spans="27:36" x14ac:dyDescent="0.2">
      <c r="AA628" s="198"/>
      <c r="AB628" s="198"/>
      <c r="AC628" s="198"/>
      <c r="AD628" s="198"/>
      <c r="AE628" s="198"/>
      <c r="AF628" s="198"/>
      <c r="AG628" s="198"/>
      <c r="AH628" s="198"/>
      <c r="AI628" s="197"/>
      <c r="AJ628" s="197"/>
    </row>
    <row r="629" spans="27:36" x14ac:dyDescent="0.2">
      <c r="AA629" s="198"/>
      <c r="AB629" s="198"/>
      <c r="AC629" s="198"/>
      <c r="AD629" s="198"/>
      <c r="AE629" s="198"/>
      <c r="AF629" s="198"/>
      <c r="AG629" s="198"/>
      <c r="AH629" s="198"/>
      <c r="AI629" s="197"/>
      <c r="AJ629" s="197"/>
    </row>
    <row r="630" spans="27:36" x14ac:dyDescent="0.2">
      <c r="AA630" s="198"/>
      <c r="AB630" s="198"/>
      <c r="AC630" s="198"/>
      <c r="AD630" s="198"/>
      <c r="AE630" s="198"/>
      <c r="AF630" s="198"/>
      <c r="AG630" s="198"/>
      <c r="AH630" s="198"/>
      <c r="AI630" s="197"/>
      <c r="AJ630" s="197"/>
    </row>
    <row r="631" spans="27:36" x14ac:dyDescent="0.2">
      <c r="AA631" s="198"/>
      <c r="AB631" s="198"/>
      <c r="AC631" s="198"/>
      <c r="AD631" s="198"/>
      <c r="AE631" s="198"/>
      <c r="AF631" s="198"/>
      <c r="AG631" s="198"/>
      <c r="AH631" s="198"/>
      <c r="AI631" s="197"/>
      <c r="AJ631" s="197"/>
    </row>
    <row r="632" spans="27:36" x14ac:dyDescent="0.2">
      <c r="AA632" s="198"/>
      <c r="AB632" s="198"/>
      <c r="AC632" s="198"/>
      <c r="AD632" s="198"/>
      <c r="AE632" s="198"/>
      <c r="AF632" s="198"/>
      <c r="AG632" s="198"/>
      <c r="AH632" s="198"/>
      <c r="AI632" s="197"/>
      <c r="AJ632" s="197"/>
    </row>
    <row r="633" spans="27:36" x14ac:dyDescent="0.2">
      <c r="AA633" s="198"/>
      <c r="AB633" s="198"/>
      <c r="AC633" s="198"/>
      <c r="AD633" s="198"/>
      <c r="AE633" s="198"/>
      <c r="AF633" s="198"/>
      <c r="AG633" s="198"/>
      <c r="AH633" s="198"/>
      <c r="AI633" s="197"/>
      <c r="AJ633" s="197"/>
    </row>
    <row r="634" spans="27:36" x14ac:dyDescent="0.2">
      <c r="AA634" s="198"/>
      <c r="AB634" s="198"/>
      <c r="AC634" s="198"/>
      <c r="AD634" s="198"/>
      <c r="AE634" s="198"/>
      <c r="AF634" s="198"/>
      <c r="AG634" s="198"/>
      <c r="AH634" s="198"/>
      <c r="AI634" s="197"/>
      <c r="AJ634" s="197"/>
    </row>
    <row r="635" spans="27:36" x14ac:dyDescent="0.2">
      <c r="AA635" s="198"/>
      <c r="AB635" s="198"/>
      <c r="AC635" s="198"/>
      <c r="AD635" s="198"/>
      <c r="AE635" s="198"/>
      <c r="AF635" s="198"/>
      <c r="AG635" s="198"/>
      <c r="AH635" s="198"/>
      <c r="AI635" s="197"/>
      <c r="AJ635" s="197"/>
    </row>
    <row r="636" spans="27:36" x14ac:dyDescent="0.2">
      <c r="AA636" s="198"/>
      <c r="AB636" s="198"/>
      <c r="AC636" s="198"/>
      <c r="AD636" s="198"/>
      <c r="AE636" s="198"/>
      <c r="AF636" s="198"/>
      <c r="AG636" s="198"/>
      <c r="AH636" s="198"/>
      <c r="AI636" s="197"/>
      <c r="AJ636" s="197"/>
    </row>
    <row r="637" spans="27:36" x14ac:dyDescent="0.2">
      <c r="AA637" s="198"/>
      <c r="AB637" s="198"/>
      <c r="AC637" s="198"/>
      <c r="AD637" s="198"/>
      <c r="AE637" s="198"/>
      <c r="AF637" s="198"/>
      <c r="AG637" s="198"/>
      <c r="AH637" s="198"/>
      <c r="AI637" s="197"/>
      <c r="AJ637" s="197"/>
    </row>
    <row r="638" spans="27:36" x14ac:dyDescent="0.2">
      <c r="AA638" s="198"/>
      <c r="AB638" s="198"/>
      <c r="AC638" s="198"/>
      <c r="AD638" s="198"/>
      <c r="AE638" s="198"/>
      <c r="AF638" s="198"/>
      <c r="AG638" s="198"/>
      <c r="AH638" s="198"/>
      <c r="AI638" s="197"/>
      <c r="AJ638" s="197"/>
    </row>
    <row r="639" spans="27:36" x14ac:dyDescent="0.2">
      <c r="AA639" s="198"/>
      <c r="AB639" s="198"/>
      <c r="AC639" s="198"/>
      <c r="AD639" s="198"/>
      <c r="AE639" s="198"/>
      <c r="AF639" s="198"/>
      <c r="AG639" s="198"/>
      <c r="AH639" s="198"/>
      <c r="AI639" s="197"/>
      <c r="AJ639" s="197"/>
    </row>
    <row r="640" spans="27:36" x14ac:dyDescent="0.2">
      <c r="AA640" s="198"/>
      <c r="AB640" s="198"/>
      <c r="AC640" s="198"/>
      <c r="AD640" s="198"/>
      <c r="AE640" s="198"/>
      <c r="AF640" s="198"/>
      <c r="AG640" s="198"/>
      <c r="AH640" s="198"/>
      <c r="AI640" s="197"/>
      <c r="AJ640" s="197"/>
    </row>
    <row r="641" spans="27:36" x14ac:dyDescent="0.2">
      <c r="AA641" s="198"/>
      <c r="AB641" s="198"/>
      <c r="AC641" s="198"/>
      <c r="AD641" s="198"/>
      <c r="AE641" s="198"/>
      <c r="AF641" s="198"/>
      <c r="AG641" s="198"/>
      <c r="AH641" s="198"/>
      <c r="AI641" s="197"/>
      <c r="AJ641" s="197"/>
    </row>
    <row r="642" spans="27:36" x14ac:dyDescent="0.2">
      <c r="AA642" s="198"/>
      <c r="AB642" s="198"/>
      <c r="AC642" s="198"/>
      <c r="AD642" s="198"/>
      <c r="AE642" s="198"/>
      <c r="AF642" s="198"/>
      <c r="AG642" s="198"/>
      <c r="AH642" s="198"/>
      <c r="AI642" s="197"/>
      <c r="AJ642" s="197"/>
    </row>
    <row r="643" spans="27:36" x14ac:dyDescent="0.2">
      <c r="AA643" s="198"/>
      <c r="AB643" s="198"/>
      <c r="AC643" s="198"/>
      <c r="AD643" s="198"/>
      <c r="AE643" s="198"/>
      <c r="AF643" s="198"/>
      <c r="AG643" s="198"/>
      <c r="AH643" s="198"/>
      <c r="AI643" s="197"/>
      <c r="AJ643" s="197"/>
    </row>
    <row r="644" spans="27:36" x14ac:dyDescent="0.2">
      <c r="AA644" s="198"/>
      <c r="AB644" s="198"/>
      <c r="AC644" s="198"/>
      <c r="AD644" s="198"/>
      <c r="AE644" s="198"/>
      <c r="AF644" s="198"/>
      <c r="AG644" s="198"/>
      <c r="AH644" s="198"/>
      <c r="AI644" s="197"/>
      <c r="AJ644" s="197"/>
    </row>
    <row r="645" spans="27:36" x14ac:dyDescent="0.2">
      <c r="AA645" s="198"/>
      <c r="AB645" s="198"/>
      <c r="AC645" s="198"/>
      <c r="AD645" s="198"/>
      <c r="AE645" s="198"/>
      <c r="AF645" s="198"/>
      <c r="AG645" s="198"/>
      <c r="AH645" s="198"/>
      <c r="AI645" s="197"/>
      <c r="AJ645" s="197"/>
    </row>
    <row r="646" spans="27:36" x14ac:dyDescent="0.2">
      <c r="AA646" s="198"/>
      <c r="AB646" s="198"/>
      <c r="AC646" s="198"/>
      <c r="AD646" s="198"/>
      <c r="AE646" s="198"/>
      <c r="AF646" s="198"/>
      <c r="AG646" s="198"/>
      <c r="AH646" s="198"/>
      <c r="AI646" s="197"/>
      <c r="AJ646" s="197"/>
    </row>
    <row r="647" spans="27:36" x14ac:dyDescent="0.2">
      <c r="AA647" s="198"/>
      <c r="AB647" s="198"/>
      <c r="AC647" s="198"/>
      <c r="AD647" s="198"/>
      <c r="AE647" s="198"/>
      <c r="AF647" s="198"/>
      <c r="AG647" s="198"/>
      <c r="AH647" s="198"/>
      <c r="AI647" s="197"/>
      <c r="AJ647" s="197"/>
    </row>
    <row r="648" spans="27:36" x14ac:dyDescent="0.2">
      <c r="AA648" s="198"/>
      <c r="AB648" s="198"/>
      <c r="AC648" s="198"/>
      <c r="AD648" s="198"/>
      <c r="AE648" s="198"/>
      <c r="AF648" s="198"/>
      <c r="AG648" s="198"/>
      <c r="AH648" s="198"/>
      <c r="AI648" s="197"/>
      <c r="AJ648" s="197"/>
    </row>
    <row r="649" spans="27:36" x14ac:dyDescent="0.2">
      <c r="AA649" s="198"/>
      <c r="AB649" s="198"/>
      <c r="AC649" s="198"/>
      <c r="AD649" s="198"/>
      <c r="AE649" s="198"/>
      <c r="AF649" s="198"/>
      <c r="AG649" s="198"/>
      <c r="AH649" s="198"/>
      <c r="AI649" s="197"/>
      <c r="AJ649" s="197"/>
    </row>
    <row r="650" spans="27:36" x14ac:dyDescent="0.2">
      <c r="AA650" s="198"/>
      <c r="AB650" s="198"/>
      <c r="AC650" s="198"/>
      <c r="AD650" s="198"/>
      <c r="AE650" s="198"/>
      <c r="AF650" s="198"/>
      <c r="AG650" s="198"/>
      <c r="AH650" s="198"/>
      <c r="AI650" s="197"/>
      <c r="AJ650" s="197"/>
    </row>
    <row r="651" spans="27:36" x14ac:dyDescent="0.2">
      <c r="AA651" s="198"/>
      <c r="AB651" s="198"/>
      <c r="AC651" s="198"/>
      <c r="AD651" s="198"/>
      <c r="AE651" s="198"/>
      <c r="AF651" s="198"/>
      <c r="AG651" s="198"/>
      <c r="AH651" s="198"/>
      <c r="AI651" s="197"/>
      <c r="AJ651" s="197"/>
    </row>
    <row r="652" spans="27:36" x14ac:dyDescent="0.2">
      <c r="AA652" s="198"/>
      <c r="AB652" s="198"/>
      <c r="AC652" s="198"/>
      <c r="AD652" s="198"/>
      <c r="AE652" s="198"/>
      <c r="AF652" s="198"/>
      <c r="AG652" s="198"/>
      <c r="AH652" s="198"/>
      <c r="AI652" s="197"/>
      <c r="AJ652" s="197"/>
    </row>
    <row r="653" spans="27:36" x14ac:dyDescent="0.2">
      <c r="AA653" s="198"/>
      <c r="AB653" s="198"/>
      <c r="AC653" s="198"/>
      <c r="AD653" s="198"/>
      <c r="AE653" s="198"/>
      <c r="AF653" s="198"/>
      <c r="AG653" s="198"/>
      <c r="AH653" s="198"/>
      <c r="AI653" s="197"/>
      <c r="AJ653" s="197"/>
    </row>
    <row r="654" spans="27:36" x14ac:dyDescent="0.2">
      <c r="AA654" s="198"/>
      <c r="AB654" s="198"/>
      <c r="AC654" s="198"/>
      <c r="AD654" s="198"/>
      <c r="AE654" s="198"/>
      <c r="AF654" s="198"/>
      <c r="AG654" s="198"/>
      <c r="AH654" s="198"/>
      <c r="AI654" s="197"/>
      <c r="AJ654" s="197"/>
    </row>
    <row r="655" spans="27:36" x14ac:dyDescent="0.2">
      <c r="AE655" s="198"/>
      <c r="AF655" s="198"/>
      <c r="AG655" s="198"/>
      <c r="AH655" s="198"/>
      <c r="AI655" s="197"/>
      <c r="AJ655" s="197"/>
    </row>
    <row r="656" spans="27:36" x14ac:dyDescent="0.2">
      <c r="AE656" s="198"/>
      <c r="AF656" s="198"/>
      <c r="AG656" s="198"/>
      <c r="AH656" s="198"/>
      <c r="AI656" s="197"/>
      <c r="AJ656" s="197"/>
    </row>
  </sheetData>
  <mergeCells count="4">
    <mergeCell ref="E1:Y1"/>
    <mergeCell ref="AA1:AC1"/>
    <mergeCell ref="AE1:AJ1"/>
    <mergeCell ref="AA2:A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SI_Table1</vt:lpstr>
      <vt:lpstr>SI_Table2</vt:lpstr>
      <vt:lpstr>SI_Table3</vt:lpstr>
      <vt:lpstr>SI_Table4</vt:lpstr>
      <vt:lpstr>SI_Table5_Carbon</vt:lpstr>
      <vt:lpstr>SI_Table5_Oxygen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2025-06-12T12:33:14Z</dcterms:created>
  <dcterms:modified xsi:type="dcterms:W3CDTF">2025-06-12T13:17:47Z</dcterms:modified>
</cp:coreProperties>
</file>