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chartsheets/sheet7.xml" ContentType="application/vnd.openxmlformats-officedocument.spreadsheetml.chartsheet+xml"/>
  <Override PartName="/xl/chartsheets/sheet8.xml" ContentType="application/vnd.openxmlformats-officedocument.spreadsheetml.chartsheet+xml"/>
  <Override PartName="/xl/chartsheets/sheet9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4.xml" ContentType="application/vnd.openxmlformats-officedocument.drawingml.chartshapes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6.xml" ContentType="application/vnd.openxmlformats-officedocument.drawingml.chartshapes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8.xml" ContentType="application/vnd.openxmlformats-officedocument.drawingml.chartshapes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20.xml" ContentType="application/vnd.openxmlformats-officedocument.drawing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drawings/drawing21.xml" ContentType="application/vnd.openxmlformats-officedocument.drawing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charts/chart35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drawings/drawing22.xml" ContentType="application/vnd.openxmlformats-officedocument.drawing+xml"/>
  <Override PartName="/xl/charts/chart36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charts/chart37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charts/chart38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charts/chart39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charts/chart40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charts/chart41.xml" ContentType="application/vnd.openxmlformats-officedocument.drawingml.chart+xml"/>
  <Override PartName="/xl/charts/style41.xml" ContentType="application/vnd.ms-office.chartstyle+xml"/>
  <Override PartName="/xl/charts/colors41.xml" ContentType="application/vnd.ms-office.chartcolorstyle+xml"/>
  <Override PartName="/xl/charts/chart42.xml" ContentType="application/vnd.openxmlformats-officedocument.drawingml.chart+xml"/>
  <Override PartName="/xl/charts/style42.xml" ContentType="application/vnd.ms-office.chartstyle+xml"/>
  <Override PartName="/xl/charts/colors42.xml" ContentType="application/vnd.ms-office.chartcolorstyle+xml"/>
  <Override PartName="/xl/drawings/drawing23.xml" ContentType="application/vnd.openxmlformats-officedocument.drawing+xml"/>
  <Override PartName="/xl/charts/chart43.xml" ContentType="application/vnd.openxmlformats-officedocument.drawingml.chart+xml"/>
  <Override PartName="/xl/charts/style43.xml" ContentType="application/vnd.ms-office.chartstyle+xml"/>
  <Override PartName="/xl/charts/colors43.xml" ContentType="application/vnd.ms-office.chartcolorstyle+xml"/>
  <Override PartName="/xl/charts/chart44.xml" ContentType="application/vnd.openxmlformats-officedocument.drawingml.chart+xml"/>
  <Override PartName="/xl/charts/style44.xml" ContentType="application/vnd.ms-office.chartstyle+xml"/>
  <Override PartName="/xl/charts/colors44.xml" ContentType="application/vnd.ms-office.chartcolorstyle+xml"/>
  <Override PartName="/xl/charts/chart45.xml" ContentType="application/vnd.openxmlformats-officedocument.drawingml.chart+xml"/>
  <Override PartName="/xl/charts/style45.xml" ContentType="application/vnd.ms-office.chartstyle+xml"/>
  <Override PartName="/xl/charts/colors45.xml" ContentType="application/vnd.ms-office.chartcolorstyle+xml"/>
  <Override PartName="/xl/charts/chart46.xml" ContentType="application/vnd.openxmlformats-officedocument.drawingml.chart+xml"/>
  <Override PartName="/xl/charts/style46.xml" ContentType="application/vnd.ms-office.chartstyle+xml"/>
  <Override PartName="/xl/charts/colors46.xml" ContentType="application/vnd.ms-office.chartcolorstyle+xml"/>
  <Override PartName="/xl/charts/chart47.xml" ContentType="application/vnd.openxmlformats-officedocument.drawingml.chart+xml"/>
  <Override PartName="/xl/charts/style47.xml" ContentType="application/vnd.ms-office.chartstyle+xml"/>
  <Override PartName="/xl/charts/colors47.xml" ContentType="application/vnd.ms-office.chartcolorstyle+xml"/>
  <Override PartName="/xl/charts/chart48.xml" ContentType="application/vnd.openxmlformats-officedocument.drawingml.chart+xml"/>
  <Override PartName="/xl/charts/style48.xml" ContentType="application/vnd.ms-office.chartstyle+xml"/>
  <Override PartName="/xl/charts/colors48.xml" ContentType="application/vnd.ms-office.chartcolorstyle+xml"/>
  <Override PartName="/xl/charts/chart49.xml" ContentType="application/vnd.openxmlformats-officedocument.drawingml.chart+xml"/>
  <Override PartName="/xl/charts/style49.xml" ContentType="application/vnd.ms-office.chartstyle+xml"/>
  <Override PartName="/xl/charts/colors49.xml" ContentType="application/vnd.ms-office.chartcolorstyle+xml"/>
  <Override PartName="/xl/charts/chart50.xml" ContentType="application/vnd.openxmlformats-officedocument.drawingml.chart+xml"/>
  <Override PartName="/xl/charts/style50.xml" ContentType="application/vnd.ms-office.chartstyle+xml"/>
  <Override PartName="/xl/charts/colors50.xml" ContentType="application/vnd.ms-office.chartcolorstyle+xml"/>
  <Override PartName="/xl/charts/chart51.xml" ContentType="application/vnd.openxmlformats-officedocument.drawingml.chart+xml"/>
  <Override PartName="/xl/charts/style51.xml" ContentType="application/vnd.ms-office.chartstyle+xml"/>
  <Override PartName="/xl/charts/colors51.xml" ContentType="application/vnd.ms-office.chartcolorstyle+xml"/>
  <Override PartName="/xl/charts/chart52.xml" ContentType="application/vnd.openxmlformats-officedocument.drawingml.chart+xml"/>
  <Override PartName="/xl/charts/style52.xml" ContentType="application/vnd.ms-office.chartstyle+xml"/>
  <Override PartName="/xl/charts/colors52.xml" ContentType="application/vnd.ms-office.chartcolorstyle+xml"/>
  <Override PartName="/xl/drawings/drawing24.xml" ContentType="application/vnd.openxmlformats-officedocument.drawing+xml"/>
  <Override PartName="/xl/charts/chart53.xml" ContentType="application/vnd.openxmlformats-officedocument.drawingml.chart+xml"/>
  <Override PartName="/xl/charts/style53.xml" ContentType="application/vnd.ms-office.chartstyle+xml"/>
  <Override PartName="/xl/charts/colors53.xml" ContentType="application/vnd.ms-office.chartcolorstyle+xml"/>
  <Override PartName="/xl/charts/chart54.xml" ContentType="application/vnd.openxmlformats-officedocument.drawingml.chart+xml"/>
  <Override PartName="/xl/charts/style54.xml" ContentType="application/vnd.ms-office.chartstyle+xml"/>
  <Override PartName="/xl/charts/colors54.xml" ContentType="application/vnd.ms-office.chartcolorstyle+xml"/>
  <Override PartName="/xl/charts/chart55.xml" ContentType="application/vnd.openxmlformats-officedocument.drawingml.chart+xml"/>
  <Override PartName="/xl/charts/style55.xml" ContentType="application/vnd.ms-office.chartstyle+xml"/>
  <Override PartName="/xl/charts/colors55.xml" ContentType="application/vnd.ms-office.chartcolorstyle+xml"/>
  <Override PartName="/xl/charts/chart56.xml" ContentType="application/vnd.openxmlformats-officedocument.drawingml.chart+xml"/>
  <Override PartName="/xl/charts/style56.xml" ContentType="application/vnd.ms-office.chartstyle+xml"/>
  <Override PartName="/xl/charts/colors56.xml" ContentType="application/vnd.ms-office.chartcolorstyle+xml"/>
  <Override PartName="/xl/charts/chart57.xml" ContentType="application/vnd.openxmlformats-officedocument.drawingml.chart+xml"/>
  <Override PartName="/xl/charts/style57.xml" ContentType="application/vnd.ms-office.chartstyle+xml"/>
  <Override PartName="/xl/charts/colors57.xml" ContentType="application/vnd.ms-office.chartcolorstyle+xml"/>
  <Override PartName="/xl/charts/chart58.xml" ContentType="application/vnd.openxmlformats-officedocument.drawingml.chart+xml"/>
  <Override PartName="/xl/charts/style58.xml" ContentType="application/vnd.ms-office.chartstyle+xml"/>
  <Override PartName="/xl/charts/colors58.xml" ContentType="application/vnd.ms-office.chartcolorstyle+xml"/>
  <Override PartName="/xl/charts/chart59.xml" ContentType="application/vnd.openxmlformats-officedocument.drawingml.chart+xml"/>
  <Override PartName="/xl/charts/style59.xml" ContentType="application/vnd.ms-office.chartstyle+xml"/>
  <Override PartName="/xl/charts/colors59.xml" ContentType="application/vnd.ms-office.chartcolorstyle+xml"/>
  <Override PartName="/xl/charts/chart60.xml" ContentType="application/vnd.openxmlformats-officedocument.drawingml.chart+xml"/>
  <Override PartName="/xl/charts/style60.xml" ContentType="application/vnd.ms-office.chartstyle+xml"/>
  <Override PartName="/xl/charts/colors60.xml" ContentType="application/vnd.ms-office.chartcolorstyle+xml"/>
  <Override PartName="/xl/charts/chart61.xml" ContentType="application/vnd.openxmlformats-officedocument.drawingml.chart+xml"/>
  <Override PartName="/xl/charts/style61.xml" ContentType="application/vnd.ms-office.chartstyle+xml"/>
  <Override PartName="/xl/charts/colors61.xml" ContentType="application/vnd.ms-office.chartcolorstyle+xml"/>
  <Override PartName="/xl/charts/chart62.xml" ContentType="application/vnd.openxmlformats-officedocument.drawingml.chart+xml"/>
  <Override PartName="/xl/charts/style62.xml" ContentType="application/vnd.ms-office.chartstyle+xml"/>
  <Override PartName="/xl/charts/colors62.xml" ContentType="application/vnd.ms-office.chartcolorstyle+xml"/>
  <Override PartName="/xl/charts/chart63.xml" ContentType="application/vnd.openxmlformats-officedocument.drawingml.chart+xml"/>
  <Override PartName="/xl/charts/style63.xml" ContentType="application/vnd.ms-office.chartstyle+xml"/>
  <Override PartName="/xl/charts/colors63.xml" ContentType="application/vnd.ms-office.chartcolorstyle+xml"/>
  <Override PartName="/xl/drawings/drawing25.xml" ContentType="application/vnd.openxmlformats-officedocument.drawing+xml"/>
  <Override PartName="/xl/charts/chart64.xml" ContentType="application/vnd.openxmlformats-officedocument.drawingml.chart+xml"/>
  <Override PartName="/xl/charts/style64.xml" ContentType="application/vnd.ms-office.chartstyle+xml"/>
  <Override PartName="/xl/charts/colors64.xml" ContentType="application/vnd.ms-office.chartcolorstyle+xml"/>
  <Override PartName="/xl/charts/chart65.xml" ContentType="application/vnd.openxmlformats-officedocument.drawingml.chart+xml"/>
  <Override PartName="/xl/charts/style65.xml" ContentType="application/vnd.ms-office.chartstyle+xml"/>
  <Override PartName="/xl/charts/colors65.xml" ContentType="application/vnd.ms-office.chartcolorstyle+xml"/>
  <Override PartName="/xl/charts/chart66.xml" ContentType="application/vnd.openxmlformats-officedocument.drawingml.chart+xml"/>
  <Override PartName="/xl/charts/style66.xml" ContentType="application/vnd.ms-office.chartstyle+xml"/>
  <Override PartName="/xl/charts/colors66.xml" ContentType="application/vnd.ms-office.chartcolorstyle+xml"/>
  <Override PartName="/xl/charts/chart67.xml" ContentType="application/vnd.openxmlformats-officedocument.drawingml.chart+xml"/>
  <Override PartName="/xl/charts/style67.xml" ContentType="application/vnd.ms-office.chartstyle+xml"/>
  <Override PartName="/xl/charts/colors67.xml" ContentType="application/vnd.ms-office.chartcolorstyle+xml"/>
  <Override PartName="/xl/charts/chart68.xml" ContentType="application/vnd.openxmlformats-officedocument.drawingml.chart+xml"/>
  <Override PartName="/xl/charts/style68.xml" ContentType="application/vnd.ms-office.chartstyle+xml"/>
  <Override PartName="/xl/charts/colors68.xml" ContentType="application/vnd.ms-office.chartcolorstyle+xml"/>
  <Override PartName="/xl/charts/chart69.xml" ContentType="application/vnd.openxmlformats-officedocument.drawingml.chart+xml"/>
  <Override PartName="/xl/charts/style69.xml" ContentType="application/vnd.ms-office.chartstyle+xml"/>
  <Override PartName="/xl/charts/colors69.xml" ContentType="application/vnd.ms-office.chartcolorstyle+xml"/>
  <Override PartName="/xl/charts/chart70.xml" ContentType="application/vnd.openxmlformats-officedocument.drawingml.chart+xml"/>
  <Override PartName="/xl/charts/style70.xml" ContentType="application/vnd.ms-office.chartstyle+xml"/>
  <Override PartName="/xl/charts/colors70.xml" ContentType="application/vnd.ms-office.chartcolorstyle+xml"/>
  <Override PartName="/xl/charts/chart71.xml" ContentType="application/vnd.openxmlformats-officedocument.drawingml.chart+xml"/>
  <Override PartName="/xl/charts/style71.xml" ContentType="application/vnd.ms-office.chartstyle+xml"/>
  <Override PartName="/xl/charts/colors71.xml" ContentType="application/vnd.ms-office.chartcolorstyle+xml"/>
  <Override PartName="/xl/charts/chart72.xml" ContentType="application/vnd.openxmlformats-officedocument.drawingml.chart+xml"/>
  <Override PartName="/xl/charts/style72.xml" ContentType="application/vnd.ms-office.chartstyle+xml"/>
  <Override PartName="/xl/charts/colors72.xml" ContentType="application/vnd.ms-office.chartcolorstyle+xml"/>
  <Override PartName="/xl/charts/chart73.xml" ContentType="application/vnd.openxmlformats-officedocument.drawingml.chart+xml"/>
  <Override PartName="/xl/charts/style73.xml" ContentType="application/vnd.ms-office.chartstyle+xml"/>
  <Override PartName="/xl/charts/colors73.xml" ContentType="application/vnd.ms-office.chartcolorstyle+xml"/>
  <Override PartName="/xl/charts/chart74.xml" ContentType="application/vnd.openxmlformats-officedocument.drawingml.chart+xml"/>
  <Override PartName="/xl/charts/style74.xml" ContentType="application/vnd.ms-office.chartstyle+xml"/>
  <Override PartName="/xl/charts/colors74.xml" ContentType="application/vnd.ms-office.chartcolorstyle+xml"/>
  <Override PartName="/xl/charts/chart75.xml" ContentType="application/vnd.openxmlformats-officedocument.drawingml.chart+xml"/>
  <Override PartName="/xl/charts/style75.xml" ContentType="application/vnd.ms-office.chartstyle+xml"/>
  <Override PartName="/xl/charts/colors75.xml" ContentType="application/vnd.ms-office.chartcolorstyle+xml"/>
  <Override PartName="/xl/charts/chart76.xml" ContentType="application/vnd.openxmlformats-officedocument.drawingml.chart+xml"/>
  <Override PartName="/xl/charts/style76.xml" ContentType="application/vnd.ms-office.chartstyle+xml"/>
  <Override PartName="/xl/charts/colors76.xml" ContentType="application/vnd.ms-office.chartcolorstyle+xml"/>
  <Override PartName="/xl/charts/chart77.xml" ContentType="application/vnd.openxmlformats-officedocument.drawingml.chart+xml"/>
  <Override PartName="/xl/charts/style77.xml" ContentType="application/vnd.ms-office.chartstyle+xml"/>
  <Override PartName="/xl/charts/colors77.xml" ContentType="application/vnd.ms-office.chartcolorstyle+xml"/>
  <Override PartName="/xl/charts/chart78.xml" ContentType="application/vnd.openxmlformats-officedocument.drawingml.chart+xml"/>
  <Override PartName="/xl/charts/style78.xml" ContentType="application/vnd.ms-office.chartstyle+xml"/>
  <Override PartName="/xl/charts/colors78.xml" ContentType="application/vnd.ms-office.chartcolorstyle+xml"/>
  <Override PartName="/xl/charts/chart79.xml" ContentType="application/vnd.openxmlformats-officedocument.drawingml.chart+xml"/>
  <Override PartName="/xl/charts/style79.xml" ContentType="application/vnd.ms-office.chartstyle+xml"/>
  <Override PartName="/xl/charts/colors79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9660e292ccf839d/デスクトップ/"/>
    </mc:Choice>
  </mc:AlternateContent>
  <xr:revisionPtr revIDLastSave="0" documentId="8_{1F579783-859A-40B0-B835-DA07459EE4F3}" xr6:coauthVersionLast="47" xr6:coauthVersionMax="47" xr10:uidLastSave="{00000000-0000-0000-0000-000000000000}"/>
  <bookViews>
    <workbookView xWindow="3120" yWindow="3120" windowWidth="57600" windowHeight="15345" activeTab="9" xr2:uid="{00000000-000D-0000-FFFF-FFFF00000000}"/>
  </bookViews>
  <sheets>
    <sheet name="Figure 3" sheetId="11" r:id="rId1"/>
    <sheet name="Figure 6 (A29vsC174)" sheetId="9" r:id="rId2"/>
    <sheet name="グラフ1(A29vsC41)" sheetId="10" r:id="rId3"/>
    <sheet name="Figure 4a（ChTvsAL, macular）" sheetId="12" r:id="rId4"/>
    <sheet name="Figure 4b（ChTvsAL, nasal）" sheetId="13" r:id="rId5"/>
    <sheet name="Figure 4c（ChTvsAL, temporal）" sheetId="14" r:id="rId6"/>
    <sheet name="Figure 5a（ChTvsSE, macular）" sheetId="15" r:id="rId7"/>
    <sheet name="Figure 5b（ChTvsSE, nasal）" sheetId="16" r:id="rId8"/>
    <sheet name="Figure 5c（ChTvsSE, temporal）" sheetId="17" r:id="rId9"/>
    <sheet name="testdata230414" sheetId="1" r:id="rId10"/>
    <sheet name="testdata230414 (macularのみ174眼)" sheetId="2" r:id="rId11"/>
    <sheet name="testdata230414 (-1.75D以上)" sheetId="3" r:id="rId12"/>
    <sheet name="testdata230414 (24.5mm以上)macula" sheetId="6" r:id="rId13"/>
    <sheet name="(24.5mm以上MNT)016除外" sheetId="8" r:id="rId14"/>
    <sheet name="(24.5mm以上MNT)016と088除外" sheetId="7" r:id="rId15"/>
    <sheet name="成人データ" sheetId="4" r:id="rId16"/>
  </sheets>
  <externalReferences>
    <externalReference r:id="rId17"/>
    <externalReference r:id="rId18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9" i="8" l="1"/>
  <c r="Y8" i="8"/>
  <c r="X9" i="8"/>
  <c r="X8" i="8"/>
  <c r="W9" i="8"/>
  <c r="W8" i="8"/>
  <c r="Y12" i="8"/>
  <c r="X12" i="8"/>
  <c r="W12" i="8"/>
  <c r="Y11" i="8"/>
  <c r="X11" i="8"/>
  <c r="W11" i="8"/>
  <c r="Y11" i="7"/>
  <c r="Y12" i="7"/>
  <c r="X12" i="7"/>
  <c r="X11" i="7"/>
  <c r="W12" i="7"/>
  <c r="W11" i="7"/>
  <c r="O100" i="4"/>
  <c r="N100" i="4"/>
  <c r="M100" i="4"/>
  <c r="L100" i="4"/>
  <c r="F100" i="4"/>
  <c r="O99" i="4"/>
  <c r="N99" i="4"/>
  <c r="M99" i="4"/>
  <c r="L99" i="4"/>
  <c r="F99" i="4"/>
  <c r="O98" i="4"/>
  <c r="N98" i="4"/>
  <c r="M98" i="4"/>
  <c r="L98" i="4"/>
  <c r="F98" i="4"/>
  <c r="D98" i="4"/>
  <c r="O97" i="4"/>
  <c r="N97" i="4"/>
  <c r="M97" i="4"/>
  <c r="L97" i="4"/>
  <c r="F97" i="4"/>
  <c r="D97" i="4"/>
  <c r="V14" i="4"/>
  <c r="U14" i="4"/>
  <c r="T14" i="4"/>
  <c r="V13" i="4"/>
  <c r="U13" i="4"/>
  <c r="T13" i="4"/>
  <c r="X9" i="7" l="1"/>
  <c r="Y9" i="7"/>
  <c r="Y8" i="7"/>
  <c r="X8" i="7"/>
  <c r="W9" i="7"/>
  <c r="W8" i="7"/>
  <c r="P53" i="6" l="1"/>
  <c r="O53" i="6"/>
  <c r="N53" i="6"/>
  <c r="M53" i="6"/>
  <c r="L53" i="6"/>
  <c r="K53" i="6"/>
  <c r="J53" i="6"/>
  <c r="I53" i="6"/>
  <c r="H53" i="6"/>
  <c r="G53" i="6"/>
  <c r="F53" i="6"/>
  <c r="E53" i="6"/>
  <c r="D53" i="6"/>
  <c r="P52" i="6"/>
  <c r="O52" i="6"/>
  <c r="N52" i="6"/>
  <c r="M52" i="6"/>
  <c r="L52" i="6"/>
  <c r="K52" i="6"/>
  <c r="J52" i="6"/>
  <c r="I52" i="6"/>
  <c r="H52" i="6"/>
  <c r="G52" i="6"/>
  <c r="F52" i="6"/>
  <c r="E52" i="6"/>
  <c r="D52" i="6"/>
  <c r="P51" i="6"/>
  <c r="O51" i="6"/>
  <c r="N51" i="6"/>
  <c r="M51" i="6"/>
  <c r="L51" i="6"/>
  <c r="K51" i="6"/>
  <c r="J51" i="6"/>
  <c r="I51" i="6"/>
  <c r="H51" i="6"/>
  <c r="G51" i="6"/>
  <c r="F51" i="6"/>
  <c r="E51" i="6"/>
  <c r="D51" i="6"/>
  <c r="P50" i="6"/>
  <c r="O50" i="6"/>
  <c r="N50" i="6"/>
  <c r="M50" i="6"/>
  <c r="L50" i="6"/>
  <c r="K50" i="6"/>
  <c r="J50" i="6"/>
  <c r="I50" i="6"/>
  <c r="H50" i="6"/>
  <c r="G50" i="6"/>
  <c r="F50" i="6"/>
  <c r="E50" i="6"/>
  <c r="D50" i="6"/>
  <c r="P62" i="3" l="1"/>
  <c r="O62" i="3"/>
  <c r="N62" i="3"/>
  <c r="M62" i="3"/>
  <c r="L62" i="3"/>
  <c r="K62" i="3"/>
  <c r="J62" i="3"/>
  <c r="I62" i="3"/>
  <c r="H62" i="3"/>
  <c r="G62" i="3"/>
  <c r="F62" i="3"/>
  <c r="E62" i="3"/>
  <c r="D62" i="3"/>
  <c r="P61" i="3"/>
  <c r="O61" i="3"/>
  <c r="N61" i="3"/>
  <c r="M61" i="3"/>
  <c r="L61" i="3"/>
  <c r="K61" i="3"/>
  <c r="J61" i="3"/>
  <c r="I61" i="3"/>
  <c r="H61" i="3"/>
  <c r="G61" i="3"/>
  <c r="F61" i="3"/>
  <c r="E61" i="3"/>
  <c r="D61" i="3"/>
  <c r="P60" i="3"/>
  <c r="O60" i="3"/>
  <c r="N60" i="3"/>
  <c r="M60" i="3"/>
  <c r="L60" i="3"/>
  <c r="K60" i="3"/>
  <c r="J60" i="3"/>
  <c r="I60" i="3"/>
  <c r="H60" i="3"/>
  <c r="G60" i="3"/>
  <c r="F60" i="3"/>
  <c r="E60" i="3"/>
  <c r="D60" i="3"/>
  <c r="P59" i="3"/>
  <c r="O59" i="3"/>
  <c r="N59" i="3"/>
  <c r="M59" i="3"/>
  <c r="L59" i="3"/>
  <c r="K59" i="3"/>
  <c r="J59" i="3"/>
  <c r="I59" i="3"/>
  <c r="H59" i="3"/>
  <c r="G59" i="3"/>
  <c r="F59" i="3"/>
  <c r="E59" i="3"/>
  <c r="D59" i="3"/>
  <c r="T15" i="3"/>
  <c r="S15" i="3"/>
  <c r="R15" i="3"/>
  <c r="T14" i="3"/>
  <c r="S14" i="3"/>
  <c r="R14" i="3"/>
  <c r="Y48" i="3"/>
  <c r="X48" i="3"/>
  <c r="W48" i="3"/>
  <c r="T48" i="3"/>
  <c r="S48" i="3"/>
  <c r="R48" i="3"/>
  <c r="P186" i="2"/>
  <c r="O186" i="2"/>
  <c r="N186" i="2"/>
  <c r="M186" i="2"/>
  <c r="L186" i="2"/>
  <c r="K186" i="2"/>
  <c r="J186" i="2"/>
  <c r="I186" i="2"/>
  <c r="H186" i="2"/>
  <c r="G186" i="2"/>
  <c r="F186" i="2"/>
  <c r="E186" i="2"/>
  <c r="P185" i="2"/>
  <c r="O185" i="2"/>
  <c r="N185" i="2"/>
  <c r="M185" i="2"/>
  <c r="L185" i="2"/>
  <c r="K185" i="2"/>
  <c r="J185" i="2"/>
  <c r="I185" i="2"/>
  <c r="H185" i="2"/>
  <c r="G185" i="2"/>
  <c r="F185" i="2"/>
  <c r="E185" i="2"/>
  <c r="P184" i="2"/>
  <c r="O184" i="2"/>
  <c r="N184" i="2"/>
  <c r="M184" i="2"/>
  <c r="L184" i="2"/>
  <c r="K184" i="2"/>
  <c r="J184" i="2"/>
  <c r="I184" i="2"/>
  <c r="H184" i="2"/>
  <c r="G184" i="2"/>
  <c r="F184" i="2"/>
  <c r="E184" i="2"/>
  <c r="P183" i="2"/>
  <c r="O183" i="2"/>
  <c r="N183" i="2"/>
  <c r="M183" i="2"/>
  <c r="L183" i="2"/>
  <c r="K183" i="2"/>
  <c r="J183" i="2"/>
  <c r="I183" i="2"/>
  <c r="H183" i="2"/>
  <c r="G183" i="2"/>
  <c r="F183" i="2"/>
  <c r="E183" i="2"/>
  <c r="D186" i="2"/>
  <c r="D185" i="2"/>
  <c r="D184" i="2"/>
  <c r="D183" i="2"/>
  <c r="T103" i="2"/>
  <c r="S103" i="2"/>
  <c r="R103" i="2"/>
  <c r="T102" i="2"/>
  <c r="S102" i="2"/>
  <c r="R102" i="2"/>
  <c r="T101" i="2"/>
  <c r="S101" i="2"/>
  <c r="R101" i="2"/>
  <c r="T100" i="2"/>
  <c r="S100" i="2"/>
  <c r="R100" i="2"/>
  <c r="T99" i="2"/>
  <c r="S99" i="2"/>
  <c r="R99" i="2"/>
  <c r="T98" i="2"/>
  <c r="S98" i="2"/>
  <c r="R98" i="2"/>
  <c r="T97" i="2"/>
  <c r="S97" i="2"/>
  <c r="R97" i="2"/>
  <c r="T96" i="2"/>
  <c r="S96" i="2"/>
  <c r="R96" i="2"/>
  <c r="Y95" i="2"/>
  <c r="X95" i="2"/>
  <c r="W95" i="2"/>
  <c r="T95" i="2"/>
  <c r="S95" i="2"/>
  <c r="R95" i="2"/>
  <c r="Y94" i="2"/>
  <c r="X94" i="2"/>
  <c r="W94" i="2"/>
  <c r="T94" i="2"/>
  <c r="S94" i="2"/>
  <c r="R94" i="2"/>
  <c r="T104" i="2" l="1"/>
  <c r="S104" i="2"/>
  <c r="T17" i="1"/>
  <c r="T16" i="1"/>
  <c r="T15" i="1"/>
  <c r="T14" i="1"/>
  <c r="T13" i="1"/>
  <c r="T12" i="1"/>
  <c r="T11" i="1"/>
  <c r="T10" i="1"/>
  <c r="T9" i="1"/>
  <c r="S11" i="1"/>
  <c r="T8" i="1"/>
  <c r="X9" i="1"/>
  <c r="Y9" i="1"/>
  <c r="Y8" i="1"/>
  <c r="X8" i="1"/>
  <c r="W9" i="1" l="1"/>
  <c r="W8" i="1"/>
  <c r="S17" i="1"/>
  <c r="S16" i="1"/>
  <c r="S15" i="1"/>
  <c r="S14" i="1"/>
  <c r="S13" i="1"/>
  <c r="S12" i="1"/>
  <c r="S10" i="1"/>
  <c r="S9" i="1"/>
  <c r="S8" i="1"/>
  <c r="R8" i="1"/>
  <c r="R9" i="1"/>
  <c r="R10" i="1"/>
  <c r="R11" i="1"/>
  <c r="R12" i="1"/>
  <c r="R13" i="1"/>
  <c r="R14" i="1"/>
  <c r="R15" i="1"/>
  <c r="R16" i="1"/>
  <c r="R17" i="1"/>
  <c r="S18" i="1" l="1"/>
  <c r="T18" i="1"/>
</calcChain>
</file>

<file path=xl/sharedStrings.xml><?xml version="1.0" encoding="utf-8"?>
<sst xmlns="http://schemas.openxmlformats.org/spreadsheetml/2006/main" count="3534" uniqueCount="167">
  <si>
    <t># DataNum</t>
  </si>
  <si>
    <t>ID</t>
  </si>
  <si>
    <t>Gender</t>
  </si>
  <si>
    <t>Age</t>
  </si>
  <si>
    <t>Fixation</t>
  </si>
  <si>
    <t>RefMirror</t>
  </si>
  <si>
    <t>L/R</t>
  </si>
  <si>
    <t>AxialLength</t>
  </si>
  <si>
    <t>MT001</t>
  </si>
  <si>
    <t>Macular</t>
  </si>
  <si>
    <t>R</t>
  </si>
  <si>
    <t>N</t>
  </si>
  <si>
    <t>T</t>
  </si>
  <si>
    <t>L</t>
  </si>
  <si>
    <t>MK002</t>
  </si>
  <si>
    <t>MT003</t>
  </si>
  <si>
    <t>MT004</t>
  </si>
  <si>
    <t>MT006</t>
  </si>
  <si>
    <t>MT007</t>
  </si>
  <si>
    <t>MT008</t>
  </si>
  <si>
    <t>MT011</t>
  </si>
  <si>
    <t>MT012</t>
  </si>
  <si>
    <t>MT013</t>
  </si>
  <si>
    <t>MT014</t>
  </si>
  <si>
    <t>MT015</t>
  </si>
  <si>
    <t>MT016</t>
  </si>
  <si>
    <t>MT017</t>
  </si>
  <si>
    <t>MT018</t>
  </si>
  <si>
    <t>MT019</t>
  </si>
  <si>
    <t>MT020</t>
  </si>
  <si>
    <t>MT021</t>
  </si>
  <si>
    <t>MT022</t>
  </si>
  <si>
    <t>MT023</t>
  </si>
  <si>
    <t>MT024</t>
  </si>
  <si>
    <t>MT025</t>
  </si>
  <si>
    <t>MT026</t>
  </si>
  <si>
    <t>MT027</t>
  </si>
  <si>
    <t>MT028</t>
  </si>
  <si>
    <t>MT029</t>
  </si>
  <si>
    <t>MT030</t>
  </si>
  <si>
    <t>MT031</t>
  </si>
  <si>
    <t>MT032</t>
  </si>
  <si>
    <t>MT033</t>
  </si>
  <si>
    <t>MT034</t>
  </si>
  <si>
    <t>MT035</t>
  </si>
  <si>
    <t>MT036</t>
  </si>
  <si>
    <t>MT037</t>
  </si>
  <si>
    <t>MT038</t>
  </si>
  <si>
    <t>MT039</t>
  </si>
  <si>
    <t>MT040</t>
  </si>
  <si>
    <t>MT046</t>
  </si>
  <si>
    <t>MT047</t>
  </si>
  <si>
    <t>MT048</t>
  </si>
  <si>
    <t>MT049</t>
  </si>
  <si>
    <t>MT050</t>
  </si>
  <si>
    <t>MT051</t>
  </si>
  <si>
    <t>MT052</t>
  </si>
  <si>
    <t>MT053</t>
  </si>
  <si>
    <t>MT054</t>
  </si>
  <si>
    <t>MT055</t>
  </si>
  <si>
    <t>MT056</t>
  </si>
  <si>
    <t>MT057</t>
  </si>
  <si>
    <t>MT058</t>
  </si>
  <si>
    <t>MT059</t>
  </si>
  <si>
    <t>MT061</t>
  </si>
  <si>
    <t>MT062</t>
  </si>
  <si>
    <t>MT063</t>
  </si>
  <si>
    <t>MT064</t>
  </si>
  <si>
    <t>MT065</t>
  </si>
  <si>
    <t>MT066</t>
  </si>
  <si>
    <t>MT069</t>
  </si>
  <si>
    <t>MT070</t>
  </si>
  <si>
    <t>MT071</t>
  </si>
  <si>
    <t>MT072</t>
  </si>
  <si>
    <t>MT073</t>
  </si>
  <si>
    <t>MT074</t>
  </si>
  <si>
    <t>MT076</t>
  </si>
  <si>
    <t>MT077</t>
  </si>
  <si>
    <t>MT078</t>
  </si>
  <si>
    <t>MT079</t>
  </si>
  <si>
    <t>MT080</t>
  </si>
  <si>
    <t>MT081</t>
  </si>
  <si>
    <t>MT082</t>
  </si>
  <si>
    <t>MT083</t>
  </si>
  <si>
    <t>MT084</t>
  </si>
  <si>
    <t>MT085</t>
  </si>
  <si>
    <t>MT086</t>
  </si>
  <si>
    <t>MT087</t>
  </si>
  <si>
    <t>MT088</t>
  </si>
  <si>
    <t>MT089</t>
  </si>
  <si>
    <t>MT090</t>
  </si>
  <si>
    <t>MT091</t>
  </si>
  <si>
    <t>MT092</t>
  </si>
  <si>
    <t>MT093</t>
  </si>
  <si>
    <t>MT094</t>
  </si>
  <si>
    <t>Age</t>
    <phoneticPr fontId="18"/>
  </si>
  <si>
    <t>合計</t>
    <rPh sb="0" eb="2">
      <t>ゴウケイ</t>
    </rPh>
    <phoneticPr fontId="18"/>
  </si>
  <si>
    <t>Macular</t>
    <phoneticPr fontId="18"/>
  </si>
  <si>
    <t>Nasal</t>
    <phoneticPr fontId="18"/>
  </si>
  <si>
    <t>Temporal</t>
    <phoneticPr fontId="18"/>
  </si>
  <si>
    <t>Average</t>
    <phoneticPr fontId="18"/>
  </si>
  <si>
    <t>Stdev</t>
    <phoneticPr fontId="18"/>
  </si>
  <si>
    <t>MT041</t>
  </si>
  <si>
    <t>MT042</t>
  </si>
  <si>
    <t>MT044</t>
  </si>
  <si>
    <t>MT045</t>
  </si>
  <si>
    <t>MT075</t>
  </si>
  <si>
    <t>Women, 88eyes</t>
    <phoneticPr fontId="18"/>
  </si>
  <si>
    <t>Men, 86eyes</t>
    <phoneticPr fontId="18"/>
  </si>
  <si>
    <t>C obj (TONOREF3, NIDEK)</t>
    <phoneticPr fontId="18"/>
  </si>
  <si>
    <t>S obj (TONOREF3, NIDEK)</t>
    <phoneticPr fontId="18"/>
  </si>
  <si>
    <t>SE obj (TONOREF3, NIDEK)</t>
    <phoneticPr fontId="18"/>
  </si>
  <si>
    <t>C sbj</t>
    <phoneticPr fontId="18"/>
  </si>
  <si>
    <t>S sbj</t>
    <phoneticPr fontId="18"/>
  </si>
  <si>
    <t>SE sbj</t>
    <phoneticPr fontId="18"/>
  </si>
  <si>
    <t>●屈折値-厚みの散布図では他覚屈折（I-K列）を横軸にしています。自覚屈折値はL-N列に記載しています。</t>
    <rPh sb="1" eb="4">
      <t>クッセツチ</t>
    </rPh>
    <rPh sb="5" eb="6">
      <t>アツ</t>
    </rPh>
    <rPh sb="8" eb="11">
      <t>サンプズ</t>
    </rPh>
    <rPh sb="13" eb="17">
      <t>タカククッセツ</t>
    </rPh>
    <rPh sb="21" eb="22">
      <t>レツ</t>
    </rPh>
    <rPh sb="24" eb="26">
      <t>ヨコジク</t>
    </rPh>
    <rPh sb="33" eb="38">
      <t>ジカククッセツチ</t>
    </rPh>
    <rPh sb="42" eb="43">
      <t>レツ</t>
    </rPh>
    <rPh sb="44" eb="46">
      <t>キサイ</t>
    </rPh>
    <phoneticPr fontId="18"/>
  </si>
  <si>
    <t>●ID044以降のお子様は、調整麻痺状態でデータ取得されています。</t>
    <rPh sb="6" eb="8">
      <t>イコウ</t>
    </rPh>
    <rPh sb="10" eb="12">
      <t>コサマ</t>
    </rPh>
    <rPh sb="14" eb="18">
      <t>チョウセイマヒ</t>
    </rPh>
    <rPh sb="18" eb="20">
      <t>ジョウタイ</t>
    </rPh>
    <rPh sb="24" eb="26">
      <t>シュトク</t>
    </rPh>
    <phoneticPr fontId="18"/>
  </si>
  <si>
    <t>●研究に参加頂いた94名のうち、データ不良7名分を除いた87名174眼のデータです。解析手法は、23/12/29にお送りした成人データと同じです。</t>
    <rPh sb="1" eb="3">
      <t>ケンキュウ</t>
    </rPh>
    <rPh sb="4" eb="6">
      <t>サンカ</t>
    </rPh>
    <rPh sb="6" eb="7">
      <t>イタダ</t>
    </rPh>
    <rPh sb="11" eb="12">
      <t>メイ</t>
    </rPh>
    <rPh sb="19" eb="21">
      <t>フリョウ</t>
    </rPh>
    <rPh sb="22" eb="23">
      <t>メイ</t>
    </rPh>
    <rPh sb="23" eb="24">
      <t>ブン</t>
    </rPh>
    <rPh sb="25" eb="26">
      <t>ノゾ</t>
    </rPh>
    <rPh sb="30" eb="31">
      <t>メイ</t>
    </rPh>
    <rPh sb="34" eb="35">
      <t>ガン</t>
    </rPh>
    <rPh sb="42" eb="44">
      <t>カイセキ</t>
    </rPh>
    <rPh sb="44" eb="46">
      <t>シュホウ</t>
    </rPh>
    <rPh sb="58" eb="59">
      <t>オク</t>
    </rPh>
    <rPh sb="62" eb="64">
      <t>セイジン</t>
    </rPh>
    <rPh sb="68" eb="69">
      <t>オナ</t>
    </rPh>
    <phoneticPr fontId="18"/>
  </si>
  <si>
    <t>●ID:MT053以降のお子様は、固視灯が4°左側にずれた状態で撮影されています。解析領域は、MT052以前のデータと同等になるように4°シフトさせています。</t>
    <rPh sb="9" eb="11">
      <t>イコウ</t>
    </rPh>
    <rPh sb="13" eb="15">
      <t>コサマ</t>
    </rPh>
    <rPh sb="17" eb="19">
      <t>コシ</t>
    </rPh>
    <rPh sb="19" eb="20">
      <t>トウ</t>
    </rPh>
    <rPh sb="23" eb="25">
      <t>ヒダリガワ</t>
    </rPh>
    <rPh sb="29" eb="31">
      <t>ジョウタイ</t>
    </rPh>
    <rPh sb="32" eb="34">
      <t>サツエイ</t>
    </rPh>
    <rPh sb="41" eb="45">
      <t>カイセキリョウイキ</t>
    </rPh>
    <rPh sb="52" eb="54">
      <t>イゼン</t>
    </rPh>
    <rPh sb="59" eb="61">
      <t>ドウトウ</t>
    </rPh>
    <phoneticPr fontId="18"/>
  </si>
  <si>
    <t>ChT</t>
    <phoneticPr fontId="18"/>
  </si>
  <si>
    <t>●JJOと同様に、解析領域の範囲をBM長が3mm（解析中心から±1.5 mm）となるように変更しました。</t>
    <rPh sb="5" eb="7">
      <t>ドウヨウ</t>
    </rPh>
    <rPh sb="9" eb="11">
      <t>カイセキ</t>
    </rPh>
    <rPh sb="11" eb="13">
      <t>リョウイキ</t>
    </rPh>
    <rPh sb="14" eb="16">
      <t>ハンイ</t>
    </rPh>
    <rPh sb="19" eb="20">
      <t>チョウ</t>
    </rPh>
    <rPh sb="25" eb="29">
      <t>カイセキチュウシン</t>
    </rPh>
    <rPh sb="45" eb="47">
      <t>ヘンコウ</t>
    </rPh>
    <phoneticPr fontId="18"/>
  </si>
  <si>
    <t>ChT ROI 3mm（BM垂直方向の深さ）</t>
    <rPh sb="16" eb="18">
      <t>ホウコウ</t>
    </rPh>
    <rPh sb="19" eb="20">
      <t>フカ</t>
    </rPh>
    <phoneticPr fontId="18"/>
  </si>
  <si>
    <t>ChA ROI 3mm</t>
    <phoneticPr fontId="18"/>
  </si>
  <si>
    <t>mean</t>
    <phoneticPr fontId="18"/>
  </si>
  <si>
    <t>SD</t>
    <phoneticPr fontId="18"/>
  </si>
  <si>
    <t>MAX</t>
    <phoneticPr fontId="18"/>
  </si>
  <si>
    <t>MIN</t>
    <phoneticPr fontId="18"/>
  </si>
  <si>
    <t>1=M</t>
    <phoneticPr fontId="18"/>
  </si>
  <si>
    <t>2=F</t>
    <phoneticPr fontId="18"/>
  </si>
  <si>
    <t>M=86</t>
    <phoneticPr fontId="18"/>
  </si>
  <si>
    <t>F=88</t>
    <phoneticPr fontId="18"/>
  </si>
  <si>
    <t>Total 174</t>
    <phoneticPr fontId="18"/>
  </si>
  <si>
    <t>●OCT画像を扇形補正後、BMに垂直方向の厚みを自動計測した。</t>
    <rPh sb="4" eb="6">
      <t>ガゾウ</t>
    </rPh>
    <rPh sb="7" eb="9">
      <t>オウギガタ</t>
    </rPh>
    <rPh sb="9" eb="11">
      <t>ホセイ</t>
    </rPh>
    <rPh sb="11" eb="12">
      <t>ゴ</t>
    </rPh>
    <rPh sb="16" eb="18">
      <t>スイチョク</t>
    </rPh>
    <rPh sb="18" eb="20">
      <t>ホウコウ</t>
    </rPh>
    <rPh sb="21" eb="22">
      <t>アツ</t>
    </rPh>
    <rPh sb="24" eb="26">
      <t>ジドウ</t>
    </rPh>
    <rPh sb="26" eb="28">
      <t>ケイソク</t>
    </rPh>
    <phoneticPr fontId="18"/>
  </si>
  <si>
    <t>●扇形補正のパラメータを変更し、補正の正確性を向上させた。</t>
    <rPh sb="1" eb="5">
      <t>オウギガタホセイ</t>
    </rPh>
    <rPh sb="12" eb="14">
      <t>ヘンコウ</t>
    </rPh>
    <rPh sb="16" eb="18">
      <t>ホセイ</t>
    </rPh>
    <rPh sb="19" eb="22">
      <t>セイカクセイ</t>
    </rPh>
    <rPh sb="23" eb="25">
      <t>コウジョウ</t>
    </rPh>
    <phoneticPr fontId="18"/>
  </si>
  <si>
    <t>●ID6のデータは耳側データが使用できなく、全領域でN数を合わせるために黄斑部と鼻側部のデータも解析から除外した。</t>
    <rPh sb="9" eb="11">
      <t>ジソク</t>
    </rPh>
    <rPh sb="15" eb="17">
      <t>シヨウ</t>
    </rPh>
    <rPh sb="22" eb="25">
      <t>ゼンリョウイキ</t>
    </rPh>
    <rPh sb="27" eb="28">
      <t>スウ</t>
    </rPh>
    <rPh sb="29" eb="30">
      <t>ア</t>
    </rPh>
    <rPh sb="36" eb="38">
      <t>オウハン</t>
    </rPh>
    <rPh sb="38" eb="39">
      <t>ブ</t>
    </rPh>
    <rPh sb="40" eb="42">
      <t>ビソク</t>
    </rPh>
    <rPh sb="42" eb="43">
      <t>ブ</t>
    </rPh>
    <rPh sb="48" eb="50">
      <t>カイセキ</t>
    </rPh>
    <rPh sb="52" eb="54">
      <t>ジョガイ</t>
    </rPh>
    <phoneticPr fontId="18"/>
  </si>
  <si>
    <t>Birth</t>
  </si>
  <si>
    <t>ScanType</t>
  </si>
  <si>
    <t>Aline</t>
  </si>
  <si>
    <t>Depth</t>
  </si>
  <si>
    <t>Repetition</t>
  </si>
  <si>
    <t>AL</t>
    <phoneticPr fontId="18"/>
  </si>
  <si>
    <t>C</t>
    <phoneticPr fontId="18"/>
  </si>
  <si>
    <t>S</t>
    <phoneticPr fontId="18"/>
  </si>
  <si>
    <t>SE</t>
  </si>
  <si>
    <t>CT (um)</t>
    <phoneticPr fontId="18"/>
  </si>
  <si>
    <t>AVERAGE</t>
    <phoneticPr fontId="18"/>
  </si>
  <si>
    <t>Line</t>
  </si>
  <si>
    <t>STEDV</t>
    <phoneticPr fontId="18"/>
  </si>
  <si>
    <t>male</t>
    <phoneticPr fontId="18"/>
  </si>
  <si>
    <t>AVG</t>
    <phoneticPr fontId="18"/>
  </si>
  <si>
    <t>female</t>
    <phoneticPr fontId="18"/>
  </si>
  <si>
    <t>STD</t>
    <phoneticPr fontId="18"/>
  </si>
  <si>
    <r>
      <t>●P列に、厚み計測の対象領域における脈絡膜面積(mm</t>
    </r>
    <r>
      <rPr>
        <vertAlign val="superscript"/>
        <sz val="11"/>
        <color theme="1"/>
        <rFont val="Meiryo UI"/>
        <family val="3"/>
        <charset val="128"/>
      </rPr>
      <t>2</t>
    </r>
    <r>
      <rPr>
        <sz val="11"/>
        <color theme="1"/>
        <rFont val="Meiryo UI"/>
        <family val="3"/>
        <charset val="128"/>
      </rPr>
      <t>)を追加した。</t>
    </r>
    <rPh sb="2" eb="3">
      <t>レツ</t>
    </rPh>
    <rPh sb="5" eb="6">
      <t>アツ</t>
    </rPh>
    <rPh sb="7" eb="9">
      <t>ケイソク</t>
    </rPh>
    <rPh sb="10" eb="12">
      <t>タイショウ</t>
    </rPh>
    <rPh sb="12" eb="14">
      <t>リョウイキ</t>
    </rPh>
    <rPh sb="18" eb="20">
      <t>ミャクラク</t>
    </rPh>
    <rPh sb="20" eb="21">
      <t>マク</t>
    </rPh>
    <rPh sb="21" eb="23">
      <t>メンセキ</t>
    </rPh>
    <rPh sb="29" eb="31">
      <t>ツイカ</t>
    </rPh>
    <phoneticPr fontId="18"/>
  </si>
  <si>
    <t>●解析範囲をBMの長さ3 mm（解析中心点から±1.5 mm）で定義するようにP列およびQ列を変更</t>
    <rPh sb="40" eb="41">
      <t>レツ</t>
    </rPh>
    <rPh sb="45" eb="46">
      <t>レツ</t>
    </rPh>
    <phoneticPr fontId="18"/>
  </si>
  <si>
    <r>
      <t>Choroid Surface Area (mm</t>
    </r>
    <r>
      <rPr>
        <vertAlign val="superscript"/>
        <sz val="11"/>
        <color theme="0"/>
        <rFont val="Calibri"/>
        <family val="2"/>
      </rPr>
      <t>2</t>
    </r>
    <r>
      <rPr>
        <sz val="11"/>
        <color theme="0"/>
        <rFont val="Calibri"/>
        <family val="2"/>
      </rPr>
      <t>)</t>
    </r>
    <phoneticPr fontId="18"/>
  </si>
  <si>
    <t>CT_3mm</t>
    <phoneticPr fontId="18"/>
  </si>
  <si>
    <t>Line</t>
    <phoneticPr fontId="18"/>
  </si>
  <si>
    <t>学童</t>
    <rPh sb="0" eb="2">
      <t>ガクドウ</t>
    </rPh>
    <phoneticPr fontId="18"/>
  </si>
  <si>
    <t>成人</t>
    <rPh sb="0" eb="2">
      <t>セイジン</t>
    </rPh>
    <phoneticPr fontId="18"/>
  </si>
  <si>
    <t>ChT</t>
  </si>
  <si>
    <t>Nasal</t>
  </si>
  <si>
    <t>Temporal</t>
  </si>
  <si>
    <t>mean</t>
  </si>
  <si>
    <t>SD</t>
  </si>
  <si>
    <t>Adults</t>
    <phoneticPr fontId="18"/>
  </si>
  <si>
    <t>Schoolchildren</t>
    <phoneticPr fontId="18"/>
  </si>
  <si>
    <t>Schoolchildren</t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</si>
</sst>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2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Calibri"/>
      <family val="2"/>
    </font>
    <font>
      <sz val="11"/>
      <color theme="1"/>
      <name val="Meiryo UI"/>
      <family val="3"/>
      <charset val="128"/>
    </font>
    <font>
      <sz val="11"/>
      <color theme="0"/>
      <name val="Calibri"/>
      <family val="2"/>
    </font>
    <font>
      <sz val="11"/>
      <name val="Calibri"/>
      <family val="2"/>
    </font>
    <font>
      <sz val="11"/>
      <color rgb="FF0070C0"/>
      <name val="Calibri"/>
      <family val="2"/>
    </font>
    <font>
      <vertAlign val="superscript"/>
      <sz val="11"/>
      <color theme="1"/>
      <name val="Meiryo UI"/>
      <family val="3"/>
      <charset val="128"/>
    </font>
    <font>
      <vertAlign val="superscript"/>
      <sz val="11"/>
      <color theme="0"/>
      <name val="Calibri"/>
      <family val="2"/>
    </font>
    <font>
      <sz val="11"/>
      <color rgb="FF00B050"/>
      <name val="Calibri"/>
      <family val="2"/>
    </font>
    <font>
      <sz val="11"/>
      <color rgb="FF7030A0"/>
      <name val="Calibri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1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/>
      <bottom style="thin">
        <color theme="0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0" fillId="0" borderId="10" xfId="0" applyBorder="1" applyAlignment="1">
      <alignment horizontal="center" vertical="center"/>
    </xf>
    <xf numFmtId="0" fontId="0" fillId="0" borderId="10" xfId="0" applyBorder="1">
      <alignment vertical="center"/>
    </xf>
    <xf numFmtId="14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33" borderId="0" xfId="0" applyFill="1">
      <alignment vertical="center"/>
    </xf>
    <xf numFmtId="14" fontId="19" fillId="0" borderId="0" xfId="0" applyNumberFormat="1" applyFont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19" fillId="0" borderId="0" xfId="0" applyFont="1">
      <alignment vertical="center"/>
    </xf>
    <xf numFmtId="0" fontId="20" fillId="0" borderId="0" xfId="0" applyFont="1" applyAlignment="1">
      <alignment horizontal="left" vertical="center"/>
    </xf>
    <xf numFmtId="0" fontId="21" fillId="34" borderId="11" xfId="0" applyFont="1" applyFill="1" applyBorder="1">
      <alignment vertical="center"/>
    </xf>
    <xf numFmtId="0" fontId="22" fillId="0" borderId="0" xfId="0" applyFont="1" applyAlignment="1">
      <alignment horizontal="left" vertical="center"/>
    </xf>
    <xf numFmtId="0" fontId="22" fillId="0" borderId="14" xfId="0" applyFont="1" applyBorder="1" applyAlignment="1">
      <alignment horizontal="center" vertical="center"/>
    </xf>
    <xf numFmtId="0" fontId="19" fillId="0" borderId="14" xfId="0" applyFont="1" applyBorder="1" applyAlignment="1">
      <alignment horizontal="center" vertical="center"/>
    </xf>
    <xf numFmtId="0" fontId="23" fillId="0" borderId="14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176" fontId="19" fillId="0" borderId="10" xfId="0" applyNumberFormat="1" applyFont="1" applyBorder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0" fontId="23" fillId="0" borderId="10" xfId="0" applyFont="1" applyBorder="1" applyAlignment="1">
      <alignment horizontal="center" vertical="center"/>
    </xf>
    <xf numFmtId="2" fontId="19" fillId="0" borderId="0" xfId="0" applyNumberFormat="1" applyFont="1" applyAlignment="1">
      <alignment horizontal="center" vertical="center"/>
    </xf>
    <xf numFmtId="0" fontId="21" fillId="34" borderId="12" xfId="0" applyFont="1" applyFill="1" applyBorder="1" applyAlignment="1">
      <alignment horizontal="center" vertical="center"/>
    </xf>
    <xf numFmtId="14" fontId="19" fillId="0" borderId="0" xfId="0" applyNumberFormat="1" applyFont="1" applyAlignment="1">
      <alignment horizontal="center" vertical="center"/>
    </xf>
    <xf numFmtId="0" fontId="19" fillId="34" borderId="16" xfId="0" applyFont="1" applyFill="1" applyBorder="1" applyAlignment="1">
      <alignment horizontal="center" vertical="center"/>
    </xf>
    <xf numFmtId="0" fontId="21" fillId="34" borderId="17" xfId="0" applyFont="1" applyFill="1" applyBorder="1">
      <alignment vertical="center"/>
    </xf>
    <xf numFmtId="0" fontId="21" fillId="34" borderId="18" xfId="0" applyFont="1" applyFill="1" applyBorder="1" applyAlignment="1">
      <alignment horizontal="center" vertical="center"/>
    </xf>
    <xf numFmtId="0" fontId="22" fillId="0" borderId="19" xfId="0" applyFont="1" applyBorder="1" applyAlignment="1">
      <alignment horizontal="center" vertical="center"/>
    </xf>
    <xf numFmtId="0" fontId="22" fillId="0" borderId="20" xfId="0" applyFont="1" applyBorder="1" applyAlignment="1">
      <alignment horizontal="center" vertical="center"/>
    </xf>
    <xf numFmtId="0" fontId="21" fillId="34" borderId="21" xfId="0" applyFont="1" applyFill="1" applyBorder="1">
      <alignment vertical="center"/>
    </xf>
    <xf numFmtId="0" fontId="21" fillId="34" borderId="15" xfId="0" applyFont="1" applyFill="1" applyBorder="1">
      <alignment vertical="center"/>
    </xf>
    <xf numFmtId="0" fontId="19" fillId="0" borderId="20" xfId="0" applyFont="1" applyBorder="1" applyAlignment="1">
      <alignment horizontal="center" vertical="center"/>
    </xf>
    <xf numFmtId="0" fontId="26" fillId="0" borderId="10" xfId="0" applyFont="1" applyBorder="1" applyAlignment="1">
      <alignment horizontal="center" vertical="center"/>
    </xf>
    <xf numFmtId="0" fontId="27" fillId="0" borderId="10" xfId="0" applyFont="1" applyBorder="1" applyAlignment="1">
      <alignment horizontal="center" vertical="center"/>
    </xf>
    <xf numFmtId="0" fontId="21" fillId="34" borderId="11" xfId="0" applyFont="1" applyFill="1" applyBorder="1" applyAlignment="1">
      <alignment horizontal="center" vertical="center"/>
    </xf>
    <xf numFmtId="0" fontId="21" fillId="34" borderId="15" xfId="0" applyFont="1" applyFill="1" applyBorder="1" applyAlignment="1">
      <alignment horizontal="center" vertical="center"/>
    </xf>
    <xf numFmtId="0" fontId="21" fillId="34" borderId="12" xfId="0" applyFont="1" applyFill="1" applyBorder="1" applyAlignment="1">
      <alignment horizontal="center" vertical="center"/>
    </xf>
    <xf numFmtId="0" fontId="21" fillId="34" borderId="13" xfId="0" applyFont="1" applyFill="1" applyBorder="1" applyAlignment="1">
      <alignment horizontal="center"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colors>
    <mruColors>
      <color rgb="FFFFCC99"/>
      <color rgb="FF99CCFF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8.xml"/><Relationship Id="rId13" Type="http://schemas.openxmlformats.org/officeDocument/2006/relationships/worksheet" Target="worksheets/sheet4.xml"/><Relationship Id="rId18" Type="http://schemas.openxmlformats.org/officeDocument/2006/relationships/externalLink" Target="externalLinks/externalLink2.xml"/><Relationship Id="rId3" Type="http://schemas.openxmlformats.org/officeDocument/2006/relationships/chartsheet" Target="chartsheets/sheet3.xml"/><Relationship Id="rId21" Type="http://schemas.openxmlformats.org/officeDocument/2006/relationships/sharedStrings" Target="sharedStrings.xml"/><Relationship Id="rId7" Type="http://schemas.openxmlformats.org/officeDocument/2006/relationships/chartsheet" Target="chartsheets/sheet7.xml"/><Relationship Id="rId12" Type="http://schemas.openxmlformats.org/officeDocument/2006/relationships/worksheet" Target="worksheets/sheet3.xml"/><Relationship Id="rId17" Type="http://schemas.openxmlformats.org/officeDocument/2006/relationships/externalLink" Target="externalLinks/externalLink1.xml"/><Relationship Id="rId2" Type="http://schemas.openxmlformats.org/officeDocument/2006/relationships/chartsheet" Target="chartsheets/sheet2.xml"/><Relationship Id="rId16" Type="http://schemas.openxmlformats.org/officeDocument/2006/relationships/worksheet" Target="worksheets/sheet7.xml"/><Relationship Id="rId20" Type="http://schemas.openxmlformats.org/officeDocument/2006/relationships/styles" Target="styles.xml"/><Relationship Id="rId1" Type="http://schemas.openxmlformats.org/officeDocument/2006/relationships/chartsheet" Target="chartsheets/sheet1.xml"/><Relationship Id="rId6" Type="http://schemas.openxmlformats.org/officeDocument/2006/relationships/chartsheet" Target="chartsheets/sheet6.xml"/><Relationship Id="rId11" Type="http://schemas.openxmlformats.org/officeDocument/2006/relationships/worksheet" Target="worksheets/sheet2.xml"/><Relationship Id="rId5" Type="http://schemas.openxmlformats.org/officeDocument/2006/relationships/chartsheet" Target="chartsheets/sheet5.xml"/><Relationship Id="rId15" Type="http://schemas.openxmlformats.org/officeDocument/2006/relationships/worksheet" Target="worksheets/sheet6.xml"/><Relationship Id="rId10" Type="http://schemas.openxmlformats.org/officeDocument/2006/relationships/worksheet" Target="worksheets/sheet1.xml"/><Relationship Id="rId19" Type="http://schemas.openxmlformats.org/officeDocument/2006/relationships/theme" Target="theme/theme1.xml"/><Relationship Id="rId4" Type="http://schemas.openxmlformats.org/officeDocument/2006/relationships/chartsheet" Target="chartsheets/sheet4.xml"/><Relationship Id="rId9" Type="http://schemas.openxmlformats.org/officeDocument/2006/relationships/chartsheet" Target="chartsheets/sheet9.xml"/><Relationship Id="rId14" Type="http://schemas.openxmlformats.org/officeDocument/2006/relationships/worksheet" Target="worksheets/sheet5.xml"/><Relationship Id="rId22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39.xml.rels><?xml version="1.0" encoding="UTF-8" standalone="yes"?>
<Relationships xmlns="http://schemas.openxmlformats.org/package/2006/relationships"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0.xml.rels><?xml version="1.0" encoding="UTF-8" standalone="yes"?>
<Relationships xmlns="http://schemas.openxmlformats.org/package/2006/relationships"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41.xml.rels><?xml version="1.0" encoding="UTF-8" standalone="yes"?>
<Relationships xmlns="http://schemas.openxmlformats.org/package/2006/relationships"><Relationship Id="rId2" Type="http://schemas.microsoft.com/office/2011/relationships/chartColorStyle" Target="colors41.xml"/><Relationship Id="rId1" Type="http://schemas.microsoft.com/office/2011/relationships/chartStyle" Target="style41.xml"/></Relationships>
</file>

<file path=xl/charts/_rels/chart42.xml.rels><?xml version="1.0" encoding="UTF-8" standalone="yes"?>
<Relationships xmlns="http://schemas.openxmlformats.org/package/2006/relationships"><Relationship Id="rId2" Type="http://schemas.microsoft.com/office/2011/relationships/chartColorStyle" Target="colors42.xml"/><Relationship Id="rId1" Type="http://schemas.microsoft.com/office/2011/relationships/chartStyle" Target="style42.xml"/></Relationships>
</file>

<file path=xl/charts/_rels/chart43.xml.rels><?xml version="1.0" encoding="UTF-8" standalone="yes"?>
<Relationships xmlns="http://schemas.openxmlformats.org/package/2006/relationships"><Relationship Id="rId2" Type="http://schemas.microsoft.com/office/2011/relationships/chartColorStyle" Target="colors43.xml"/><Relationship Id="rId1" Type="http://schemas.microsoft.com/office/2011/relationships/chartStyle" Target="style43.xml"/></Relationships>
</file>

<file path=xl/charts/_rels/chart44.xml.rels><?xml version="1.0" encoding="UTF-8" standalone="yes"?>
<Relationships xmlns="http://schemas.openxmlformats.org/package/2006/relationships"><Relationship Id="rId2" Type="http://schemas.microsoft.com/office/2011/relationships/chartColorStyle" Target="colors44.xml"/><Relationship Id="rId1" Type="http://schemas.microsoft.com/office/2011/relationships/chartStyle" Target="style44.xml"/></Relationships>
</file>

<file path=xl/charts/_rels/chart45.xml.rels><?xml version="1.0" encoding="UTF-8" standalone="yes"?>
<Relationships xmlns="http://schemas.openxmlformats.org/package/2006/relationships"><Relationship Id="rId2" Type="http://schemas.microsoft.com/office/2011/relationships/chartColorStyle" Target="colors45.xml"/><Relationship Id="rId1" Type="http://schemas.microsoft.com/office/2011/relationships/chartStyle" Target="style45.xml"/></Relationships>
</file>

<file path=xl/charts/_rels/chart46.xml.rels><?xml version="1.0" encoding="UTF-8" standalone="yes"?>
<Relationships xmlns="http://schemas.openxmlformats.org/package/2006/relationships"><Relationship Id="rId2" Type="http://schemas.microsoft.com/office/2011/relationships/chartColorStyle" Target="colors46.xml"/><Relationship Id="rId1" Type="http://schemas.microsoft.com/office/2011/relationships/chartStyle" Target="style46.xml"/></Relationships>
</file>

<file path=xl/charts/_rels/chart47.xml.rels><?xml version="1.0" encoding="UTF-8" standalone="yes"?>
<Relationships xmlns="http://schemas.openxmlformats.org/package/2006/relationships"><Relationship Id="rId2" Type="http://schemas.microsoft.com/office/2011/relationships/chartColorStyle" Target="colors47.xml"/><Relationship Id="rId1" Type="http://schemas.microsoft.com/office/2011/relationships/chartStyle" Target="style47.xml"/></Relationships>
</file>

<file path=xl/charts/_rels/chart48.xml.rels><?xml version="1.0" encoding="UTF-8" standalone="yes"?>
<Relationships xmlns="http://schemas.openxmlformats.org/package/2006/relationships"><Relationship Id="rId2" Type="http://schemas.microsoft.com/office/2011/relationships/chartColorStyle" Target="colors48.xml"/><Relationship Id="rId1" Type="http://schemas.microsoft.com/office/2011/relationships/chartStyle" Target="style48.xml"/></Relationships>
</file>

<file path=xl/charts/_rels/chart49.xml.rels><?xml version="1.0" encoding="UTF-8" standalone="yes"?>
<Relationships xmlns="http://schemas.openxmlformats.org/package/2006/relationships"><Relationship Id="rId2" Type="http://schemas.microsoft.com/office/2011/relationships/chartColorStyle" Target="colors49.xml"/><Relationship Id="rId1" Type="http://schemas.microsoft.com/office/2011/relationships/chartStyle" Target="style49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0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50.xml.rels><?xml version="1.0" encoding="UTF-8" standalone="yes"?>
<Relationships xmlns="http://schemas.openxmlformats.org/package/2006/relationships"><Relationship Id="rId2" Type="http://schemas.microsoft.com/office/2011/relationships/chartColorStyle" Target="colors50.xml"/><Relationship Id="rId1" Type="http://schemas.microsoft.com/office/2011/relationships/chartStyle" Target="style50.xml"/></Relationships>
</file>

<file path=xl/charts/_rels/chart51.xml.rels><?xml version="1.0" encoding="UTF-8" standalone="yes"?>
<Relationships xmlns="http://schemas.openxmlformats.org/package/2006/relationships"><Relationship Id="rId2" Type="http://schemas.microsoft.com/office/2011/relationships/chartColorStyle" Target="colors51.xml"/><Relationship Id="rId1" Type="http://schemas.microsoft.com/office/2011/relationships/chartStyle" Target="style51.xml"/></Relationships>
</file>

<file path=xl/charts/_rels/chart52.xml.rels><?xml version="1.0" encoding="UTF-8" standalone="yes"?>
<Relationships xmlns="http://schemas.openxmlformats.org/package/2006/relationships"><Relationship Id="rId2" Type="http://schemas.microsoft.com/office/2011/relationships/chartColorStyle" Target="colors52.xml"/><Relationship Id="rId1" Type="http://schemas.microsoft.com/office/2011/relationships/chartStyle" Target="style52.xml"/></Relationships>
</file>

<file path=xl/charts/_rels/chart53.xml.rels><?xml version="1.0" encoding="UTF-8" standalone="yes"?>
<Relationships xmlns="http://schemas.openxmlformats.org/package/2006/relationships"><Relationship Id="rId2" Type="http://schemas.microsoft.com/office/2011/relationships/chartColorStyle" Target="colors53.xml"/><Relationship Id="rId1" Type="http://schemas.microsoft.com/office/2011/relationships/chartStyle" Target="style53.xml"/></Relationships>
</file>

<file path=xl/charts/_rels/chart54.xml.rels><?xml version="1.0" encoding="UTF-8" standalone="yes"?>
<Relationships xmlns="http://schemas.openxmlformats.org/package/2006/relationships"><Relationship Id="rId2" Type="http://schemas.microsoft.com/office/2011/relationships/chartColorStyle" Target="colors54.xml"/><Relationship Id="rId1" Type="http://schemas.microsoft.com/office/2011/relationships/chartStyle" Target="style54.xml"/></Relationships>
</file>

<file path=xl/charts/_rels/chart55.xml.rels><?xml version="1.0" encoding="UTF-8" standalone="yes"?>
<Relationships xmlns="http://schemas.openxmlformats.org/package/2006/relationships"><Relationship Id="rId2" Type="http://schemas.microsoft.com/office/2011/relationships/chartColorStyle" Target="colors55.xml"/><Relationship Id="rId1" Type="http://schemas.microsoft.com/office/2011/relationships/chartStyle" Target="style55.xml"/></Relationships>
</file>

<file path=xl/charts/_rels/chart56.xml.rels><?xml version="1.0" encoding="UTF-8" standalone="yes"?>
<Relationships xmlns="http://schemas.openxmlformats.org/package/2006/relationships"><Relationship Id="rId2" Type="http://schemas.microsoft.com/office/2011/relationships/chartColorStyle" Target="colors56.xml"/><Relationship Id="rId1" Type="http://schemas.microsoft.com/office/2011/relationships/chartStyle" Target="style56.xml"/></Relationships>
</file>

<file path=xl/charts/_rels/chart57.xml.rels><?xml version="1.0" encoding="UTF-8" standalone="yes"?>
<Relationships xmlns="http://schemas.openxmlformats.org/package/2006/relationships"><Relationship Id="rId2" Type="http://schemas.microsoft.com/office/2011/relationships/chartColorStyle" Target="colors57.xml"/><Relationship Id="rId1" Type="http://schemas.microsoft.com/office/2011/relationships/chartStyle" Target="style57.xml"/></Relationships>
</file>

<file path=xl/charts/_rels/chart58.xml.rels><?xml version="1.0" encoding="UTF-8" standalone="yes"?>
<Relationships xmlns="http://schemas.openxmlformats.org/package/2006/relationships"><Relationship Id="rId2" Type="http://schemas.microsoft.com/office/2011/relationships/chartColorStyle" Target="colors58.xml"/><Relationship Id="rId1" Type="http://schemas.microsoft.com/office/2011/relationships/chartStyle" Target="style58.xml"/></Relationships>
</file>

<file path=xl/charts/_rels/chart59.xml.rels><?xml version="1.0" encoding="UTF-8" standalone="yes"?>
<Relationships xmlns="http://schemas.openxmlformats.org/package/2006/relationships"><Relationship Id="rId2" Type="http://schemas.microsoft.com/office/2011/relationships/chartColorStyle" Target="colors59.xml"/><Relationship Id="rId1" Type="http://schemas.microsoft.com/office/2011/relationships/chartStyle" Target="style59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60.xml.rels><?xml version="1.0" encoding="UTF-8" standalone="yes"?>
<Relationships xmlns="http://schemas.openxmlformats.org/package/2006/relationships"><Relationship Id="rId2" Type="http://schemas.microsoft.com/office/2011/relationships/chartColorStyle" Target="colors60.xml"/><Relationship Id="rId1" Type="http://schemas.microsoft.com/office/2011/relationships/chartStyle" Target="style60.xml"/></Relationships>
</file>

<file path=xl/charts/_rels/chart61.xml.rels><?xml version="1.0" encoding="UTF-8" standalone="yes"?>
<Relationships xmlns="http://schemas.openxmlformats.org/package/2006/relationships"><Relationship Id="rId2" Type="http://schemas.microsoft.com/office/2011/relationships/chartColorStyle" Target="colors61.xml"/><Relationship Id="rId1" Type="http://schemas.microsoft.com/office/2011/relationships/chartStyle" Target="style61.xml"/></Relationships>
</file>

<file path=xl/charts/_rels/chart62.xml.rels><?xml version="1.0" encoding="UTF-8" standalone="yes"?>
<Relationships xmlns="http://schemas.openxmlformats.org/package/2006/relationships"><Relationship Id="rId2" Type="http://schemas.microsoft.com/office/2011/relationships/chartColorStyle" Target="colors62.xml"/><Relationship Id="rId1" Type="http://schemas.microsoft.com/office/2011/relationships/chartStyle" Target="style62.xml"/></Relationships>
</file>

<file path=xl/charts/_rels/chart63.xml.rels><?xml version="1.0" encoding="UTF-8" standalone="yes"?>
<Relationships xmlns="http://schemas.openxmlformats.org/package/2006/relationships"><Relationship Id="rId2" Type="http://schemas.microsoft.com/office/2011/relationships/chartColorStyle" Target="colors63.xml"/><Relationship Id="rId1" Type="http://schemas.microsoft.com/office/2011/relationships/chartStyle" Target="style63.xml"/></Relationships>
</file>

<file path=xl/charts/_rels/chart64.xml.rels><?xml version="1.0" encoding="UTF-8" standalone="yes"?>
<Relationships xmlns="http://schemas.openxmlformats.org/package/2006/relationships"><Relationship Id="rId2" Type="http://schemas.microsoft.com/office/2011/relationships/chartColorStyle" Target="colors64.xml"/><Relationship Id="rId1" Type="http://schemas.microsoft.com/office/2011/relationships/chartStyle" Target="style64.xml"/></Relationships>
</file>

<file path=xl/charts/_rels/chart65.xml.rels><?xml version="1.0" encoding="UTF-8" standalone="yes"?>
<Relationships xmlns="http://schemas.openxmlformats.org/package/2006/relationships"><Relationship Id="rId2" Type="http://schemas.microsoft.com/office/2011/relationships/chartColorStyle" Target="colors65.xml"/><Relationship Id="rId1" Type="http://schemas.microsoft.com/office/2011/relationships/chartStyle" Target="style65.xml"/></Relationships>
</file>

<file path=xl/charts/_rels/chart66.xml.rels><?xml version="1.0" encoding="UTF-8" standalone="yes"?>
<Relationships xmlns="http://schemas.openxmlformats.org/package/2006/relationships"><Relationship Id="rId2" Type="http://schemas.microsoft.com/office/2011/relationships/chartColorStyle" Target="colors66.xml"/><Relationship Id="rId1" Type="http://schemas.microsoft.com/office/2011/relationships/chartStyle" Target="style66.xml"/></Relationships>
</file>

<file path=xl/charts/_rels/chart67.xml.rels><?xml version="1.0" encoding="UTF-8" standalone="yes"?>
<Relationships xmlns="http://schemas.openxmlformats.org/package/2006/relationships"><Relationship Id="rId2" Type="http://schemas.microsoft.com/office/2011/relationships/chartColorStyle" Target="colors67.xml"/><Relationship Id="rId1" Type="http://schemas.microsoft.com/office/2011/relationships/chartStyle" Target="style67.xml"/></Relationships>
</file>

<file path=xl/charts/_rels/chart68.xml.rels><?xml version="1.0" encoding="UTF-8" standalone="yes"?>
<Relationships xmlns="http://schemas.openxmlformats.org/package/2006/relationships"><Relationship Id="rId2" Type="http://schemas.microsoft.com/office/2011/relationships/chartColorStyle" Target="colors68.xml"/><Relationship Id="rId1" Type="http://schemas.microsoft.com/office/2011/relationships/chartStyle" Target="style68.xml"/></Relationships>
</file>

<file path=xl/charts/_rels/chart69.xml.rels><?xml version="1.0" encoding="UTF-8" standalone="yes"?>
<Relationships xmlns="http://schemas.openxmlformats.org/package/2006/relationships"><Relationship Id="rId2" Type="http://schemas.microsoft.com/office/2011/relationships/chartColorStyle" Target="colors69.xml"/><Relationship Id="rId1" Type="http://schemas.microsoft.com/office/2011/relationships/chartStyle" Target="style69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4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70.xml.rels><?xml version="1.0" encoding="UTF-8" standalone="yes"?>
<Relationships xmlns="http://schemas.openxmlformats.org/package/2006/relationships"><Relationship Id="rId2" Type="http://schemas.microsoft.com/office/2011/relationships/chartColorStyle" Target="colors70.xml"/><Relationship Id="rId1" Type="http://schemas.microsoft.com/office/2011/relationships/chartStyle" Target="style70.xml"/></Relationships>
</file>

<file path=xl/charts/_rels/chart71.xml.rels><?xml version="1.0" encoding="UTF-8" standalone="yes"?>
<Relationships xmlns="http://schemas.openxmlformats.org/package/2006/relationships"><Relationship Id="rId2" Type="http://schemas.microsoft.com/office/2011/relationships/chartColorStyle" Target="colors71.xml"/><Relationship Id="rId1" Type="http://schemas.microsoft.com/office/2011/relationships/chartStyle" Target="style71.xml"/></Relationships>
</file>

<file path=xl/charts/_rels/chart72.xml.rels><?xml version="1.0" encoding="UTF-8" standalone="yes"?>
<Relationships xmlns="http://schemas.openxmlformats.org/package/2006/relationships"><Relationship Id="rId2" Type="http://schemas.microsoft.com/office/2011/relationships/chartColorStyle" Target="colors72.xml"/><Relationship Id="rId1" Type="http://schemas.microsoft.com/office/2011/relationships/chartStyle" Target="style72.xml"/></Relationships>
</file>

<file path=xl/charts/_rels/chart73.xml.rels><?xml version="1.0" encoding="UTF-8" standalone="yes"?>
<Relationships xmlns="http://schemas.openxmlformats.org/package/2006/relationships"><Relationship Id="rId2" Type="http://schemas.microsoft.com/office/2011/relationships/chartColorStyle" Target="colors73.xml"/><Relationship Id="rId1" Type="http://schemas.microsoft.com/office/2011/relationships/chartStyle" Target="style73.xml"/></Relationships>
</file>

<file path=xl/charts/_rels/chart74.xml.rels><?xml version="1.0" encoding="UTF-8" standalone="yes"?>
<Relationships xmlns="http://schemas.openxmlformats.org/package/2006/relationships"><Relationship Id="rId2" Type="http://schemas.microsoft.com/office/2011/relationships/chartColorStyle" Target="colors74.xml"/><Relationship Id="rId1" Type="http://schemas.microsoft.com/office/2011/relationships/chartStyle" Target="style74.xml"/></Relationships>
</file>

<file path=xl/charts/_rels/chart75.xml.rels><?xml version="1.0" encoding="UTF-8" standalone="yes"?>
<Relationships xmlns="http://schemas.openxmlformats.org/package/2006/relationships"><Relationship Id="rId2" Type="http://schemas.microsoft.com/office/2011/relationships/chartColorStyle" Target="colors75.xml"/><Relationship Id="rId1" Type="http://schemas.microsoft.com/office/2011/relationships/chartStyle" Target="style75.xml"/></Relationships>
</file>

<file path=xl/charts/_rels/chart76.xml.rels><?xml version="1.0" encoding="UTF-8" standalone="yes"?>
<Relationships xmlns="http://schemas.openxmlformats.org/package/2006/relationships"><Relationship Id="rId2" Type="http://schemas.microsoft.com/office/2011/relationships/chartColorStyle" Target="colors76.xml"/><Relationship Id="rId1" Type="http://schemas.microsoft.com/office/2011/relationships/chartStyle" Target="style76.xml"/></Relationships>
</file>

<file path=xl/charts/_rels/chart77.xml.rels><?xml version="1.0" encoding="UTF-8" standalone="yes"?>
<Relationships xmlns="http://schemas.openxmlformats.org/package/2006/relationships"><Relationship Id="rId2" Type="http://schemas.microsoft.com/office/2011/relationships/chartColorStyle" Target="colors77.xml"/><Relationship Id="rId1" Type="http://schemas.microsoft.com/office/2011/relationships/chartStyle" Target="style77.xml"/></Relationships>
</file>

<file path=xl/charts/_rels/chart78.xml.rels><?xml version="1.0" encoding="UTF-8" standalone="yes"?>
<Relationships xmlns="http://schemas.openxmlformats.org/package/2006/relationships"><Relationship Id="rId2" Type="http://schemas.microsoft.com/office/2011/relationships/chartColorStyle" Target="colors78.xml"/><Relationship Id="rId1" Type="http://schemas.microsoft.com/office/2011/relationships/chartStyle" Target="style78.xml"/></Relationships>
</file>

<file path=xl/charts/_rels/chart79.xml.rels><?xml version="1.0" encoding="UTF-8" standalone="yes"?>
<Relationships xmlns="http://schemas.openxmlformats.org/package/2006/relationships"><Relationship Id="rId2" Type="http://schemas.microsoft.com/office/2011/relationships/chartColorStyle" Target="colors79.xml"/><Relationship Id="rId1" Type="http://schemas.microsoft.com/office/2011/relationships/chartStyle" Target="style79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6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8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887375539045523"/>
          <c:y val="7.1112526674101686E-2"/>
          <c:w val="0.85606342986868833"/>
          <c:h val="0.8351137014590882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'(24.5mm以上MNT)016除外'!$U$8</c:f>
              <c:strCache>
                <c:ptCount val="1"/>
                <c:pt idx="0">
                  <c:v>Schoolchildren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 w="19050">
              <a:solidFill>
                <a:sysClr val="windowText" lastClr="000000"/>
              </a:solidFill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'(24.5mm以上MNT)016除外'!$W$9:$Y$9</c:f>
                <c:numCache>
                  <c:formatCode>General</c:formatCode>
                  <c:ptCount val="3"/>
                  <c:pt idx="0">
                    <c:v>44.908645808191309</c:v>
                  </c:pt>
                  <c:pt idx="1">
                    <c:v>40.114222906235788</c:v>
                  </c:pt>
                  <c:pt idx="2">
                    <c:v>43.444650484496641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19050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'(24.5mm以上MNT)016除外'!$W$7:$Y$7</c:f>
              <c:strCache>
                <c:ptCount val="3"/>
                <c:pt idx="0">
                  <c:v>Macular</c:v>
                </c:pt>
                <c:pt idx="1">
                  <c:v>Nasal</c:v>
                </c:pt>
                <c:pt idx="2">
                  <c:v>Temporal</c:v>
                </c:pt>
              </c:strCache>
            </c:strRef>
          </c:cat>
          <c:val>
            <c:numRef>
              <c:f>testdata230414!$W$8:$Y$8</c:f>
              <c:numCache>
                <c:formatCode>General</c:formatCode>
                <c:ptCount val="3"/>
                <c:pt idx="0">
                  <c:v>266.30294031530013</c:v>
                </c:pt>
                <c:pt idx="1">
                  <c:v>194.36819439969685</c:v>
                </c:pt>
                <c:pt idx="2">
                  <c:v>158.73407549174632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B1-4EF3-954F-2D58B3FF9B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890339231"/>
        <c:axId val="1817697807"/>
      </c:barChart>
      <c:catAx>
        <c:axId val="18903392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58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ja-JP"/>
          </a:p>
        </c:txPr>
        <c:crossAx val="1817697807"/>
        <c:crosses val="autoZero"/>
        <c:auto val="1"/>
        <c:lblAlgn val="ctr"/>
        <c:lblOffset val="100"/>
        <c:noMultiLvlLbl val="0"/>
      </c:catAx>
      <c:valAx>
        <c:axId val="1817697807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2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 altLang="ja-JP" sz="200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Choroidal thickness </a:t>
                </a:r>
                <a:r>
                  <a:rPr lang="en-US" altLang="ja-JP" sz="200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(µm)</a:t>
                </a:r>
                <a:endParaRPr lang="ja-JP" altLang="ja-JP" sz="2000">
                  <a:effectLst/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>
            <c:manualLayout>
              <c:xMode val="edge"/>
              <c:yMode val="edge"/>
              <c:x val="6.8467339731165958E-3"/>
              <c:y val="0.1969367283031897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20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ja-JP" alt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58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ja-JP"/>
          </a:p>
        </c:txPr>
        <c:crossAx val="1890339231"/>
        <c:crosses val="autoZero"/>
        <c:crossBetween val="between"/>
        <c:majorUnit val="100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userShapes r:id="rId3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1"/>
          <c:order val="1"/>
          <c:tx>
            <c:strRef>
              <c:f>testdata230414!$T$7</c:f>
              <c:strCache>
                <c:ptCount val="1"/>
                <c:pt idx="0">
                  <c:v>Women, 88eyes</c:v>
                </c:pt>
              </c:strCache>
            </c:strRef>
          </c:tx>
          <c:spPr>
            <a:solidFill>
              <a:srgbClr val="FFCC99"/>
            </a:solidFill>
            <a:ln>
              <a:solidFill>
                <a:schemeClr val="tx1">
                  <a:lumMod val="50000"/>
                  <a:lumOff val="50000"/>
                </a:schemeClr>
              </a:solidFill>
            </a:ln>
            <a:effectLst/>
          </c:spPr>
          <c:invertIfNegative val="0"/>
          <c:dLbls>
            <c:dLbl>
              <c:idx val="8"/>
              <c:layout>
                <c:manualLayout>
                  <c:x val="-3.5794178401003657E-2"/>
                  <c:y val="-2.656799272329874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3F7-48CA-8058-3E556DBB114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testdata230414!$R$8:$R$17</c:f>
              <c:strCache>
                <c:ptCount val="10"/>
                <c:pt idx="0">
                  <c:v>6-7</c:v>
                </c:pt>
                <c:pt idx="1">
                  <c:v>7-8</c:v>
                </c:pt>
                <c:pt idx="2">
                  <c:v>8-9</c:v>
                </c:pt>
                <c:pt idx="3">
                  <c:v>9-10</c:v>
                </c:pt>
                <c:pt idx="4">
                  <c:v>10-11</c:v>
                </c:pt>
                <c:pt idx="5">
                  <c:v>11-12</c:v>
                </c:pt>
                <c:pt idx="6">
                  <c:v>12-13</c:v>
                </c:pt>
                <c:pt idx="7">
                  <c:v>13-14</c:v>
                </c:pt>
                <c:pt idx="8">
                  <c:v>14-15</c:v>
                </c:pt>
                <c:pt idx="9">
                  <c:v>15-16</c:v>
                </c:pt>
              </c:strCache>
            </c:strRef>
          </c:cat>
          <c:val>
            <c:numRef>
              <c:f>testdata230414!$T$8:$T$17</c:f>
              <c:numCache>
                <c:formatCode>General</c:formatCode>
                <c:ptCount val="10"/>
                <c:pt idx="0">
                  <c:v>4</c:v>
                </c:pt>
                <c:pt idx="1">
                  <c:v>18</c:v>
                </c:pt>
                <c:pt idx="2">
                  <c:v>10</c:v>
                </c:pt>
                <c:pt idx="3">
                  <c:v>22</c:v>
                </c:pt>
                <c:pt idx="4">
                  <c:v>18</c:v>
                </c:pt>
                <c:pt idx="5">
                  <c:v>4</c:v>
                </c:pt>
                <c:pt idx="6">
                  <c:v>2</c:v>
                </c:pt>
                <c:pt idx="7">
                  <c:v>8</c:v>
                </c:pt>
                <c:pt idx="8">
                  <c:v>0</c:v>
                </c:pt>
                <c:pt idx="9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3F7-48CA-8058-3E556DBB11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079007087"/>
        <c:axId val="1079007919"/>
      </c:barChart>
      <c:barChart>
        <c:barDir val="bar"/>
        <c:grouping val="clustered"/>
        <c:varyColors val="0"/>
        <c:ser>
          <c:idx val="0"/>
          <c:order val="0"/>
          <c:tx>
            <c:strRef>
              <c:f>testdata230414!$S$7</c:f>
              <c:strCache>
                <c:ptCount val="1"/>
                <c:pt idx="0">
                  <c:v>Men, 86eyes</c:v>
                </c:pt>
              </c:strCache>
            </c:strRef>
          </c:tx>
          <c:spPr>
            <a:solidFill>
              <a:srgbClr val="99CCFF"/>
            </a:solidFill>
            <a:ln>
              <a:solidFill>
                <a:schemeClr val="tx1">
                  <a:lumMod val="50000"/>
                  <a:lumOff val="50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testdata230414!$R$8:$R$17</c:f>
              <c:strCache>
                <c:ptCount val="10"/>
                <c:pt idx="0">
                  <c:v>6-7</c:v>
                </c:pt>
                <c:pt idx="1">
                  <c:v>7-8</c:v>
                </c:pt>
                <c:pt idx="2">
                  <c:v>8-9</c:v>
                </c:pt>
                <c:pt idx="3">
                  <c:v>9-10</c:v>
                </c:pt>
                <c:pt idx="4">
                  <c:v>10-11</c:v>
                </c:pt>
                <c:pt idx="5">
                  <c:v>11-12</c:v>
                </c:pt>
                <c:pt idx="6">
                  <c:v>12-13</c:v>
                </c:pt>
                <c:pt idx="7">
                  <c:v>13-14</c:v>
                </c:pt>
                <c:pt idx="8">
                  <c:v>14-15</c:v>
                </c:pt>
                <c:pt idx="9">
                  <c:v>15-16</c:v>
                </c:pt>
              </c:strCache>
            </c:strRef>
          </c:cat>
          <c:val>
            <c:numRef>
              <c:f>testdata230414!$S$8:$S$17</c:f>
              <c:numCache>
                <c:formatCode>General</c:formatCode>
                <c:ptCount val="10"/>
                <c:pt idx="0">
                  <c:v>6</c:v>
                </c:pt>
                <c:pt idx="1">
                  <c:v>10</c:v>
                </c:pt>
                <c:pt idx="2">
                  <c:v>8</c:v>
                </c:pt>
                <c:pt idx="3">
                  <c:v>4</c:v>
                </c:pt>
                <c:pt idx="4">
                  <c:v>14</c:v>
                </c:pt>
                <c:pt idx="5">
                  <c:v>14</c:v>
                </c:pt>
                <c:pt idx="6">
                  <c:v>10</c:v>
                </c:pt>
                <c:pt idx="7">
                  <c:v>8</c:v>
                </c:pt>
                <c:pt idx="8">
                  <c:v>6</c:v>
                </c:pt>
                <c:pt idx="9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3F7-48CA-8058-3E556DBB11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555846991"/>
        <c:axId val="1079223263"/>
      </c:barChart>
      <c:catAx>
        <c:axId val="1079007087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79007919"/>
        <c:crosses val="autoZero"/>
        <c:auto val="1"/>
        <c:lblAlgn val="ctr"/>
        <c:lblOffset val="0"/>
        <c:noMultiLvlLbl val="0"/>
      </c:catAx>
      <c:valAx>
        <c:axId val="1079007919"/>
        <c:scaling>
          <c:orientation val="maxMin"/>
          <c:max val="25"/>
          <c:min val="-30"/>
        </c:scaling>
        <c:delete val="0"/>
        <c:axPos val="b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prstDash val="dash"/>
              <a:round/>
            </a:ln>
            <a:effectLst/>
          </c:spPr>
        </c:majorGridlines>
        <c:numFmt formatCode="#,##0_);" sourceLinked="0"/>
        <c:majorTickMark val="out"/>
        <c:minorTickMark val="none"/>
        <c:tickLblPos val="nextTo"/>
        <c:spPr>
          <a:noFill/>
          <a:ln>
            <a:solidFill>
              <a:schemeClr val="tx1">
                <a:lumMod val="50000"/>
                <a:lumOff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79007087"/>
        <c:crosses val="autoZero"/>
        <c:crossBetween val="between"/>
        <c:majorUnit val="5"/>
      </c:valAx>
      <c:valAx>
        <c:axId val="1079223263"/>
        <c:scaling>
          <c:orientation val="minMax"/>
          <c:max val="25"/>
          <c:min val="-30"/>
        </c:scaling>
        <c:delete val="0"/>
        <c:axPos val="t"/>
        <c:numFmt formatCode="#,##0_);" sourceLinked="0"/>
        <c:majorTickMark val="out"/>
        <c:minorTickMark val="none"/>
        <c:tickLblPos val="nextTo"/>
        <c:spPr>
          <a:noFill/>
          <a:ln>
            <a:solidFill>
              <a:schemeClr val="tx1">
                <a:lumMod val="50000"/>
                <a:lumOff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55846991"/>
        <c:crosses val="max"/>
        <c:crossBetween val="between"/>
        <c:majorUnit val="5"/>
      </c:valAx>
      <c:catAx>
        <c:axId val="555846991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079223263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tx1"/>
          </a:solidFill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400"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AL vs SE</a:t>
            </a:r>
            <a:endParaRPr lang="ja-JP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noFill/>
              </a:ln>
              <a:effectLst/>
            </c:spPr>
          </c:marker>
          <c:trendline>
            <c:spPr>
              <a:ln w="19050" cap="rnd">
                <a:solidFill>
                  <a:srgbClr val="FF0000"/>
                </a:solidFill>
                <a:prstDash val="sysDot"/>
              </a:ln>
              <a:effectLst/>
            </c:spPr>
            <c:trendlineType val="linear"/>
            <c:forward val="5"/>
            <c:backward val="5"/>
            <c:dispRSqr val="1"/>
            <c:dispEq val="1"/>
            <c:trendlineLbl>
              <c:layout>
                <c:manualLayout>
                  <c:x val="-8.2037037037037033E-2"/>
                  <c:y val="-0.48428611111111108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4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</c:trendlineLbl>
          </c:trendline>
          <c:xVal>
            <c:numRef>
              <c:f>testdata230414!$H$8:$H$181</c:f>
              <c:numCache>
                <c:formatCode>General</c:formatCode>
                <c:ptCount val="174"/>
                <c:pt idx="0">
                  <c:v>23.37</c:v>
                </c:pt>
                <c:pt idx="1">
                  <c:v>23.72</c:v>
                </c:pt>
                <c:pt idx="2">
                  <c:v>22.68</c:v>
                </c:pt>
                <c:pt idx="3">
                  <c:v>22.75</c:v>
                </c:pt>
                <c:pt idx="4">
                  <c:v>24.44</c:v>
                </c:pt>
                <c:pt idx="5">
                  <c:v>24.31</c:v>
                </c:pt>
                <c:pt idx="6">
                  <c:v>22.35</c:v>
                </c:pt>
                <c:pt idx="7">
                  <c:v>22.52</c:v>
                </c:pt>
                <c:pt idx="8">
                  <c:v>22.7</c:v>
                </c:pt>
                <c:pt idx="9">
                  <c:v>22.59</c:v>
                </c:pt>
                <c:pt idx="10">
                  <c:v>21.74</c:v>
                </c:pt>
                <c:pt idx="11">
                  <c:v>21.58</c:v>
                </c:pt>
                <c:pt idx="12">
                  <c:v>24.2</c:v>
                </c:pt>
                <c:pt idx="13">
                  <c:v>24.04</c:v>
                </c:pt>
                <c:pt idx="14">
                  <c:v>24.49</c:v>
                </c:pt>
                <c:pt idx="15">
                  <c:v>24.32</c:v>
                </c:pt>
                <c:pt idx="16">
                  <c:v>24.95</c:v>
                </c:pt>
                <c:pt idx="17">
                  <c:v>24.13</c:v>
                </c:pt>
                <c:pt idx="18">
                  <c:v>23.08</c:v>
                </c:pt>
                <c:pt idx="19">
                  <c:v>23.37</c:v>
                </c:pt>
                <c:pt idx="20">
                  <c:v>22.71</c:v>
                </c:pt>
                <c:pt idx="21">
                  <c:v>22.72</c:v>
                </c:pt>
                <c:pt idx="22">
                  <c:v>24.08</c:v>
                </c:pt>
                <c:pt idx="23">
                  <c:v>23.24</c:v>
                </c:pt>
                <c:pt idx="24">
                  <c:v>24.65</c:v>
                </c:pt>
                <c:pt idx="25">
                  <c:v>24.77</c:v>
                </c:pt>
                <c:pt idx="26">
                  <c:v>25.65</c:v>
                </c:pt>
                <c:pt idx="27">
                  <c:v>25.2</c:v>
                </c:pt>
                <c:pt idx="28">
                  <c:v>22.29</c:v>
                </c:pt>
                <c:pt idx="29">
                  <c:v>22.8</c:v>
                </c:pt>
                <c:pt idx="30">
                  <c:v>22.99</c:v>
                </c:pt>
                <c:pt idx="31">
                  <c:v>22.97</c:v>
                </c:pt>
                <c:pt idx="32">
                  <c:v>21.83</c:v>
                </c:pt>
                <c:pt idx="33">
                  <c:v>21.47</c:v>
                </c:pt>
                <c:pt idx="34">
                  <c:v>23.88</c:v>
                </c:pt>
                <c:pt idx="35">
                  <c:v>23.94</c:v>
                </c:pt>
                <c:pt idx="36">
                  <c:v>24.27</c:v>
                </c:pt>
                <c:pt idx="37">
                  <c:v>24.14</c:v>
                </c:pt>
                <c:pt idx="38">
                  <c:v>24.48</c:v>
                </c:pt>
                <c:pt idx="39">
                  <c:v>24.35</c:v>
                </c:pt>
                <c:pt idx="40">
                  <c:v>23.84</c:v>
                </c:pt>
                <c:pt idx="41">
                  <c:v>23.55</c:v>
                </c:pt>
                <c:pt idx="42">
                  <c:v>24.63</c:v>
                </c:pt>
                <c:pt idx="43">
                  <c:v>24.46</c:v>
                </c:pt>
                <c:pt idx="44">
                  <c:v>22.04</c:v>
                </c:pt>
                <c:pt idx="45">
                  <c:v>22.12</c:v>
                </c:pt>
                <c:pt idx="46">
                  <c:v>22.63</c:v>
                </c:pt>
                <c:pt idx="47">
                  <c:v>22.63</c:v>
                </c:pt>
                <c:pt idx="48">
                  <c:v>23.77</c:v>
                </c:pt>
                <c:pt idx="49">
                  <c:v>23.79</c:v>
                </c:pt>
                <c:pt idx="50">
                  <c:v>22.29</c:v>
                </c:pt>
                <c:pt idx="51">
                  <c:v>22.31</c:v>
                </c:pt>
                <c:pt idx="52">
                  <c:v>22.42</c:v>
                </c:pt>
                <c:pt idx="53">
                  <c:v>22.62</c:v>
                </c:pt>
                <c:pt idx="54">
                  <c:v>23.66</c:v>
                </c:pt>
                <c:pt idx="55">
                  <c:v>23.43</c:v>
                </c:pt>
                <c:pt idx="56">
                  <c:v>22.94</c:v>
                </c:pt>
                <c:pt idx="57">
                  <c:v>22.74</c:v>
                </c:pt>
                <c:pt idx="58">
                  <c:v>22.66</c:v>
                </c:pt>
                <c:pt idx="59">
                  <c:v>22.93</c:v>
                </c:pt>
                <c:pt idx="60">
                  <c:v>22.59</c:v>
                </c:pt>
                <c:pt idx="61">
                  <c:v>22.11</c:v>
                </c:pt>
                <c:pt idx="62">
                  <c:v>23.12</c:v>
                </c:pt>
                <c:pt idx="63">
                  <c:v>23.18</c:v>
                </c:pt>
                <c:pt idx="64">
                  <c:v>23.8</c:v>
                </c:pt>
                <c:pt idx="65">
                  <c:v>23.89</c:v>
                </c:pt>
                <c:pt idx="66">
                  <c:v>25.11</c:v>
                </c:pt>
                <c:pt idx="67">
                  <c:v>25.19</c:v>
                </c:pt>
                <c:pt idx="68">
                  <c:v>21.92</c:v>
                </c:pt>
                <c:pt idx="69">
                  <c:v>22.4</c:v>
                </c:pt>
                <c:pt idx="70">
                  <c:v>22.66</c:v>
                </c:pt>
                <c:pt idx="71">
                  <c:v>22.65</c:v>
                </c:pt>
                <c:pt idx="72">
                  <c:v>23.17</c:v>
                </c:pt>
                <c:pt idx="73">
                  <c:v>23.29</c:v>
                </c:pt>
                <c:pt idx="74">
                  <c:v>23.73</c:v>
                </c:pt>
                <c:pt idx="75">
                  <c:v>23.49</c:v>
                </c:pt>
                <c:pt idx="76">
                  <c:v>23.26</c:v>
                </c:pt>
                <c:pt idx="77">
                  <c:v>23.14</c:v>
                </c:pt>
                <c:pt idx="78">
                  <c:v>23.64</c:v>
                </c:pt>
                <c:pt idx="79">
                  <c:v>23.4</c:v>
                </c:pt>
                <c:pt idx="80">
                  <c:v>22.62</c:v>
                </c:pt>
                <c:pt idx="81">
                  <c:v>22.43</c:v>
                </c:pt>
                <c:pt idx="82">
                  <c:v>21.47</c:v>
                </c:pt>
                <c:pt idx="83">
                  <c:v>22.34</c:v>
                </c:pt>
                <c:pt idx="84">
                  <c:v>25.2</c:v>
                </c:pt>
                <c:pt idx="85">
                  <c:v>25.3</c:v>
                </c:pt>
                <c:pt idx="86">
                  <c:v>24.6</c:v>
                </c:pt>
                <c:pt idx="87">
                  <c:v>24.71</c:v>
                </c:pt>
                <c:pt idx="88">
                  <c:v>23.9</c:v>
                </c:pt>
                <c:pt idx="89">
                  <c:v>23.63</c:v>
                </c:pt>
                <c:pt idx="90">
                  <c:v>23.25</c:v>
                </c:pt>
                <c:pt idx="91">
                  <c:v>23.29</c:v>
                </c:pt>
                <c:pt idx="92">
                  <c:v>23.74</c:v>
                </c:pt>
                <c:pt idx="93">
                  <c:v>23.9</c:v>
                </c:pt>
                <c:pt idx="94">
                  <c:v>23.15</c:v>
                </c:pt>
                <c:pt idx="95">
                  <c:v>23.39</c:v>
                </c:pt>
                <c:pt idx="96">
                  <c:v>26.53</c:v>
                </c:pt>
                <c:pt idx="97">
                  <c:v>26.61</c:v>
                </c:pt>
                <c:pt idx="98">
                  <c:v>24.13</c:v>
                </c:pt>
                <c:pt idx="99">
                  <c:v>24.28</c:v>
                </c:pt>
                <c:pt idx="100">
                  <c:v>23.38</c:v>
                </c:pt>
                <c:pt idx="101">
                  <c:v>23.42</c:v>
                </c:pt>
                <c:pt idx="102">
                  <c:v>23.9</c:v>
                </c:pt>
                <c:pt idx="103">
                  <c:v>24.04</c:v>
                </c:pt>
                <c:pt idx="104">
                  <c:v>26.92</c:v>
                </c:pt>
                <c:pt idx="105">
                  <c:v>26.61</c:v>
                </c:pt>
                <c:pt idx="106">
                  <c:v>23.72</c:v>
                </c:pt>
                <c:pt idx="107">
                  <c:v>23.68</c:v>
                </c:pt>
                <c:pt idx="108">
                  <c:v>24.18</c:v>
                </c:pt>
                <c:pt idx="109">
                  <c:v>24.37</c:v>
                </c:pt>
                <c:pt idx="110">
                  <c:v>24.95</c:v>
                </c:pt>
                <c:pt idx="111">
                  <c:v>24.95</c:v>
                </c:pt>
                <c:pt idx="112">
                  <c:v>23.45</c:v>
                </c:pt>
                <c:pt idx="113">
                  <c:v>23.55</c:v>
                </c:pt>
                <c:pt idx="114">
                  <c:v>23.44</c:v>
                </c:pt>
                <c:pt idx="115">
                  <c:v>23.41</c:v>
                </c:pt>
                <c:pt idx="116">
                  <c:v>24.06</c:v>
                </c:pt>
                <c:pt idx="117">
                  <c:v>23.88</c:v>
                </c:pt>
                <c:pt idx="118">
                  <c:v>25.15</c:v>
                </c:pt>
                <c:pt idx="119">
                  <c:v>24.98</c:v>
                </c:pt>
                <c:pt idx="120">
                  <c:v>24.71</c:v>
                </c:pt>
                <c:pt idx="121">
                  <c:v>24.91</c:v>
                </c:pt>
                <c:pt idx="122">
                  <c:v>24.76</c:v>
                </c:pt>
                <c:pt idx="123">
                  <c:v>24.67</c:v>
                </c:pt>
                <c:pt idx="124">
                  <c:v>23.01</c:v>
                </c:pt>
                <c:pt idx="125">
                  <c:v>22.95</c:v>
                </c:pt>
                <c:pt idx="126">
                  <c:v>26.55</c:v>
                </c:pt>
                <c:pt idx="127">
                  <c:v>26.18</c:v>
                </c:pt>
                <c:pt idx="128">
                  <c:v>24.35</c:v>
                </c:pt>
                <c:pt idx="129">
                  <c:v>24.42</c:v>
                </c:pt>
                <c:pt idx="130">
                  <c:v>24.47</c:v>
                </c:pt>
                <c:pt idx="131">
                  <c:v>24.57</c:v>
                </c:pt>
                <c:pt idx="132">
                  <c:v>23.17</c:v>
                </c:pt>
                <c:pt idx="133">
                  <c:v>23.41</c:v>
                </c:pt>
                <c:pt idx="134">
                  <c:v>24.81</c:v>
                </c:pt>
                <c:pt idx="135">
                  <c:v>25.07</c:v>
                </c:pt>
                <c:pt idx="136">
                  <c:v>26.47</c:v>
                </c:pt>
                <c:pt idx="137">
                  <c:v>26.58</c:v>
                </c:pt>
                <c:pt idx="138">
                  <c:v>23.99</c:v>
                </c:pt>
                <c:pt idx="139">
                  <c:v>24.13</c:v>
                </c:pt>
                <c:pt idx="140">
                  <c:v>24.83</c:v>
                </c:pt>
                <c:pt idx="141">
                  <c:v>24.72</c:v>
                </c:pt>
                <c:pt idx="142">
                  <c:v>23.75</c:v>
                </c:pt>
                <c:pt idx="143">
                  <c:v>23.69</c:v>
                </c:pt>
                <c:pt idx="144">
                  <c:v>23.3</c:v>
                </c:pt>
                <c:pt idx="145">
                  <c:v>23.19</c:v>
                </c:pt>
                <c:pt idx="146">
                  <c:v>22.79</c:v>
                </c:pt>
                <c:pt idx="147">
                  <c:v>22.79</c:v>
                </c:pt>
                <c:pt idx="148">
                  <c:v>26.64</c:v>
                </c:pt>
                <c:pt idx="149">
                  <c:v>26.33</c:v>
                </c:pt>
                <c:pt idx="150">
                  <c:v>21.82</c:v>
                </c:pt>
                <c:pt idx="151">
                  <c:v>22</c:v>
                </c:pt>
                <c:pt idx="152">
                  <c:v>24.83</c:v>
                </c:pt>
                <c:pt idx="153">
                  <c:v>24.86</c:v>
                </c:pt>
                <c:pt idx="154">
                  <c:v>23.41</c:v>
                </c:pt>
                <c:pt idx="155">
                  <c:v>23.32</c:v>
                </c:pt>
                <c:pt idx="156">
                  <c:v>25.35</c:v>
                </c:pt>
                <c:pt idx="157">
                  <c:v>25.46</c:v>
                </c:pt>
                <c:pt idx="158">
                  <c:v>23.65</c:v>
                </c:pt>
                <c:pt idx="159">
                  <c:v>22.86</c:v>
                </c:pt>
                <c:pt idx="160">
                  <c:v>25.07</c:v>
                </c:pt>
                <c:pt idx="161">
                  <c:v>25.08</c:v>
                </c:pt>
                <c:pt idx="162">
                  <c:v>24.14</c:v>
                </c:pt>
                <c:pt idx="163">
                  <c:v>23.49</c:v>
                </c:pt>
                <c:pt idx="164">
                  <c:v>22.47</c:v>
                </c:pt>
                <c:pt idx="165">
                  <c:v>22.67</c:v>
                </c:pt>
                <c:pt idx="166">
                  <c:v>22.51</c:v>
                </c:pt>
                <c:pt idx="167">
                  <c:v>22.39</c:v>
                </c:pt>
                <c:pt idx="168">
                  <c:v>23.41</c:v>
                </c:pt>
                <c:pt idx="169">
                  <c:v>23.29</c:v>
                </c:pt>
                <c:pt idx="170">
                  <c:v>25.14</c:v>
                </c:pt>
                <c:pt idx="171">
                  <c:v>25.44</c:v>
                </c:pt>
                <c:pt idx="172">
                  <c:v>22.96</c:v>
                </c:pt>
                <c:pt idx="173">
                  <c:v>23.01</c:v>
                </c:pt>
              </c:numCache>
            </c:numRef>
          </c:xVal>
          <c:yVal>
            <c:numRef>
              <c:f>testdata230414!$K$8:$K$181</c:f>
              <c:numCache>
                <c:formatCode>General</c:formatCode>
                <c:ptCount val="174"/>
                <c:pt idx="0">
                  <c:v>-0.875</c:v>
                </c:pt>
                <c:pt idx="1">
                  <c:v>-2</c:v>
                </c:pt>
                <c:pt idx="2">
                  <c:v>-0.75</c:v>
                </c:pt>
                <c:pt idx="3">
                  <c:v>-1.125</c:v>
                </c:pt>
                <c:pt idx="4">
                  <c:v>-5.5</c:v>
                </c:pt>
                <c:pt idx="5">
                  <c:v>-5.375</c:v>
                </c:pt>
                <c:pt idx="6">
                  <c:v>-0.75</c:v>
                </c:pt>
                <c:pt idx="7">
                  <c:v>-0.75</c:v>
                </c:pt>
                <c:pt idx="8">
                  <c:v>-0.125</c:v>
                </c:pt>
                <c:pt idx="9">
                  <c:v>0.125</c:v>
                </c:pt>
                <c:pt idx="10">
                  <c:v>-0.875</c:v>
                </c:pt>
                <c:pt idx="11">
                  <c:v>-1.125</c:v>
                </c:pt>
                <c:pt idx="12">
                  <c:v>-3.75</c:v>
                </c:pt>
                <c:pt idx="13">
                  <c:v>-3.625</c:v>
                </c:pt>
                <c:pt idx="14">
                  <c:v>-0.75</c:v>
                </c:pt>
                <c:pt idx="15">
                  <c:v>-3.125</c:v>
                </c:pt>
                <c:pt idx="16">
                  <c:v>-2.5</c:v>
                </c:pt>
                <c:pt idx="17">
                  <c:v>-0.625</c:v>
                </c:pt>
                <c:pt idx="18">
                  <c:v>-0.875</c:v>
                </c:pt>
                <c:pt idx="19">
                  <c:v>-1.25</c:v>
                </c:pt>
                <c:pt idx="20">
                  <c:v>-0.25</c:v>
                </c:pt>
                <c:pt idx="21">
                  <c:v>0.125</c:v>
                </c:pt>
                <c:pt idx="22">
                  <c:v>-1.875</c:v>
                </c:pt>
                <c:pt idx="23">
                  <c:v>-0.25</c:v>
                </c:pt>
                <c:pt idx="24">
                  <c:v>0</c:v>
                </c:pt>
                <c:pt idx="25">
                  <c:v>-0.125</c:v>
                </c:pt>
                <c:pt idx="26">
                  <c:v>-4.5</c:v>
                </c:pt>
                <c:pt idx="27">
                  <c:v>-3.625</c:v>
                </c:pt>
                <c:pt idx="28">
                  <c:v>-0.75</c:v>
                </c:pt>
                <c:pt idx="29">
                  <c:v>0.375</c:v>
                </c:pt>
                <c:pt idx="30">
                  <c:v>-1.375</c:v>
                </c:pt>
                <c:pt idx="31">
                  <c:v>-0.875</c:v>
                </c:pt>
                <c:pt idx="32">
                  <c:v>-0.75</c:v>
                </c:pt>
                <c:pt idx="33">
                  <c:v>-0.375</c:v>
                </c:pt>
                <c:pt idx="34">
                  <c:v>-0.375</c:v>
                </c:pt>
                <c:pt idx="35">
                  <c:v>-0.375</c:v>
                </c:pt>
                <c:pt idx="36">
                  <c:v>-1.625</c:v>
                </c:pt>
                <c:pt idx="37">
                  <c:v>-1.5</c:v>
                </c:pt>
                <c:pt idx="38">
                  <c:v>-2.25</c:v>
                </c:pt>
                <c:pt idx="39">
                  <c:v>-2.125</c:v>
                </c:pt>
                <c:pt idx="40">
                  <c:v>-0.875</c:v>
                </c:pt>
                <c:pt idx="41">
                  <c:v>-0.25</c:v>
                </c:pt>
                <c:pt idx="42">
                  <c:v>-0.875</c:v>
                </c:pt>
                <c:pt idx="43">
                  <c:v>-0.875</c:v>
                </c:pt>
                <c:pt idx="44">
                  <c:v>0.375</c:v>
                </c:pt>
                <c:pt idx="45">
                  <c:v>0.125</c:v>
                </c:pt>
                <c:pt idx="46">
                  <c:v>-1.125</c:v>
                </c:pt>
                <c:pt idx="47">
                  <c:v>-1.25</c:v>
                </c:pt>
                <c:pt idx="48">
                  <c:v>-0.25</c:v>
                </c:pt>
                <c:pt idx="49">
                  <c:v>0.125</c:v>
                </c:pt>
                <c:pt idx="50">
                  <c:v>0.125</c:v>
                </c:pt>
                <c:pt idx="51">
                  <c:v>0</c:v>
                </c:pt>
                <c:pt idx="52">
                  <c:v>0.125</c:v>
                </c:pt>
                <c:pt idx="53">
                  <c:v>-1.875</c:v>
                </c:pt>
                <c:pt idx="54">
                  <c:v>-0.25</c:v>
                </c:pt>
                <c:pt idx="55">
                  <c:v>0.125</c:v>
                </c:pt>
                <c:pt idx="56">
                  <c:v>0.125</c:v>
                </c:pt>
                <c:pt idx="57">
                  <c:v>0</c:v>
                </c:pt>
                <c:pt idx="58">
                  <c:v>-0.25</c:v>
                </c:pt>
                <c:pt idx="59">
                  <c:v>-0.875</c:v>
                </c:pt>
                <c:pt idx="60">
                  <c:v>0.125</c:v>
                </c:pt>
                <c:pt idx="61">
                  <c:v>0.625</c:v>
                </c:pt>
                <c:pt idx="62">
                  <c:v>-2.875</c:v>
                </c:pt>
                <c:pt idx="63">
                  <c:v>-1.625</c:v>
                </c:pt>
                <c:pt idx="64">
                  <c:v>-1.5</c:v>
                </c:pt>
                <c:pt idx="65">
                  <c:v>-1.5</c:v>
                </c:pt>
                <c:pt idx="66">
                  <c:v>-1.125</c:v>
                </c:pt>
                <c:pt idx="67">
                  <c:v>-1.5</c:v>
                </c:pt>
                <c:pt idx="68">
                  <c:v>1</c:v>
                </c:pt>
                <c:pt idx="69">
                  <c:v>0</c:v>
                </c:pt>
                <c:pt idx="70">
                  <c:v>0.125</c:v>
                </c:pt>
                <c:pt idx="71">
                  <c:v>-0.25</c:v>
                </c:pt>
                <c:pt idx="72">
                  <c:v>-0.5</c:v>
                </c:pt>
                <c:pt idx="73">
                  <c:v>-0.625</c:v>
                </c:pt>
                <c:pt idx="74">
                  <c:v>-1.25</c:v>
                </c:pt>
                <c:pt idx="75">
                  <c:v>-0.625</c:v>
                </c:pt>
                <c:pt idx="76">
                  <c:v>0.25</c:v>
                </c:pt>
                <c:pt idx="77">
                  <c:v>0.125</c:v>
                </c:pt>
                <c:pt idx="78">
                  <c:v>0.125</c:v>
                </c:pt>
                <c:pt idx="79">
                  <c:v>0.625</c:v>
                </c:pt>
                <c:pt idx="80">
                  <c:v>0.125</c:v>
                </c:pt>
                <c:pt idx="81">
                  <c:v>0.375</c:v>
                </c:pt>
                <c:pt idx="82">
                  <c:v>3.25</c:v>
                </c:pt>
                <c:pt idx="83">
                  <c:v>0.625</c:v>
                </c:pt>
                <c:pt idx="84">
                  <c:v>-3</c:v>
                </c:pt>
                <c:pt idx="85">
                  <c:v>-3.5</c:v>
                </c:pt>
                <c:pt idx="86">
                  <c:v>-3.875</c:v>
                </c:pt>
                <c:pt idx="87">
                  <c:v>-3.75</c:v>
                </c:pt>
                <c:pt idx="88">
                  <c:v>-1</c:v>
                </c:pt>
                <c:pt idx="89">
                  <c:v>-0.5</c:v>
                </c:pt>
                <c:pt idx="90">
                  <c:v>-4.125</c:v>
                </c:pt>
                <c:pt idx="91">
                  <c:v>-4</c:v>
                </c:pt>
                <c:pt idx="92">
                  <c:v>-0.875</c:v>
                </c:pt>
                <c:pt idx="93">
                  <c:v>-1.125</c:v>
                </c:pt>
                <c:pt idx="94">
                  <c:v>0.5</c:v>
                </c:pt>
                <c:pt idx="95">
                  <c:v>0.5</c:v>
                </c:pt>
                <c:pt idx="96">
                  <c:v>-6.375</c:v>
                </c:pt>
                <c:pt idx="97">
                  <c:v>-6.625</c:v>
                </c:pt>
                <c:pt idx="98">
                  <c:v>0.375</c:v>
                </c:pt>
                <c:pt idx="99">
                  <c:v>0.125</c:v>
                </c:pt>
                <c:pt idx="100">
                  <c:v>0.5</c:v>
                </c:pt>
                <c:pt idx="101">
                  <c:v>0.75</c:v>
                </c:pt>
                <c:pt idx="102">
                  <c:v>-0.625</c:v>
                </c:pt>
                <c:pt idx="103">
                  <c:v>-0.75</c:v>
                </c:pt>
                <c:pt idx="104">
                  <c:v>-5.875</c:v>
                </c:pt>
                <c:pt idx="105">
                  <c:v>-5.125</c:v>
                </c:pt>
                <c:pt idx="106">
                  <c:v>0.625</c:v>
                </c:pt>
                <c:pt idx="107">
                  <c:v>0.875</c:v>
                </c:pt>
                <c:pt idx="108">
                  <c:v>-1.125</c:v>
                </c:pt>
                <c:pt idx="109">
                  <c:v>-1.75</c:v>
                </c:pt>
                <c:pt idx="110">
                  <c:v>-1</c:v>
                </c:pt>
                <c:pt idx="111">
                  <c:v>-1.25</c:v>
                </c:pt>
                <c:pt idx="112">
                  <c:v>-1.625</c:v>
                </c:pt>
                <c:pt idx="113">
                  <c:v>-2.375</c:v>
                </c:pt>
                <c:pt idx="114">
                  <c:v>-1.5</c:v>
                </c:pt>
                <c:pt idx="115">
                  <c:v>-0.75</c:v>
                </c:pt>
                <c:pt idx="116">
                  <c:v>-2.5</c:v>
                </c:pt>
                <c:pt idx="117">
                  <c:v>-2</c:v>
                </c:pt>
                <c:pt idx="118">
                  <c:v>-1.375</c:v>
                </c:pt>
                <c:pt idx="119">
                  <c:v>-1</c:v>
                </c:pt>
                <c:pt idx="120">
                  <c:v>-1.625</c:v>
                </c:pt>
                <c:pt idx="121">
                  <c:v>-1.5</c:v>
                </c:pt>
                <c:pt idx="122">
                  <c:v>-3.375</c:v>
                </c:pt>
                <c:pt idx="123">
                  <c:v>-3</c:v>
                </c:pt>
                <c:pt idx="124">
                  <c:v>-1.375</c:v>
                </c:pt>
                <c:pt idx="125">
                  <c:v>-1.625</c:v>
                </c:pt>
                <c:pt idx="126">
                  <c:v>-5.125</c:v>
                </c:pt>
                <c:pt idx="127">
                  <c:v>-4.25</c:v>
                </c:pt>
                <c:pt idx="128">
                  <c:v>0.5</c:v>
                </c:pt>
                <c:pt idx="129">
                  <c:v>0.875</c:v>
                </c:pt>
                <c:pt idx="130">
                  <c:v>-1.375</c:v>
                </c:pt>
                <c:pt idx="131">
                  <c:v>-1.125</c:v>
                </c:pt>
                <c:pt idx="132">
                  <c:v>0.5</c:v>
                </c:pt>
                <c:pt idx="133">
                  <c:v>-0.125</c:v>
                </c:pt>
                <c:pt idx="134">
                  <c:v>-3.375</c:v>
                </c:pt>
                <c:pt idx="135">
                  <c:v>-3.875</c:v>
                </c:pt>
                <c:pt idx="136">
                  <c:v>-6.875</c:v>
                </c:pt>
                <c:pt idx="137">
                  <c:v>-6.75</c:v>
                </c:pt>
                <c:pt idx="138">
                  <c:v>0.25</c:v>
                </c:pt>
                <c:pt idx="139">
                  <c:v>0.375</c:v>
                </c:pt>
                <c:pt idx="140">
                  <c:v>-2.625</c:v>
                </c:pt>
                <c:pt idx="141">
                  <c:v>-2.5</c:v>
                </c:pt>
                <c:pt idx="142">
                  <c:v>-1.375</c:v>
                </c:pt>
                <c:pt idx="143">
                  <c:v>-1.375</c:v>
                </c:pt>
                <c:pt idx="144">
                  <c:v>0.75</c:v>
                </c:pt>
                <c:pt idx="145">
                  <c:v>0.75</c:v>
                </c:pt>
                <c:pt idx="146">
                  <c:v>0.625</c:v>
                </c:pt>
                <c:pt idx="147">
                  <c:v>0.5</c:v>
                </c:pt>
                <c:pt idx="148">
                  <c:v>-5.625</c:v>
                </c:pt>
                <c:pt idx="149">
                  <c:v>-4.875</c:v>
                </c:pt>
                <c:pt idx="150">
                  <c:v>0</c:v>
                </c:pt>
                <c:pt idx="151">
                  <c:v>0</c:v>
                </c:pt>
                <c:pt idx="152">
                  <c:v>-1.75</c:v>
                </c:pt>
                <c:pt idx="153">
                  <c:v>-1.875</c:v>
                </c:pt>
                <c:pt idx="154">
                  <c:v>-0.875</c:v>
                </c:pt>
                <c:pt idx="155">
                  <c:v>-1</c:v>
                </c:pt>
                <c:pt idx="156">
                  <c:v>-3.125</c:v>
                </c:pt>
                <c:pt idx="157">
                  <c:v>-3.75</c:v>
                </c:pt>
                <c:pt idx="158">
                  <c:v>0.875</c:v>
                </c:pt>
                <c:pt idx="159">
                  <c:v>2.5</c:v>
                </c:pt>
                <c:pt idx="160">
                  <c:v>-1.875</c:v>
                </c:pt>
                <c:pt idx="161">
                  <c:v>-1.75</c:v>
                </c:pt>
                <c:pt idx="162">
                  <c:v>-1.125</c:v>
                </c:pt>
                <c:pt idx="163">
                  <c:v>-0.5</c:v>
                </c:pt>
                <c:pt idx="164">
                  <c:v>1.375</c:v>
                </c:pt>
                <c:pt idx="165">
                  <c:v>1.625</c:v>
                </c:pt>
                <c:pt idx="166">
                  <c:v>0.875</c:v>
                </c:pt>
                <c:pt idx="167">
                  <c:v>1.25</c:v>
                </c:pt>
                <c:pt idx="168">
                  <c:v>-0.125</c:v>
                </c:pt>
                <c:pt idx="169">
                  <c:v>-0.125</c:v>
                </c:pt>
                <c:pt idx="170">
                  <c:v>-4.5</c:v>
                </c:pt>
                <c:pt idx="171">
                  <c:v>-4.375</c:v>
                </c:pt>
                <c:pt idx="172">
                  <c:v>-2.125</c:v>
                </c:pt>
                <c:pt idx="173">
                  <c:v>-1.75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58C-4DE4-9CE1-32D4C2FD86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66954655"/>
        <c:axId val="1166965887"/>
      </c:scatterChart>
      <c:valAx>
        <c:axId val="1166954655"/>
        <c:scaling>
          <c:orientation val="minMax"/>
          <c:max val="30"/>
          <c:min val="2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ja-JP" sz="1600"/>
                  <a:t>AL (mm)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66965887"/>
        <c:crossesAt val="-7"/>
        <c:crossBetween val="midCat"/>
      </c:valAx>
      <c:valAx>
        <c:axId val="1166965887"/>
        <c:scaling>
          <c:orientation val="minMax"/>
          <c:max val="3"/>
          <c:min val="-7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ja-JP" sz="1600"/>
                  <a:t>SE (D)</a:t>
                </a:r>
                <a:endParaRPr lang="ja-JP" altLang="en-US" sz="160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ja-JP" alt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66954655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400">
          <a:solidFill>
            <a:sysClr val="windowText" lastClr="000000"/>
          </a:solidFill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testdata230414!$V$8</c:f>
              <c:strCache>
                <c:ptCount val="1"/>
                <c:pt idx="0">
                  <c:v>Average</c:v>
                </c:pt>
              </c:strCache>
            </c:strRef>
          </c:tx>
          <c:spPr>
            <a:pattFill prst="pct5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testdata230414!$W$9:$Y$9</c:f>
                <c:numCache>
                  <c:formatCode>General</c:formatCode>
                  <c:ptCount val="3"/>
                  <c:pt idx="0">
                    <c:v>63.246986388004771</c:v>
                  </c:pt>
                  <c:pt idx="1">
                    <c:v>39.504247111961135</c:v>
                  </c:pt>
                  <c:pt idx="2">
                    <c:v>41.361488152832493</c:v>
                  </c:pt>
                </c:numCache>
              </c:numRef>
            </c:plus>
            <c:minus>
              <c:numRef>
                <c:f>testdata230414!$W$9:$Y$9</c:f>
                <c:numCache>
                  <c:formatCode>General</c:formatCode>
                  <c:ptCount val="3"/>
                  <c:pt idx="0">
                    <c:v>63.246986388004771</c:v>
                  </c:pt>
                  <c:pt idx="1">
                    <c:v>39.504247111961135</c:v>
                  </c:pt>
                  <c:pt idx="2">
                    <c:v>41.361488152832493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testdata230414!$W$7:$Y$7</c:f>
              <c:strCache>
                <c:ptCount val="3"/>
                <c:pt idx="0">
                  <c:v>Macular</c:v>
                </c:pt>
                <c:pt idx="1">
                  <c:v>Nasal</c:v>
                </c:pt>
                <c:pt idx="2">
                  <c:v>Temporal</c:v>
                </c:pt>
              </c:strCache>
            </c:strRef>
          </c:cat>
          <c:val>
            <c:numRef>
              <c:f>testdata230414!$W$8:$Y$8</c:f>
              <c:numCache>
                <c:formatCode>General</c:formatCode>
                <c:ptCount val="3"/>
                <c:pt idx="0">
                  <c:v>266.30294031530013</c:v>
                </c:pt>
                <c:pt idx="1">
                  <c:v>194.36819439969685</c:v>
                </c:pt>
                <c:pt idx="2">
                  <c:v>158.73407549174632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DA0-4AC9-8B13-1143E59207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95375279"/>
        <c:axId val="260673871"/>
      </c:barChart>
      <c:catAx>
        <c:axId val="3953752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60673871"/>
        <c:crosses val="autoZero"/>
        <c:auto val="1"/>
        <c:lblAlgn val="ctr"/>
        <c:lblOffset val="100"/>
        <c:noMultiLvlLbl val="0"/>
      </c:catAx>
      <c:valAx>
        <c:axId val="26067387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ja-JP"/>
                  <a:t>Thickness (μm)</a:t>
                </a:r>
                <a:endParaRPr lang="ja-JP" alt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ja-JP" alt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9537527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400">
          <a:solidFill>
            <a:sysClr val="windowText" lastClr="000000"/>
          </a:solidFill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600"/>
              <a:t>Macular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noFill/>
              </a:ln>
              <a:effectLst/>
            </c:spPr>
          </c:marker>
          <c:trendline>
            <c:spPr>
              <a:ln w="19050" cap="rnd">
                <a:solidFill>
                  <a:srgbClr val="FF0000"/>
                </a:solidFill>
                <a:prstDash val="sysDot"/>
              </a:ln>
              <a:effectLst/>
            </c:spPr>
            <c:trendlineType val="linear"/>
            <c:forward val="5"/>
            <c:backward val="5"/>
            <c:dispRSqr val="1"/>
            <c:dispEq val="1"/>
            <c:trendlineLbl>
              <c:layout>
                <c:manualLayout>
                  <c:x val="-5.7553807761192378E-2"/>
                  <c:y val="-0.460594722222222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4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</c:trendlineLbl>
          </c:trendline>
          <c:xVal>
            <c:numRef>
              <c:f>testdata230414!$H$8:$H$181</c:f>
              <c:numCache>
                <c:formatCode>General</c:formatCode>
                <c:ptCount val="174"/>
                <c:pt idx="0">
                  <c:v>23.37</c:v>
                </c:pt>
                <c:pt idx="1">
                  <c:v>23.72</c:v>
                </c:pt>
                <c:pt idx="2">
                  <c:v>22.68</c:v>
                </c:pt>
                <c:pt idx="3">
                  <c:v>22.75</c:v>
                </c:pt>
                <c:pt idx="4">
                  <c:v>24.44</c:v>
                </c:pt>
                <c:pt idx="5">
                  <c:v>24.31</c:v>
                </c:pt>
                <c:pt idx="6">
                  <c:v>22.35</c:v>
                </c:pt>
                <c:pt idx="7">
                  <c:v>22.52</c:v>
                </c:pt>
                <c:pt idx="8">
                  <c:v>22.7</c:v>
                </c:pt>
                <c:pt idx="9">
                  <c:v>22.59</c:v>
                </c:pt>
                <c:pt idx="10">
                  <c:v>21.74</c:v>
                </c:pt>
                <c:pt idx="11">
                  <c:v>21.58</c:v>
                </c:pt>
                <c:pt idx="12">
                  <c:v>24.2</c:v>
                </c:pt>
                <c:pt idx="13">
                  <c:v>24.04</c:v>
                </c:pt>
                <c:pt idx="14">
                  <c:v>24.49</c:v>
                </c:pt>
                <c:pt idx="15">
                  <c:v>24.32</c:v>
                </c:pt>
                <c:pt idx="16">
                  <c:v>24.95</c:v>
                </c:pt>
                <c:pt idx="17">
                  <c:v>24.13</c:v>
                </c:pt>
                <c:pt idx="18">
                  <c:v>23.08</c:v>
                </c:pt>
                <c:pt idx="19">
                  <c:v>23.37</c:v>
                </c:pt>
                <c:pt idx="20">
                  <c:v>22.71</c:v>
                </c:pt>
                <c:pt idx="21">
                  <c:v>22.72</c:v>
                </c:pt>
                <c:pt idx="22">
                  <c:v>24.08</c:v>
                </c:pt>
                <c:pt idx="23">
                  <c:v>23.24</c:v>
                </c:pt>
                <c:pt idx="24">
                  <c:v>24.65</c:v>
                </c:pt>
                <c:pt idx="25">
                  <c:v>24.77</c:v>
                </c:pt>
                <c:pt idx="26">
                  <c:v>25.65</c:v>
                </c:pt>
                <c:pt idx="27">
                  <c:v>25.2</c:v>
                </c:pt>
                <c:pt idx="28">
                  <c:v>22.29</c:v>
                </c:pt>
                <c:pt idx="29">
                  <c:v>22.8</c:v>
                </c:pt>
                <c:pt idx="30">
                  <c:v>22.99</c:v>
                </c:pt>
                <c:pt idx="31">
                  <c:v>22.97</c:v>
                </c:pt>
                <c:pt idx="32">
                  <c:v>21.83</c:v>
                </c:pt>
                <c:pt idx="33">
                  <c:v>21.47</c:v>
                </c:pt>
                <c:pt idx="34">
                  <c:v>23.88</c:v>
                </c:pt>
                <c:pt idx="35">
                  <c:v>23.94</c:v>
                </c:pt>
                <c:pt idx="36">
                  <c:v>24.27</c:v>
                </c:pt>
                <c:pt idx="37">
                  <c:v>24.14</c:v>
                </c:pt>
                <c:pt idx="38">
                  <c:v>24.48</c:v>
                </c:pt>
                <c:pt idx="39">
                  <c:v>24.35</c:v>
                </c:pt>
                <c:pt idx="40">
                  <c:v>23.84</c:v>
                </c:pt>
                <c:pt idx="41">
                  <c:v>23.55</c:v>
                </c:pt>
                <c:pt idx="42">
                  <c:v>24.63</c:v>
                </c:pt>
                <c:pt idx="43">
                  <c:v>24.46</c:v>
                </c:pt>
                <c:pt idx="44">
                  <c:v>22.04</c:v>
                </c:pt>
                <c:pt idx="45">
                  <c:v>22.12</c:v>
                </c:pt>
                <c:pt idx="46">
                  <c:v>22.63</c:v>
                </c:pt>
                <c:pt idx="47">
                  <c:v>22.63</c:v>
                </c:pt>
                <c:pt idx="48">
                  <c:v>23.77</c:v>
                </c:pt>
                <c:pt idx="49">
                  <c:v>23.79</c:v>
                </c:pt>
                <c:pt idx="50">
                  <c:v>22.29</c:v>
                </c:pt>
                <c:pt idx="51">
                  <c:v>22.31</c:v>
                </c:pt>
                <c:pt idx="52">
                  <c:v>22.42</c:v>
                </c:pt>
                <c:pt idx="53">
                  <c:v>22.62</c:v>
                </c:pt>
                <c:pt idx="54">
                  <c:v>23.66</c:v>
                </c:pt>
                <c:pt idx="55">
                  <c:v>23.43</c:v>
                </c:pt>
                <c:pt idx="56">
                  <c:v>22.94</c:v>
                </c:pt>
                <c:pt idx="57">
                  <c:v>22.74</c:v>
                </c:pt>
                <c:pt idx="58">
                  <c:v>22.66</c:v>
                </c:pt>
                <c:pt idx="59">
                  <c:v>22.93</c:v>
                </c:pt>
                <c:pt idx="60">
                  <c:v>22.59</c:v>
                </c:pt>
                <c:pt idx="61">
                  <c:v>22.11</c:v>
                </c:pt>
                <c:pt idx="62">
                  <c:v>23.12</c:v>
                </c:pt>
                <c:pt idx="63">
                  <c:v>23.18</c:v>
                </c:pt>
                <c:pt idx="64">
                  <c:v>23.8</c:v>
                </c:pt>
                <c:pt idx="65">
                  <c:v>23.89</c:v>
                </c:pt>
                <c:pt idx="66">
                  <c:v>25.11</c:v>
                </c:pt>
                <c:pt idx="67">
                  <c:v>25.19</c:v>
                </c:pt>
                <c:pt idx="68">
                  <c:v>21.92</c:v>
                </c:pt>
                <c:pt idx="69">
                  <c:v>22.4</c:v>
                </c:pt>
                <c:pt idx="70">
                  <c:v>22.66</c:v>
                </c:pt>
                <c:pt idx="71">
                  <c:v>22.65</c:v>
                </c:pt>
                <c:pt idx="72">
                  <c:v>23.17</c:v>
                </c:pt>
                <c:pt idx="73">
                  <c:v>23.29</c:v>
                </c:pt>
                <c:pt idx="74">
                  <c:v>23.73</c:v>
                </c:pt>
                <c:pt idx="75">
                  <c:v>23.49</c:v>
                </c:pt>
                <c:pt idx="76">
                  <c:v>23.26</c:v>
                </c:pt>
                <c:pt idx="77">
                  <c:v>23.14</c:v>
                </c:pt>
                <c:pt idx="78">
                  <c:v>23.64</c:v>
                </c:pt>
                <c:pt idx="79">
                  <c:v>23.4</c:v>
                </c:pt>
                <c:pt idx="80">
                  <c:v>22.62</c:v>
                </c:pt>
                <c:pt idx="81">
                  <c:v>22.43</c:v>
                </c:pt>
                <c:pt idx="82">
                  <c:v>21.47</c:v>
                </c:pt>
                <c:pt idx="83">
                  <c:v>22.34</c:v>
                </c:pt>
                <c:pt idx="84">
                  <c:v>25.2</c:v>
                </c:pt>
                <c:pt idx="85">
                  <c:v>25.3</c:v>
                </c:pt>
                <c:pt idx="86">
                  <c:v>24.6</c:v>
                </c:pt>
                <c:pt idx="87">
                  <c:v>24.71</c:v>
                </c:pt>
                <c:pt idx="88">
                  <c:v>23.9</c:v>
                </c:pt>
                <c:pt idx="89">
                  <c:v>23.63</c:v>
                </c:pt>
                <c:pt idx="90">
                  <c:v>23.25</c:v>
                </c:pt>
                <c:pt idx="91">
                  <c:v>23.29</c:v>
                </c:pt>
                <c:pt idx="92">
                  <c:v>23.74</c:v>
                </c:pt>
                <c:pt idx="93">
                  <c:v>23.9</c:v>
                </c:pt>
                <c:pt idx="94">
                  <c:v>23.15</c:v>
                </c:pt>
                <c:pt idx="95">
                  <c:v>23.39</c:v>
                </c:pt>
                <c:pt idx="96">
                  <c:v>26.53</c:v>
                </c:pt>
                <c:pt idx="97">
                  <c:v>26.61</c:v>
                </c:pt>
                <c:pt idx="98">
                  <c:v>24.13</c:v>
                </c:pt>
                <c:pt idx="99">
                  <c:v>24.28</c:v>
                </c:pt>
                <c:pt idx="100">
                  <c:v>23.38</c:v>
                </c:pt>
                <c:pt idx="101">
                  <c:v>23.42</c:v>
                </c:pt>
                <c:pt idx="102">
                  <c:v>23.9</c:v>
                </c:pt>
                <c:pt idx="103">
                  <c:v>24.04</c:v>
                </c:pt>
                <c:pt idx="104">
                  <c:v>26.92</c:v>
                </c:pt>
                <c:pt idx="105">
                  <c:v>26.61</c:v>
                </c:pt>
                <c:pt idx="106">
                  <c:v>23.72</c:v>
                </c:pt>
                <c:pt idx="107">
                  <c:v>23.68</c:v>
                </c:pt>
                <c:pt idx="108">
                  <c:v>24.18</c:v>
                </c:pt>
                <c:pt idx="109">
                  <c:v>24.37</c:v>
                </c:pt>
                <c:pt idx="110">
                  <c:v>24.95</c:v>
                </c:pt>
                <c:pt idx="111">
                  <c:v>24.95</c:v>
                </c:pt>
                <c:pt idx="112">
                  <c:v>23.45</c:v>
                </c:pt>
                <c:pt idx="113">
                  <c:v>23.55</c:v>
                </c:pt>
                <c:pt idx="114">
                  <c:v>23.44</c:v>
                </c:pt>
                <c:pt idx="115">
                  <c:v>23.41</c:v>
                </c:pt>
                <c:pt idx="116">
                  <c:v>24.06</c:v>
                </c:pt>
                <c:pt idx="117">
                  <c:v>23.88</c:v>
                </c:pt>
                <c:pt idx="118">
                  <c:v>25.15</c:v>
                </c:pt>
                <c:pt idx="119">
                  <c:v>24.98</c:v>
                </c:pt>
                <c:pt idx="120">
                  <c:v>24.71</c:v>
                </c:pt>
                <c:pt idx="121">
                  <c:v>24.91</c:v>
                </c:pt>
                <c:pt idx="122">
                  <c:v>24.76</c:v>
                </c:pt>
                <c:pt idx="123">
                  <c:v>24.67</c:v>
                </c:pt>
                <c:pt idx="124">
                  <c:v>23.01</c:v>
                </c:pt>
                <c:pt idx="125">
                  <c:v>22.95</c:v>
                </c:pt>
                <c:pt idx="126">
                  <c:v>26.55</c:v>
                </c:pt>
                <c:pt idx="127">
                  <c:v>26.18</c:v>
                </c:pt>
                <c:pt idx="128">
                  <c:v>24.35</c:v>
                </c:pt>
                <c:pt idx="129">
                  <c:v>24.42</c:v>
                </c:pt>
                <c:pt idx="130">
                  <c:v>24.47</c:v>
                </c:pt>
                <c:pt idx="131">
                  <c:v>24.57</c:v>
                </c:pt>
                <c:pt idx="132">
                  <c:v>23.17</c:v>
                </c:pt>
                <c:pt idx="133">
                  <c:v>23.41</c:v>
                </c:pt>
                <c:pt idx="134">
                  <c:v>24.81</c:v>
                </c:pt>
                <c:pt idx="135">
                  <c:v>25.07</c:v>
                </c:pt>
                <c:pt idx="136">
                  <c:v>26.47</c:v>
                </c:pt>
                <c:pt idx="137">
                  <c:v>26.58</c:v>
                </c:pt>
                <c:pt idx="138">
                  <c:v>23.99</c:v>
                </c:pt>
                <c:pt idx="139">
                  <c:v>24.13</c:v>
                </c:pt>
                <c:pt idx="140">
                  <c:v>24.83</c:v>
                </c:pt>
                <c:pt idx="141">
                  <c:v>24.72</c:v>
                </c:pt>
                <c:pt idx="142">
                  <c:v>23.75</c:v>
                </c:pt>
                <c:pt idx="143">
                  <c:v>23.69</c:v>
                </c:pt>
                <c:pt idx="144">
                  <c:v>23.3</c:v>
                </c:pt>
                <c:pt idx="145">
                  <c:v>23.19</c:v>
                </c:pt>
                <c:pt idx="146">
                  <c:v>22.79</c:v>
                </c:pt>
                <c:pt idx="147">
                  <c:v>22.79</c:v>
                </c:pt>
                <c:pt idx="148">
                  <c:v>26.64</c:v>
                </c:pt>
                <c:pt idx="149">
                  <c:v>26.33</c:v>
                </c:pt>
                <c:pt idx="150">
                  <c:v>21.82</c:v>
                </c:pt>
                <c:pt idx="151">
                  <c:v>22</c:v>
                </c:pt>
                <c:pt idx="152">
                  <c:v>24.83</c:v>
                </c:pt>
                <c:pt idx="153">
                  <c:v>24.86</c:v>
                </c:pt>
                <c:pt idx="154">
                  <c:v>23.41</c:v>
                </c:pt>
                <c:pt idx="155">
                  <c:v>23.32</c:v>
                </c:pt>
                <c:pt idx="156">
                  <c:v>25.35</c:v>
                </c:pt>
                <c:pt idx="157">
                  <c:v>25.46</c:v>
                </c:pt>
                <c:pt idx="158">
                  <c:v>23.65</c:v>
                </c:pt>
                <c:pt idx="159">
                  <c:v>22.86</c:v>
                </c:pt>
                <c:pt idx="160">
                  <c:v>25.07</c:v>
                </c:pt>
                <c:pt idx="161">
                  <c:v>25.08</c:v>
                </c:pt>
                <c:pt idx="162">
                  <c:v>24.14</c:v>
                </c:pt>
                <c:pt idx="163">
                  <c:v>23.49</c:v>
                </c:pt>
                <c:pt idx="164">
                  <c:v>22.47</c:v>
                </c:pt>
                <c:pt idx="165">
                  <c:v>22.67</c:v>
                </c:pt>
                <c:pt idx="166">
                  <c:v>22.51</c:v>
                </c:pt>
                <c:pt idx="167">
                  <c:v>22.39</c:v>
                </c:pt>
                <c:pt idx="168">
                  <c:v>23.41</c:v>
                </c:pt>
                <c:pt idx="169">
                  <c:v>23.29</c:v>
                </c:pt>
                <c:pt idx="170">
                  <c:v>25.14</c:v>
                </c:pt>
                <c:pt idx="171">
                  <c:v>25.44</c:v>
                </c:pt>
                <c:pt idx="172">
                  <c:v>22.96</c:v>
                </c:pt>
                <c:pt idx="173">
                  <c:v>23.01</c:v>
                </c:pt>
              </c:numCache>
            </c:numRef>
          </c:xVal>
          <c:yVal>
            <c:numRef>
              <c:f>testdata230414!$O$8:$O$181</c:f>
              <c:numCache>
                <c:formatCode>General</c:formatCode>
                <c:ptCount val="174"/>
                <c:pt idx="0">
                  <c:v>285.33780523057402</c:v>
                </c:pt>
                <c:pt idx="1">
                  <c:v>251.649372648732</c:v>
                </c:pt>
                <c:pt idx="2">
                  <c:v>226.848302075882</c:v>
                </c:pt>
                <c:pt idx="3">
                  <c:v>238.97490830503401</c:v>
                </c:pt>
                <c:pt idx="4">
                  <c:v>232.908488202222</c:v>
                </c:pt>
                <c:pt idx="5">
                  <c:v>232.117012546051</c:v>
                </c:pt>
                <c:pt idx="6">
                  <c:v>291.39336026754199</c:v>
                </c:pt>
                <c:pt idx="7">
                  <c:v>334.61196719622802</c:v>
                </c:pt>
                <c:pt idx="8">
                  <c:v>233.10653464257399</c:v>
                </c:pt>
                <c:pt idx="9">
                  <c:v>274.028296740521</c:v>
                </c:pt>
                <c:pt idx="10">
                  <c:v>248.707002053607</c:v>
                </c:pt>
                <c:pt idx="11">
                  <c:v>309.87547334418798</c:v>
                </c:pt>
                <c:pt idx="12">
                  <c:v>272.01923792201001</c:v>
                </c:pt>
                <c:pt idx="13">
                  <c:v>300.21035903955402</c:v>
                </c:pt>
                <c:pt idx="14">
                  <c:v>244.75094353571299</c:v>
                </c:pt>
                <c:pt idx="15">
                  <c:v>291.09186109638898</c:v>
                </c:pt>
                <c:pt idx="16">
                  <c:v>175.31912290548399</c:v>
                </c:pt>
                <c:pt idx="17">
                  <c:v>197.45246450900299</c:v>
                </c:pt>
                <c:pt idx="18">
                  <c:v>223.663603227853</c:v>
                </c:pt>
                <c:pt idx="19">
                  <c:v>223.13217448231501</c:v>
                </c:pt>
                <c:pt idx="20">
                  <c:v>229.55508658577801</c:v>
                </c:pt>
                <c:pt idx="21">
                  <c:v>196.95143532093101</c:v>
                </c:pt>
                <c:pt idx="22">
                  <c:v>183.11938978166901</c:v>
                </c:pt>
                <c:pt idx="23">
                  <c:v>284.75455674512398</c:v>
                </c:pt>
                <c:pt idx="24">
                  <c:v>327.801350443768</c:v>
                </c:pt>
                <c:pt idx="25">
                  <c:v>305.72802629594997</c:v>
                </c:pt>
                <c:pt idx="26">
                  <c:v>157.44665587210901</c:v>
                </c:pt>
                <c:pt idx="27">
                  <c:v>140.88958691672701</c:v>
                </c:pt>
                <c:pt idx="28">
                  <c:v>348.56978294943798</c:v>
                </c:pt>
                <c:pt idx="29">
                  <c:v>363.36291315434499</c:v>
                </c:pt>
                <c:pt idx="30">
                  <c:v>371.58792146393199</c:v>
                </c:pt>
                <c:pt idx="31">
                  <c:v>382.03457865833002</c:v>
                </c:pt>
                <c:pt idx="32">
                  <c:v>209.841245768237</c:v>
                </c:pt>
                <c:pt idx="33">
                  <c:v>218.31201354297201</c:v>
                </c:pt>
                <c:pt idx="34">
                  <c:v>343.57101813971298</c:v>
                </c:pt>
                <c:pt idx="35">
                  <c:v>391.19044230908901</c:v>
                </c:pt>
                <c:pt idx="36">
                  <c:v>397.68331288839403</c:v>
                </c:pt>
                <c:pt idx="37">
                  <c:v>383.64641791097603</c:v>
                </c:pt>
                <c:pt idx="38">
                  <c:v>252.09934847407601</c:v>
                </c:pt>
                <c:pt idx="39">
                  <c:v>320.54195321242099</c:v>
                </c:pt>
                <c:pt idx="40">
                  <c:v>334.11505287501097</c:v>
                </c:pt>
                <c:pt idx="41">
                  <c:v>407.34448776740101</c:v>
                </c:pt>
                <c:pt idx="42">
                  <c:v>240.86121055832601</c:v>
                </c:pt>
                <c:pt idx="43">
                  <c:v>228.54010181107199</c:v>
                </c:pt>
                <c:pt idx="44">
                  <c:v>338.81732012431797</c:v>
                </c:pt>
                <c:pt idx="45">
                  <c:v>327.08674072758799</c:v>
                </c:pt>
                <c:pt idx="46">
                  <c:v>292.06076776842599</c:v>
                </c:pt>
                <c:pt idx="47">
                  <c:v>281.22735264234802</c:v>
                </c:pt>
                <c:pt idx="48">
                  <c:v>294.70812507476899</c:v>
                </c:pt>
                <c:pt idx="49">
                  <c:v>298.16831955734301</c:v>
                </c:pt>
                <c:pt idx="50">
                  <c:v>235.977810771642</c:v>
                </c:pt>
                <c:pt idx="51">
                  <c:v>226.72954502612299</c:v>
                </c:pt>
                <c:pt idx="52">
                  <c:v>313.776969908463</c:v>
                </c:pt>
                <c:pt idx="53">
                  <c:v>305.44574254150598</c:v>
                </c:pt>
                <c:pt idx="54">
                  <c:v>286.69995999193202</c:v>
                </c:pt>
                <c:pt idx="55">
                  <c:v>279.743327219234</c:v>
                </c:pt>
                <c:pt idx="56">
                  <c:v>302.09317527884599</c:v>
                </c:pt>
                <c:pt idx="57">
                  <c:v>344.33988326240001</c:v>
                </c:pt>
                <c:pt idx="58">
                  <c:v>326.44575012520301</c:v>
                </c:pt>
                <c:pt idx="59">
                  <c:v>272.70371524177699</c:v>
                </c:pt>
                <c:pt idx="60">
                  <c:v>357.76434323092099</c:v>
                </c:pt>
                <c:pt idx="61">
                  <c:v>417.62862406395902</c:v>
                </c:pt>
                <c:pt idx="62">
                  <c:v>319.311483030825</c:v>
                </c:pt>
                <c:pt idx="63">
                  <c:v>350.47265432525103</c:v>
                </c:pt>
                <c:pt idx="64">
                  <c:v>287.78978070194802</c:v>
                </c:pt>
                <c:pt idx="65">
                  <c:v>255.469931878176</c:v>
                </c:pt>
                <c:pt idx="66">
                  <c:v>195.57245840820499</c:v>
                </c:pt>
                <c:pt idx="67">
                  <c:v>174.906429867132</c:v>
                </c:pt>
                <c:pt idx="68">
                  <c:v>296.81647984071401</c:v>
                </c:pt>
                <c:pt idx="69">
                  <c:v>248.323733352342</c:v>
                </c:pt>
                <c:pt idx="70">
                  <c:v>352.64950599034398</c:v>
                </c:pt>
                <c:pt idx="71">
                  <c:v>295.748146364261</c:v>
                </c:pt>
                <c:pt idx="72">
                  <c:v>392.00316077842899</c:v>
                </c:pt>
                <c:pt idx="73">
                  <c:v>383.90488764710102</c:v>
                </c:pt>
                <c:pt idx="74">
                  <c:v>209.56955228323099</c:v>
                </c:pt>
                <c:pt idx="75">
                  <c:v>214.34087035177799</c:v>
                </c:pt>
                <c:pt idx="76">
                  <c:v>224.20419176437801</c:v>
                </c:pt>
                <c:pt idx="77">
                  <c:v>207.013279161783</c:v>
                </c:pt>
                <c:pt idx="78">
                  <c:v>267.70345965693099</c:v>
                </c:pt>
                <c:pt idx="79">
                  <c:v>244.924148020893</c:v>
                </c:pt>
                <c:pt idx="80">
                  <c:v>247.681911841866</c:v>
                </c:pt>
                <c:pt idx="81">
                  <c:v>265.98953903492497</c:v>
                </c:pt>
                <c:pt idx="82">
                  <c:v>360.30533574409202</c:v>
                </c:pt>
                <c:pt idx="83">
                  <c:v>295.79849739287101</c:v>
                </c:pt>
                <c:pt idx="84">
                  <c:v>286.5660279009</c:v>
                </c:pt>
                <c:pt idx="85">
                  <c:v>301.59830406927699</c:v>
                </c:pt>
                <c:pt idx="86">
                  <c:v>226.42782789930399</c:v>
                </c:pt>
                <c:pt idx="87">
                  <c:v>229.31652769453001</c:v>
                </c:pt>
                <c:pt idx="88">
                  <c:v>306.41482104260399</c:v>
                </c:pt>
                <c:pt idx="89">
                  <c:v>248.219925652933</c:v>
                </c:pt>
                <c:pt idx="90">
                  <c:v>301.41916534714699</c:v>
                </c:pt>
                <c:pt idx="91">
                  <c:v>299.54077409546699</c:v>
                </c:pt>
                <c:pt idx="92">
                  <c:v>300.96518014025003</c:v>
                </c:pt>
                <c:pt idx="93">
                  <c:v>266.04182727742898</c:v>
                </c:pt>
                <c:pt idx="94">
                  <c:v>229.360254417714</c:v>
                </c:pt>
                <c:pt idx="95">
                  <c:v>262.334722360375</c:v>
                </c:pt>
                <c:pt idx="96">
                  <c:v>243.10871602940099</c:v>
                </c:pt>
                <c:pt idx="97">
                  <c:v>278.468119450237</c:v>
                </c:pt>
                <c:pt idx="98">
                  <c:v>171.30825648474101</c:v>
                </c:pt>
                <c:pt idx="99">
                  <c:v>187.173061901425</c:v>
                </c:pt>
                <c:pt idx="100">
                  <c:v>330.65453453420099</c:v>
                </c:pt>
                <c:pt idx="101">
                  <c:v>226.00336714392</c:v>
                </c:pt>
                <c:pt idx="102">
                  <c:v>196.12480897129899</c:v>
                </c:pt>
                <c:pt idx="103">
                  <c:v>183.08119151800599</c:v>
                </c:pt>
                <c:pt idx="104">
                  <c:v>136.472417594511</c:v>
                </c:pt>
                <c:pt idx="105">
                  <c:v>180.50552837068901</c:v>
                </c:pt>
                <c:pt idx="106">
                  <c:v>307.97114443391303</c:v>
                </c:pt>
                <c:pt idx="107">
                  <c:v>272.36878706735803</c:v>
                </c:pt>
                <c:pt idx="108">
                  <c:v>353.68185138710601</c:v>
                </c:pt>
                <c:pt idx="109">
                  <c:v>310.28038333808701</c:v>
                </c:pt>
                <c:pt idx="110">
                  <c:v>187.62729733458099</c:v>
                </c:pt>
                <c:pt idx="111">
                  <c:v>212.499602324417</c:v>
                </c:pt>
                <c:pt idx="112">
                  <c:v>251.72054257186201</c:v>
                </c:pt>
                <c:pt idx="113">
                  <c:v>225.20054550837301</c:v>
                </c:pt>
                <c:pt idx="114">
                  <c:v>311.559654490063</c:v>
                </c:pt>
                <c:pt idx="115">
                  <c:v>351.96023007098898</c:v>
                </c:pt>
                <c:pt idx="116">
                  <c:v>304.90585240440703</c:v>
                </c:pt>
                <c:pt idx="117">
                  <c:v>397.39467712354798</c:v>
                </c:pt>
                <c:pt idx="118">
                  <c:v>161.19934729646101</c:v>
                </c:pt>
                <c:pt idx="119">
                  <c:v>212.207044804785</c:v>
                </c:pt>
                <c:pt idx="120">
                  <c:v>185.07618722022701</c:v>
                </c:pt>
                <c:pt idx="121">
                  <c:v>198.816063779497</c:v>
                </c:pt>
                <c:pt idx="122">
                  <c:v>237.49216951796501</c:v>
                </c:pt>
                <c:pt idx="123">
                  <c:v>289.55849186306398</c:v>
                </c:pt>
                <c:pt idx="124">
                  <c:v>262.60955741270601</c:v>
                </c:pt>
                <c:pt idx="125">
                  <c:v>260.68974303630699</c:v>
                </c:pt>
                <c:pt idx="126">
                  <c:v>180.063866214717</c:v>
                </c:pt>
                <c:pt idx="127">
                  <c:v>181.92584171873801</c:v>
                </c:pt>
                <c:pt idx="128">
                  <c:v>338.70694211905902</c:v>
                </c:pt>
                <c:pt idx="129">
                  <c:v>318.68637648534298</c:v>
                </c:pt>
                <c:pt idx="130">
                  <c:v>216.87022751516199</c:v>
                </c:pt>
                <c:pt idx="131">
                  <c:v>199.22984482605401</c:v>
                </c:pt>
                <c:pt idx="132">
                  <c:v>278.01337022019499</c:v>
                </c:pt>
                <c:pt idx="133">
                  <c:v>247.339649158079</c:v>
                </c:pt>
                <c:pt idx="134">
                  <c:v>251.49166405022399</c:v>
                </c:pt>
                <c:pt idx="135">
                  <c:v>226.35997906057901</c:v>
                </c:pt>
                <c:pt idx="136">
                  <c:v>143.39462727049499</c:v>
                </c:pt>
                <c:pt idx="137">
                  <c:v>129.71853781146501</c:v>
                </c:pt>
                <c:pt idx="138">
                  <c:v>238.82426117062499</c:v>
                </c:pt>
                <c:pt idx="139">
                  <c:v>249.87217601479901</c:v>
                </c:pt>
                <c:pt idx="140">
                  <c:v>223.92181116238299</c:v>
                </c:pt>
                <c:pt idx="141">
                  <c:v>271.249358607072</c:v>
                </c:pt>
                <c:pt idx="142">
                  <c:v>246.581832744689</c:v>
                </c:pt>
                <c:pt idx="143">
                  <c:v>245.74824462399101</c:v>
                </c:pt>
                <c:pt idx="144">
                  <c:v>174.29352690241399</c:v>
                </c:pt>
                <c:pt idx="145">
                  <c:v>137.15396111272699</c:v>
                </c:pt>
                <c:pt idx="146">
                  <c:v>254.788858795702</c:v>
                </c:pt>
                <c:pt idx="147">
                  <c:v>240.147633290497</c:v>
                </c:pt>
                <c:pt idx="148">
                  <c:v>180.09731439191901</c:v>
                </c:pt>
                <c:pt idx="149">
                  <c:v>193.907797612877</c:v>
                </c:pt>
                <c:pt idx="150">
                  <c:v>331.99237498888999</c:v>
                </c:pt>
                <c:pt idx="151">
                  <c:v>306.800879634463</c:v>
                </c:pt>
                <c:pt idx="152">
                  <c:v>268.39372225100499</c:v>
                </c:pt>
                <c:pt idx="153">
                  <c:v>256.98063386551797</c:v>
                </c:pt>
                <c:pt idx="154">
                  <c:v>333.73292894514401</c:v>
                </c:pt>
                <c:pt idx="155">
                  <c:v>294.437257095208</c:v>
                </c:pt>
                <c:pt idx="156">
                  <c:v>184.241011261241</c:v>
                </c:pt>
                <c:pt idx="157">
                  <c:v>192.29205813214199</c:v>
                </c:pt>
                <c:pt idx="158">
                  <c:v>361.69725624386001</c:v>
                </c:pt>
                <c:pt idx="159">
                  <c:v>416.33777580536503</c:v>
                </c:pt>
                <c:pt idx="160">
                  <c:v>283.46918200478001</c:v>
                </c:pt>
                <c:pt idx="161">
                  <c:v>213.651966291305</c:v>
                </c:pt>
                <c:pt idx="162">
                  <c:v>186.435974848782</c:v>
                </c:pt>
                <c:pt idx="163">
                  <c:v>261.26876245741499</c:v>
                </c:pt>
                <c:pt idx="164">
                  <c:v>318.61274509052998</c:v>
                </c:pt>
                <c:pt idx="165">
                  <c:v>243.16731213787099</c:v>
                </c:pt>
                <c:pt idx="166">
                  <c:v>236.619206572476</c:v>
                </c:pt>
                <c:pt idx="167">
                  <c:v>259.14002942276602</c:v>
                </c:pt>
                <c:pt idx="168">
                  <c:v>285.48370331504799</c:v>
                </c:pt>
                <c:pt idx="169">
                  <c:v>295.084883993299</c:v>
                </c:pt>
                <c:pt idx="170">
                  <c:v>201.6406312588</c:v>
                </c:pt>
                <c:pt idx="171">
                  <c:v>204.272664959233</c:v>
                </c:pt>
                <c:pt idx="172">
                  <c:v>319.36487772927501</c:v>
                </c:pt>
                <c:pt idx="173">
                  <c:v>328.61845138437701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F0D-46A1-9647-492CC5BA33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1486767"/>
        <c:axId val="141488847"/>
      </c:scatterChart>
      <c:valAx>
        <c:axId val="141486767"/>
        <c:scaling>
          <c:orientation val="minMax"/>
          <c:max val="28"/>
          <c:min val="2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/>
                  <a:t>AL (mm)</a:t>
                </a:r>
                <a:endParaRPr lang="ja-JP" sz="160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488847"/>
        <c:crosses val="autoZero"/>
        <c:crossBetween val="midCat"/>
      </c:valAx>
      <c:valAx>
        <c:axId val="141488847"/>
        <c:scaling>
          <c:orientation val="minMax"/>
          <c:max val="45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/>
                  <a:t>ChT</a:t>
                </a:r>
                <a:endParaRPr lang="ja-JP" sz="160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486767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400">
          <a:solidFill>
            <a:sysClr val="windowText" lastClr="000000"/>
          </a:solidFill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600"/>
              <a:t>Nasal</a:t>
            </a:r>
            <a:endParaRPr lang="ja-JP" sz="16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noFill/>
              </a:ln>
              <a:effectLst/>
            </c:spPr>
          </c:marker>
          <c:trendline>
            <c:spPr>
              <a:ln w="19050" cap="rnd">
                <a:solidFill>
                  <a:srgbClr val="FF0000"/>
                </a:solidFill>
                <a:prstDash val="sysDot"/>
              </a:ln>
              <a:effectLst/>
            </c:spPr>
            <c:trendlineType val="linear"/>
            <c:forward val="5"/>
            <c:backward val="5"/>
            <c:dispRSqr val="1"/>
            <c:dispEq val="1"/>
            <c:trendlineLbl>
              <c:layout>
                <c:manualLayout>
                  <c:x val="-6.131125098684688E-2"/>
                  <c:y val="-0.21993138888888888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4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</c:trendlineLbl>
          </c:trendline>
          <c:xVal>
            <c:numRef>
              <c:f>testdata230414!$H$182:$H$355</c:f>
              <c:numCache>
                <c:formatCode>General</c:formatCode>
                <c:ptCount val="174"/>
                <c:pt idx="0">
                  <c:v>23.37</c:v>
                </c:pt>
                <c:pt idx="1">
                  <c:v>23.72</c:v>
                </c:pt>
                <c:pt idx="2">
                  <c:v>22.68</c:v>
                </c:pt>
                <c:pt idx="3">
                  <c:v>22.75</c:v>
                </c:pt>
                <c:pt idx="4">
                  <c:v>24.44</c:v>
                </c:pt>
                <c:pt idx="5">
                  <c:v>24.31</c:v>
                </c:pt>
                <c:pt idx="6">
                  <c:v>22.35</c:v>
                </c:pt>
                <c:pt idx="7">
                  <c:v>22.52</c:v>
                </c:pt>
                <c:pt idx="8">
                  <c:v>22.7</c:v>
                </c:pt>
                <c:pt idx="9">
                  <c:v>22.59</c:v>
                </c:pt>
                <c:pt idx="10">
                  <c:v>21.74</c:v>
                </c:pt>
                <c:pt idx="11">
                  <c:v>21.58</c:v>
                </c:pt>
                <c:pt idx="12">
                  <c:v>24.2</c:v>
                </c:pt>
                <c:pt idx="13">
                  <c:v>24.04</c:v>
                </c:pt>
                <c:pt idx="14">
                  <c:v>24.49</c:v>
                </c:pt>
                <c:pt idx="15">
                  <c:v>24.32</c:v>
                </c:pt>
                <c:pt idx="16">
                  <c:v>24.95</c:v>
                </c:pt>
                <c:pt idx="17">
                  <c:v>24.13</c:v>
                </c:pt>
                <c:pt idx="18">
                  <c:v>23.08</c:v>
                </c:pt>
                <c:pt idx="19">
                  <c:v>23.37</c:v>
                </c:pt>
                <c:pt idx="20">
                  <c:v>22.71</c:v>
                </c:pt>
                <c:pt idx="21">
                  <c:v>22.72</c:v>
                </c:pt>
                <c:pt idx="22">
                  <c:v>24.08</c:v>
                </c:pt>
                <c:pt idx="23">
                  <c:v>23.24</c:v>
                </c:pt>
                <c:pt idx="24">
                  <c:v>24.65</c:v>
                </c:pt>
                <c:pt idx="25">
                  <c:v>24.77</c:v>
                </c:pt>
                <c:pt idx="26">
                  <c:v>25.65</c:v>
                </c:pt>
                <c:pt idx="27">
                  <c:v>25.2</c:v>
                </c:pt>
                <c:pt idx="28">
                  <c:v>22.29</c:v>
                </c:pt>
                <c:pt idx="29">
                  <c:v>22.8</c:v>
                </c:pt>
                <c:pt idx="30">
                  <c:v>22.99</c:v>
                </c:pt>
                <c:pt idx="31">
                  <c:v>22.97</c:v>
                </c:pt>
                <c:pt idx="32">
                  <c:v>21.83</c:v>
                </c:pt>
                <c:pt idx="33">
                  <c:v>21.47</c:v>
                </c:pt>
                <c:pt idx="34">
                  <c:v>23.88</c:v>
                </c:pt>
                <c:pt idx="35">
                  <c:v>23.94</c:v>
                </c:pt>
                <c:pt idx="36">
                  <c:v>24.27</c:v>
                </c:pt>
                <c:pt idx="37">
                  <c:v>24.14</c:v>
                </c:pt>
                <c:pt idx="38">
                  <c:v>24.48</c:v>
                </c:pt>
                <c:pt idx="39">
                  <c:v>24.35</c:v>
                </c:pt>
                <c:pt idx="40">
                  <c:v>23.84</c:v>
                </c:pt>
                <c:pt idx="41">
                  <c:v>23.55</c:v>
                </c:pt>
                <c:pt idx="42">
                  <c:v>24.63</c:v>
                </c:pt>
                <c:pt idx="43">
                  <c:v>24.46</c:v>
                </c:pt>
                <c:pt idx="44">
                  <c:v>22.04</c:v>
                </c:pt>
                <c:pt idx="45">
                  <c:v>22.12</c:v>
                </c:pt>
                <c:pt idx="46">
                  <c:v>22.63</c:v>
                </c:pt>
                <c:pt idx="47">
                  <c:v>22.63</c:v>
                </c:pt>
                <c:pt idx="48">
                  <c:v>23.77</c:v>
                </c:pt>
                <c:pt idx="49">
                  <c:v>23.79</c:v>
                </c:pt>
                <c:pt idx="50">
                  <c:v>22.29</c:v>
                </c:pt>
                <c:pt idx="51">
                  <c:v>22.31</c:v>
                </c:pt>
                <c:pt idx="52">
                  <c:v>22.42</c:v>
                </c:pt>
                <c:pt idx="53">
                  <c:v>22.62</c:v>
                </c:pt>
                <c:pt idx="54">
                  <c:v>23.66</c:v>
                </c:pt>
                <c:pt idx="55">
                  <c:v>23.43</c:v>
                </c:pt>
                <c:pt idx="56">
                  <c:v>22.94</c:v>
                </c:pt>
                <c:pt idx="57">
                  <c:v>22.74</c:v>
                </c:pt>
                <c:pt idx="58">
                  <c:v>22.66</c:v>
                </c:pt>
                <c:pt idx="59">
                  <c:v>22.93</c:v>
                </c:pt>
                <c:pt idx="60">
                  <c:v>22.59</c:v>
                </c:pt>
                <c:pt idx="61">
                  <c:v>22.11</c:v>
                </c:pt>
                <c:pt idx="62">
                  <c:v>23.12</c:v>
                </c:pt>
                <c:pt idx="63">
                  <c:v>23.18</c:v>
                </c:pt>
                <c:pt idx="64">
                  <c:v>23.8</c:v>
                </c:pt>
                <c:pt idx="65">
                  <c:v>23.89</c:v>
                </c:pt>
                <c:pt idx="66">
                  <c:v>25.11</c:v>
                </c:pt>
                <c:pt idx="67">
                  <c:v>25.19</c:v>
                </c:pt>
                <c:pt idx="68">
                  <c:v>21.92</c:v>
                </c:pt>
                <c:pt idx="69">
                  <c:v>22.4</c:v>
                </c:pt>
                <c:pt idx="70">
                  <c:v>22.66</c:v>
                </c:pt>
                <c:pt idx="71">
                  <c:v>22.65</c:v>
                </c:pt>
                <c:pt idx="72">
                  <c:v>23.17</c:v>
                </c:pt>
                <c:pt idx="73">
                  <c:v>23.29</c:v>
                </c:pt>
                <c:pt idx="74">
                  <c:v>23.73</c:v>
                </c:pt>
                <c:pt idx="75">
                  <c:v>23.49</c:v>
                </c:pt>
                <c:pt idx="76">
                  <c:v>23.26</c:v>
                </c:pt>
                <c:pt idx="77">
                  <c:v>23.14</c:v>
                </c:pt>
                <c:pt idx="78">
                  <c:v>23.64</c:v>
                </c:pt>
                <c:pt idx="79">
                  <c:v>23.4</c:v>
                </c:pt>
                <c:pt idx="80">
                  <c:v>22.62</c:v>
                </c:pt>
                <c:pt idx="81">
                  <c:v>22.43</c:v>
                </c:pt>
                <c:pt idx="82">
                  <c:v>21.47</c:v>
                </c:pt>
                <c:pt idx="83">
                  <c:v>22.34</c:v>
                </c:pt>
                <c:pt idx="84">
                  <c:v>25.2</c:v>
                </c:pt>
                <c:pt idx="85">
                  <c:v>25.3</c:v>
                </c:pt>
                <c:pt idx="86">
                  <c:v>24.6</c:v>
                </c:pt>
                <c:pt idx="87">
                  <c:v>24.71</c:v>
                </c:pt>
                <c:pt idx="88">
                  <c:v>23.9</c:v>
                </c:pt>
                <c:pt idx="89">
                  <c:v>23.63</c:v>
                </c:pt>
                <c:pt idx="90">
                  <c:v>23.25</c:v>
                </c:pt>
                <c:pt idx="91">
                  <c:v>23.29</c:v>
                </c:pt>
                <c:pt idx="92">
                  <c:v>23.74</c:v>
                </c:pt>
                <c:pt idx="93">
                  <c:v>23.9</c:v>
                </c:pt>
                <c:pt idx="94">
                  <c:v>23.15</c:v>
                </c:pt>
                <c:pt idx="95">
                  <c:v>23.39</c:v>
                </c:pt>
                <c:pt idx="96">
                  <c:v>26.53</c:v>
                </c:pt>
                <c:pt idx="97">
                  <c:v>26.61</c:v>
                </c:pt>
                <c:pt idx="98">
                  <c:v>24.13</c:v>
                </c:pt>
                <c:pt idx="99">
                  <c:v>24.28</c:v>
                </c:pt>
                <c:pt idx="100">
                  <c:v>23.38</c:v>
                </c:pt>
                <c:pt idx="101">
                  <c:v>23.42</c:v>
                </c:pt>
                <c:pt idx="102">
                  <c:v>23.9</c:v>
                </c:pt>
                <c:pt idx="103">
                  <c:v>24.04</c:v>
                </c:pt>
                <c:pt idx="104">
                  <c:v>26.92</c:v>
                </c:pt>
                <c:pt idx="105">
                  <c:v>26.61</c:v>
                </c:pt>
                <c:pt idx="106">
                  <c:v>23.72</c:v>
                </c:pt>
                <c:pt idx="107">
                  <c:v>23.68</c:v>
                </c:pt>
                <c:pt idx="108">
                  <c:v>24.18</c:v>
                </c:pt>
                <c:pt idx="109">
                  <c:v>24.37</c:v>
                </c:pt>
                <c:pt idx="110">
                  <c:v>24.95</c:v>
                </c:pt>
                <c:pt idx="111">
                  <c:v>24.95</c:v>
                </c:pt>
                <c:pt idx="112">
                  <c:v>23.45</c:v>
                </c:pt>
                <c:pt idx="113">
                  <c:v>23.55</c:v>
                </c:pt>
                <c:pt idx="114">
                  <c:v>23.44</c:v>
                </c:pt>
                <c:pt idx="115">
                  <c:v>23.41</c:v>
                </c:pt>
                <c:pt idx="116">
                  <c:v>24.06</c:v>
                </c:pt>
                <c:pt idx="117">
                  <c:v>23.88</c:v>
                </c:pt>
                <c:pt idx="118">
                  <c:v>25.15</c:v>
                </c:pt>
                <c:pt idx="119">
                  <c:v>24.98</c:v>
                </c:pt>
                <c:pt idx="120">
                  <c:v>24.71</c:v>
                </c:pt>
                <c:pt idx="121">
                  <c:v>24.91</c:v>
                </c:pt>
                <c:pt idx="122">
                  <c:v>24.76</c:v>
                </c:pt>
                <c:pt idx="123">
                  <c:v>24.67</c:v>
                </c:pt>
                <c:pt idx="124">
                  <c:v>23.01</c:v>
                </c:pt>
                <c:pt idx="125">
                  <c:v>22.95</c:v>
                </c:pt>
                <c:pt idx="126">
                  <c:v>26.55</c:v>
                </c:pt>
                <c:pt idx="127">
                  <c:v>26.18</c:v>
                </c:pt>
                <c:pt idx="128">
                  <c:v>24.35</c:v>
                </c:pt>
                <c:pt idx="129">
                  <c:v>24.42</c:v>
                </c:pt>
                <c:pt idx="130">
                  <c:v>24.47</c:v>
                </c:pt>
                <c:pt idx="131">
                  <c:v>24.57</c:v>
                </c:pt>
                <c:pt idx="132">
                  <c:v>23.17</c:v>
                </c:pt>
                <c:pt idx="133">
                  <c:v>23.41</c:v>
                </c:pt>
                <c:pt idx="134">
                  <c:v>24.81</c:v>
                </c:pt>
                <c:pt idx="135">
                  <c:v>25.07</c:v>
                </c:pt>
                <c:pt idx="136">
                  <c:v>26.58</c:v>
                </c:pt>
                <c:pt idx="137">
                  <c:v>26.47</c:v>
                </c:pt>
                <c:pt idx="138">
                  <c:v>23.99</c:v>
                </c:pt>
                <c:pt idx="139">
                  <c:v>24.13</c:v>
                </c:pt>
                <c:pt idx="140">
                  <c:v>24.83</c:v>
                </c:pt>
                <c:pt idx="141">
                  <c:v>24.72</c:v>
                </c:pt>
                <c:pt idx="142">
                  <c:v>23.75</c:v>
                </c:pt>
                <c:pt idx="143">
                  <c:v>23.69</c:v>
                </c:pt>
                <c:pt idx="144">
                  <c:v>23.3</c:v>
                </c:pt>
                <c:pt idx="145">
                  <c:v>23.19</c:v>
                </c:pt>
                <c:pt idx="146">
                  <c:v>22.79</c:v>
                </c:pt>
                <c:pt idx="147">
                  <c:v>22.79</c:v>
                </c:pt>
                <c:pt idx="148">
                  <c:v>26.64</c:v>
                </c:pt>
                <c:pt idx="149">
                  <c:v>26.33</c:v>
                </c:pt>
                <c:pt idx="150">
                  <c:v>21.82</c:v>
                </c:pt>
                <c:pt idx="151">
                  <c:v>22</c:v>
                </c:pt>
                <c:pt idx="152">
                  <c:v>24.83</c:v>
                </c:pt>
                <c:pt idx="153">
                  <c:v>24.86</c:v>
                </c:pt>
                <c:pt idx="154">
                  <c:v>23.41</c:v>
                </c:pt>
                <c:pt idx="155">
                  <c:v>23.32</c:v>
                </c:pt>
                <c:pt idx="156">
                  <c:v>25.35</c:v>
                </c:pt>
                <c:pt idx="157">
                  <c:v>25.46</c:v>
                </c:pt>
                <c:pt idx="158">
                  <c:v>23.65</c:v>
                </c:pt>
                <c:pt idx="159">
                  <c:v>22.86</c:v>
                </c:pt>
                <c:pt idx="160">
                  <c:v>25.07</c:v>
                </c:pt>
                <c:pt idx="161">
                  <c:v>25.08</c:v>
                </c:pt>
                <c:pt idx="162">
                  <c:v>24.14</c:v>
                </c:pt>
                <c:pt idx="163">
                  <c:v>23.49</c:v>
                </c:pt>
                <c:pt idx="164">
                  <c:v>22.47</c:v>
                </c:pt>
                <c:pt idx="165">
                  <c:v>22.67</c:v>
                </c:pt>
                <c:pt idx="166">
                  <c:v>22.51</c:v>
                </c:pt>
                <c:pt idx="167">
                  <c:v>22.39</c:v>
                </c:pt>
                <c:pt idx="168">
                  <c:v>23.41</c:v>
                </c:pt>
                <c:pt idx="169">
                  <c:v>23.29</c:v>
                </c:pt>
                <c:pt idx="170">
                  <c:v>25.44</c:v>
                </c:pt>
                <c:pt idx="171">
                  <c:v>25.14</c:v>
                </c:pt>
                <c:pt idx="172">
                  <c:v>22.96</c:v>
                </c:pt>
                <c:pt idx="173">
                  <c:v>23.01</c:v>
                </c:pt>
              </c:numCache>
            </c:numRef>
          </c:xVal>
          <c:yVal>
            <c:numRef>
              <c:f>testdata230414!$O$182:$O$355</c:f>
              <c:numCache>
                <c:formatCode>General</c:formatCode>
                <c:ptCount val="174"/>
                <c:pt idx="0">
                  <c:v>239.94434710638001</c:v>
                </c:pt>
                <c:pt idx="1">
                  <c:v>204.38599247352099</c:v>
                </c:pt>
                <c:pt idx="2">
                  <c:v>170.705797950826</c:v>
                </c:pt>
                <c:pt idx="3">
                  <c:v>157.957143935879</c:v>
                </c:pt>
                <c:pt idx="4">
                  <c:v>115.062317333683</c:v>
                </c:pt>
                <c:pt idx="5">
                  <c:v>115.76541750433201</c:v>
                </c:pt>
                <c:pt idx="6">
                  <c:v>255.44158312973801</c:v>
                </c:pt>
                <c:pt idx="7">
                  <c:v>239.44128256847</c:v>
                </c:pt>
                <c:pt idx="8">
                  <c:v>204.291303345388</c:v>
                </c:pt>
                <c:pt idx="9">
                  <c:v>167.09715129671801</c:v>
                </c:pt>
                <c:pt idx="10">
                  <c:v>219.50939299150099</c:v>
                </c:pt>
                <c:pt idx="11">
                  <c:v>211.92565979825</c:v>
                </c:pt>
                <c:pt idx="12">
                  <c:v>189.38905296469699</c:v>
                </c:pt>
                <c:pt idx="13">
                  <c:v>234.671812442256</c:v>
                </c:pt>
                <c:pt idx="14">
                  <c:v>154.978106837886</c:v>
                </c:pt>
                <c:pt idx="15">
                  <c:v>198.01423884611</c:v>
                </c:pt>
                <c:pt idx="16">
                  <c:v>213.72707260448499</c:v>
                </c:pt>
                <c:pt idx="17">
                  <c:v>181.328093751453</c:v>
                </c:pt>
                <c:pt idx="18">
                  <c:v>172.65754744622001</c:v>
                </c:pt>
                <c:pt idx="19">
                  <c:v>161.78132420087101</c:v>
                </c:pt>
                <c:pt idx="20">
                  <c:v>139.06606808676801</c:v>
                </c:pt>
                <c:pt idx="21">
                  <c:v>113.75942440857401</c:v>
                </c:pt>
                <c:pt idx="22">
                  <c:v>148.82744982903199</c:v>
                </c:pt>
                <c:pt idx="23">
                  <c:v>151.243428922698</c:v>
                </c:pt>
                <c:pt idx="24">
                  <c:v>192.99229396926199</c:v>
                </c:pt>
                <c:pt idx="25">
                  <c:v>185.96653798562599</c:v>
                </c:pt>
                <c:pt idx="26">
                  <c:v>170.870092063583</c:v>
                </c:pt>
                <c:pt idx="27">
                  <c:v>181.643844557759</c:v>
                </c:pt>
                <c:pt idx="28">
                  <c:v>211.09638962843599</c:v>
                </c:pt>
                <c:pt idx="29">
                  <c:v>159.58635980417799</c:v>
                </c:pt>
                <c:pt idx="30">
                  <c:v>208.329740095543</c:v>
                </c:pt>
                <c:pt idx="31">
                  <c:v>245.22200874476599</c:v>
                </c:pt>
                <c:pt idx="32">
                  <c:v>224.22976644464799</c:v>
                </c:pt>
                <c:pt idx="33">
                  <c:v>145.07823334952101</c:v>
                </c:pt>
                <c:pt idx="34">
                  <c:v>185.12720976030801</c:v>
                </c:pt>
                <c:pt idx="35">
                  <c:v>216.20398187660999</c:v>
                </c:pt>
                <c:pt idx="36">
                  <c:v>261.41025855465102</c:v>
                </c:pt>
                <c:pt idx="37">
                  <c:v>211.441738665787</c:v>
                </c:pt>
                <c:pt idx="38">
                  <c:v>216.57842866710899</c:v>
                </c:pt>
                <c:pt idx="39">
                  <c:v>185.81951678221901</c:v>
                </c:pt>
                <c:pt idx="40">
                  <c:v>151.14795063716801</c:v>
                </c:pt>
                <c:pt idx="41">
                  <c:v>193.137270198556</c:v>
                </c:pt>
                <c:pt idx="42">
                  <c:v>208.118087894468</c:v>
                </c:pt>
                <c:pt idx="43">
                  <c:v>153.62107422966901</c:v>
                </c:pt>
                <c:pt idx="44">
                  <c:v>172.88701904491899</c:v>
                </c:pt>
                <c:pt idx="45">
                  <c:v>173.64844889031701</c:v>
                </c:pt>
                <c:pt idx="46">
                  <c:v>142.245704001251</c:v>
                </c:pt>
                <c:pt idx="47">
                  <c:v>204.469931352694</c:v>
                </c:pt>
                <c:pt idx="48">
                  <c:v>220.004221348047</c:v>
                </c:pt>
                <c:pt idx="49">
                  <c:v>192.941609765545</c:v>
                </c:pt>
                <c:pt idx="50">
                  <c:v>167.04901852704299</c:v>
                </c:pt>
                <c:pt idx="51">
                  <c:v>144.98192808006601</c:v>
                </c:pt>
                <c:pt idx="52">
                  <c:v>220.08517084385301</c:v>
                </c:pt>
                <c:pt idx="53">
                  <c:v>155.081276501183</c:v>
                </c:pt>
                <c:pt idx="54">
                  <c:v>212.32495099729499</c:v>
                </c:pt>
                <c:pt idx="55">
                  <c:v>143.09041730217899</c:v>
                </c:pt>
                <c:pt idx="56">
                  <c:v>217.789643044386</c:v>
                </c:pt>
                <c:pt idx="57">
                  <c:v>210.516067745192</c:v>
                </c:pt>
                <c:pt idx="58">
                  <c:v>161.26217740599401</c:v>
                </c:pt>
                <c:pt idx="59">
                  <c:v>156.79619520235099</c:v>
                </c:pt>
                <c:pt idx="60">
                  <c:v>250.333544473628</c:v>
                </c:pt>
                <c:pt idx="61">
                  <c:v>252.277819898985</c:v>
                </c:pt>
                <c:pt idx="62">
                  <c:v>208.83238792635299</c:v>
                </c:pt>
                <c:pt idx="63">
                  <c:v>197.53911584184601</c:v>
                </c:pt>
                <c:pt idx="64">
                  <c:v>145.802749861553</c:v>
                </c:pt>
                <c:pt idx="65">
                  <c:v>135.88977792476001</c:v>
                </c:pt>
                <c:pt idx="66">
                  <c:v>175.846280917987</c:v>
                </c:pt>
                <c:pt idx="67">
                  <c:v>186.71264620110099</c:v>
                </c:pt>
                <c:pt idx="68">
                  <c:v>242.73329677335701</c:v>
                </c:pt>
                <c:pt idx="69">
                  <c:v>164.71760715549399</c:v>
                </c:pt>
                <c:pt idx="70">
                  <c:v>196.357562433661</c:v>
                </c:pt>
                <c:pt idx="71">
                  <c:v>193.514068080676</c:v>
                </c:pt>
                <c:pt idx="72">
                  <c:v>209.97285420031801</c:v>
                </c:pt>
                <c:pt idx="73">
                  <c:v>213.75899868943901</c:v>
                </c:pt>
                <c:pt idx="74">
                  <c:v>181.387149015836</c:v>
                </c:pt>
                <c:pt idx="75">
                  <c:v>145.88643097260601</c:v>
                </c:pt>
                <c:pt idx="76">
                  <c:v>142.438115450993</c:v>
                </c:pt>
                <c:pt idx="77">
                  <c:v>146.22822749794901</c:v>
                </c:pt>
                <c:pt idx="78">
                  <c:v>128.16119634757499</c:v>
                </c:pt>
                <c:pt idx="79">
                  <c:v>176.04722506078599</c:v>
                </c:pt>
                <c:pt idx="80">
                  <c:v>249.90320377044</c:v>
                </c:pt>
                <c:pt idx="81">
                  <c:v>178.69698465425</c:v>
                </c:pt>
                <c:pt idx="82">
                  <c:v>176.034737859518</c:v>
                </c:pt>
                <c:pt idx="83">
                  <c:v>133.74597245341599</c:v>
                </c:pt>
                <c:pt idx="84">
                  <c:v>179.48312098514501</c:v>
                </c:pt>
                <c:pt idx="85">
                  <c:v>179.96289317726701</c:v>
                </c:pt>
                <c:pt idx="86">
                  <c:v>137.93298138483701</c:v>
                </c:pt>
                <c:pt idx="87">
                  <c:v>154.57026575690799</c:v>
                </c:pt>
                <c:pt idx="88">
                  <c:v>226.07029750515099</c:v>
                </c:pt>
                <c:pt idx="89">
                  <c:v>214.29070320624899</c:v>
                </c:pt>
                <c:pt idx="90">
                  <c:v>152.645112230161</c:v>
                </c:pt>
                <c:pt idx="91">
                  <c:v>173.19573522467601</c:v>
                </c:pt>
                <c:pt idx="92">
                  <c:v>198.92915650765201</c:v>
                </c:pt>
                <c:pt idx="93">
                  <c:v>184.77868647237199</c:v>
                </c:pt>
                <c:pt idx="94">
                  <c:v>247.106184699046</c:v>
                </c:pt>
                <c:pt idx="95">
                  <c:v>141.60350581066601</c:v>
                </c:pt>
                <c:pt idx="96">
                  <c:v>235.549946454072</c:v>
                </c:pt>
                <c:pt idx="97">
                  <c:v>225.545039422424</c:v>
                </c:pt>
                <c:pt idx="98">
                  <c:v>143.28837792564099</c:v>
                </c:pt>
                <c:pt idx="99">
                  <c:v>175.75674777552899</c:v>
                </c:pt>
                <c:pt idx="100">
                  <c:v>181.69700230347399</c:v>
                </c:pt>
                <c:pt idx="101">
                  <c:v>195.88606247809901</c:v>
                </c:pt>
                <c:pt idx="102">
                  <c:v>163.31329919680499</c:v>
                </c:pt>
                <c:pt idx="103">
                  <c:v>133.147988364854</c:v>
                </c:pt>
                <c:pt idx="104">
                  <c:v>209.22154821618599</c:v>
                </c:pt>
                <c:pt idx="105">
                  <c:v>237.57606249831801</c:v>
                </c:pt>
                <c:pt idx="106">
                  <c:v>264.93852834170201</c:v>
                </c:pt>
                <c:pt idx="107">
                  <c:v>231.88087701510301</c:v>
                </c:pt>
                <c:pt idx="108">
                  <c:v>234.57486514456599</c:v>
                </c:pt>
                <c:pt idx="109">
                  <c:v>194.18888294801499</c:v>
                </c:pt>
                <c:pt idx="110">
                  <c:v>247.694522861716</c:v>
                </c:pt>
                <c:pt idx="111">
                  <c:v>229.92577435883399</c:v>
                </c:pt>
                <c:pt idx="112">
                  <c:v>85.618518154038796</c:v>
                </c:pt>
                <c:pt idx="113">
                  <c:v>116.549298537608</c:v>
                </c:pt>
                <c:pt idx="114">
                  <c:v>256.020513289093</c:v>
                </c:pt>
                <c:pt idx="115">
                  <c:v>252.16524957889499</c:v>
                </c:pt>
                <c:pt idx="116">
                  <c:v>225.19196615489199</c:v>
                </c:pt>
                <c:pt idx="117">
                  <c:v>224.45065675770999</c:v>
                </c:pt>
                <c:pt idx="118">
                  <c:v>179.46149409672</c:v>
                </c:pt>
                <c:pt idx="119">
                  <c:v>224.700724124961</c:v>
                </c:pt>
                <c:pt idx="120">
                  <c:v>182.96943105810701</c:v>
                </c:pt>
                <c:pt idx="121">
                  <c:v>189.0463050493</c:v>
                </c:pt>
                <c:pt idx="122">
                  <c:v>169.147111853289</c:v>
                </c:pt>
                <c:pt idx="123">
                  <c:v>227.38423050533501</c:v>
                </c:pt>
                <c:pt idx="124">
                  <c:v>137.69434337253199</c:v>
                </c:pt>
                <c:pt idx="125">
                  <c:v>199.76630337280301</c:v>
                </c:pt>
                <c:pt idx="126">
                  <c:v>184.80690166114201</c:v>
                </c:pt>
                <c:pt idx="127">
                  <c:v>169.33164731317299</c:v>
                </c:pt>
                <c:pt idx="128">
                  <c:v>273.09536859726501</c:v>
                </c:pt>
                <c:pt idx="129">
                  <c:v>241.40446473111001</c:v>
                </c:pt>
                <c:pt idx="130">
                  <c:v>243.81718154366001</c:v>
                </c:pt>
                <c:pt idx="131">
                  <c:v>232.619632083607</c:v>
                </c:pt>
                <c:pt idx="132">
                  <c:v>170.84819833935401</c:v>
                </c:pt>
                <c:pt idx="133">
                  <c:v>207.88209002072401</c:v>
                </c:pt>
                <c:pt idx="134">
                  <c:v>258.11899521995798</c:v>
                </c:pt>
                <c:pt idx="135">
                  <c:v>215.32029758242501</c:v>
                </c:pt>
                <c:pt idx="136">
                  <c:v>180.10744169326</c:v>
                </c:pt>
                <c:pt idx="137">
                  <c:v>209.053622694208</c:v>
                </c:pt>
                <c:pt idx="138">
                  <c:v>190.86206254342</c:v>
                </c:pt>
                <c:pt idx="139">
                  <c:v>162.71388658911599</c:v>
                </c:pt>
                <c:pt idx="140">
                  <c:v>194.64878480932501</c:v>
                </c:pt>
                <c:pt idx="141">
                  <c:v>236.64080240510501</c:v>
                </c:pt>
                <c:pt idx="142">
                  <c:v>234.66004526384199</c:v>
                </c:pt>
                <c:pt idx="143">
                  <c:v>192.54171724873601</c:v>
                </c:pt>
                <c:pt idx="144">
                  <c:v>189.29589547747099</c:v>
                </c:pt>
                <c:pt idx="145">
                  <c:v>201.60234437057099</c:v>
                </c:pt>
                <c:pt idx="146">
                  <c:v>176.54883933762201</c:v>
                </c:pt>
                <c:pt idx="147">
                  <c:v>177.59536558445899</c:v>
                </c:pt>
                <c:pt idx="148">
                  <c:v>269.693982479402</c:v>
                </c:pt>
                <c:pt idx="149">
                  <c:v>300.02397918051003</c:v>
                </c:pt>
                <c:pt idx="150">
                  <c:v>199.22933764437099</c:v>
                </c:pt>
                <c:pt idx="151">
                  <c:v>209.84777949632499</c:v>
                </c:pt>
                <c:pt idx="152">
                  <c:v>228.635081581571</c:v>
                </c:pt>
                <c:pt idx="153">
                  <c:v>154.12906224854399</c:v>
                </c:pt>
                <c:pt idx="154">
                  <c:v>187.968204590521</c:v>
                </c:pt>
                <c:pt idx="155">
                  <c:v>239.73001180534101</c:v>
                </c:pt>
                <c:pt idx="156">
                  <c:v>196.082057880505</c:v>
                </c:pt>
                <c:pt idx="157">
                  <c:v>206.303857813864</c:v>
                </c:pt>
                <c:pt idx="158">
                  <c:v>274.71840089984101</c:v>
                </c:pt>
                <c:pt idx="159">
                  <c:v>223.04904740126199</c:v>
                </c:pt>
                <c:pt idx="160">
                  <c:v>305.00627937573398</c:v>
                </c:pt>
                <c:pt idx="161">
                  <c:v>282.92906752733097</c:v>
                </c:pt>
                <c:pt idx="162">
                  <c:v>139.21402325942699</c:v>
                </c:pt>
                <c:pt idx="163">
                  <c:v>180.16386825201701</c:v>
                </c:pt>
                <c:pt idx="164">
                  <c:v>196.39905462822699</c:v>
                </c:pt>
                <c:pt idx="165">
                  <c:v>186.80859935886201</c:v>
                </c:pt>
                <c:pt idx="166">
                  <c:v>208.87308149838299</c:v>
                </c:pt>
                <c:pt idx="167">
                  <c:v>237.435155411658</c:v>
                </c:pt>
                <c:pt idx="168">
                  <c:v>176.92843056268299</c:v>
                </c:pt>
                <c:pt idx="169">
                  <c:v>191.82308722395501</c:v>
                </c:pt>
                <c:pt idx="170">
                  <c:v>147.81858298104601</c:v>
                </c:pt>
                <c:pt idx="171">
                  <c:v>161.90199644497599</c:v>
                </c:pt>
                <c:pt idx="172">
                  <c:v>236.92159506959399</c:v>
                </c:pt>
                <c:pt idx="173">
                  <c:v>173.41277445055201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2C4-48BF-B90A-7FECDD520D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1486767"/>
        <c:axId val="141488847"/>
      </c:scatterChart>
      <c:valAx>
        <c:axId val="141486767"/>
        <c:scaling>
          <c:orientation val="minMax"/>
          <c:max val="28"/>
          <c:min val="2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/>
                  <a:t>AL (mm)</a:t>
                </a:r>
                <a:endParaRPr lang="ja-JP" sz="160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488847"/>
        <c:crosses val="autoZero"/>
        <c:crossBetween val="midCat"/>
      </c:valAx>
      <c:valAx>
        <c:axId val="141488847"/>
        <c:scaling>
          <c:orientation val="minMax"/>
          <c:max val="45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/>
                  <a:t>ChT</a:t>
                </a:r>
                <a:endParaRPr lang="ja-JP" sz="160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486767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400">
          <a:solidFill>
            <a:sysClr val="windowText" lastClr="000000"/>
          </a:solidFill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600"/>
              <a:t>Temporal</a:t>
            </a:r>
            <a:endParaRPr lang="ja-JP" sz="16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noFill/>
              </a:ln>
              <a:effectLst/>
            </c:spPr>
          </c:marker>
          <c:trendline>
            <c:spPr>
              <a:ln w="19050" cap="rnd">
                <a:solidFill>
                  <a:srgbClr val="FF0000"/>
                </a:solidFill>
                <a:prstDash val="sysDot"/>
              </a:ln>
              <a:effectLst/>
            </c:spPr>
            <c:trendlineType val="linear"/>
            <c:forward val="5"/>
            <c:backward val="5"/>
            <c:dispRSqr val="1"/>
            <c:dispEq val="1"/>
            <c:trendlineLbl>
              <c:layout>
                <c:manualLayout>
                  <c:x val="-7.5375646472481447E-2"/>
                  <c:y val="-0.3632983333333333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4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</c:trendlineLbl>
          </c:trendline>
          <c:xVal>
            <c:numRef>
              <c:f>testdata230414!$H$356:$H$529</c:f>
              <c:numCache>
                <c:formatCode>General</c:formatCode>
                <c:ptCount val="174"/>
                <c:pt idx="0">
                  <c:v>23.37</c:v>
                </c:pt>
                <c:pt idx="1">
                  <c:v>23.72</c:v>
                </c:pt>
                <c:pt idx="2">
                  <c:v>22.68</c:v>
                </c:pt>
                <c:pt idx="3">
                  <c:v>22.75</c:v>
                </c:pt>
                <c:pt idx="4">
                  <c:v>24.44</c:v>
                </c:pt>
                <c:pt idx="5">
                  <c:v>24.31</c:v>
                </c:pt>
                <c:pt idx="6">
                  <c:v>22.35</c:v>
                </c:pt>
                <c:pt idx="7">
                  <c:v>22.52</c:v>
                </c:pt>
                <c:pt idx="8">
                  <c:v>22.7</c:v>
                </c:pt>
                <c:pt idx="9">
                  <c:v>22.59</c:v>
                </c:pt>
                <c:pt idx="10">
                  <c:v>21.74</c:v>
                </c:pt>
                <c:pt idx="11">
                  <c:v>21.58</c:v>
                </c:pt>
                <c:pt idx="12">
                  <c:v>24.2</c:v>
                </c:pt>
                <c:pt idx="13">
                  <c:v>24.04</c:v>
                </c:pt>
                <c:pt idx="14">
                  <c:v>24.49</c:v>
                </c:pt>
                <c:pt idx="15">
                  <c:v>24.32</c:v>
                </c:pt>
                <c:pt idx="16">
                  <c:v>24.95</c:v>
                </c:pt>
                <c:pt idx="17">
                  <c:v>24.13</c:v>
                </c:pt>
                <c:pt idx="18">
                  <c:v>23.08</c:v>
                </c:pt>
                <c:pt idx="19">
                  <c:v>23.37</c:v>
                </c:pt>
                <c:pt idx="20">
                  <c:v>22.71</c:v>
                </c:pt>
                <c:pt idx="21">
                  <c:v>22.72</c:v>
                </c:pt>
                <c:pt idx="22">
                  <c:v>24.08</c:v>
                </c:pt>
                <c:pt idx="23">
                  <c:v>23.24</c:v>
                </c:pt>
                <c:pt idx="24">
                  <c:v>24.65</c:v>
                </c:pt>
                <c:pt idx="25">
                  <c:v>24.77</c:v>
                </c:pt>
                <c:pt idx="26">
                  <c:v>25.65</c:v>
                </c:pt>
                <c:pt idx="27">
                  <c:v>25.2</c:v>
                </c:pt>
                <c:pt idx="28">
                  <c:v>22.29</c:v>
                </c:pt>
                <c:pt idx="29">
                  <c:v>22.8</c:v>
                </c:pt>
                <c:pt idx="30">
                  <c:v>22.99</c:v>
                </c:pt>
                <c:pt idx="31">
                  <c:v>22.97</c:v>
                </c:pt>
                <c:pt idx="32">
                  <c:v>21.83</c:v>
                </c:pt>
                <c:pt idx="33">
                  <c:v>21.47</c:v>
                </c:pt>
                <c:pt idx="34">
                  <c:v>23.88</c:v>
                </c:pt>
                <c:pt idx="35">
                  <c:v>23.94</c:v>
                </c:pt>
                <c:pt idx="36">
                  <c:v>24.27</c:v>
                </c:pt>
                <c:pt idx="37">
                  <c:v>24.14</c:v>
                </c:pt>
                <c:pt idx="38">
                  <c:v>24.48</c:v>
                </c:pt>
                <c:pt idx="39">
                  <c:v>24.35</c:v>
                </c:pt>
                <c:pt idx="40">
                  <c:v>23.84</c:v>
                </c:pt>
                <c:pt idx="41">
                  <c:v>23.55</c:v>
                </c:pt>
                <c:pt idx="42">
                  <c:v>24.63</c:v>
                </c:pt>
                <c:pt idx="43">
                  <c:v>24.46</c:v>
                </c:pt>
                <c:pt idx="44">
                  <c:v>22.04</c:v>
                </c:pt>
                <c:pt idx="45">
                  <c:v>22.12</c:v>
                </c:pt>
                <c:pt idx="46">
                  <c:v>22.63</c:v>
                </c:pt>
                <c:pt idx="47">
                  <c:v>22.63</c:v>
                </c:pt>
                <c:pt idx="48">
                  <c:v>23.77</c:v>
                </c:pt>
                <c:pt idx="49">
                  <c:v>23.79</c:v>
                </c:pt>
                <c:pt idx="50">
                  <c:v>22.29</c:v>
                </c:pt>
                <c:pt idx="51">
                  <c:v>22.31</c:v>
                </c:pt>
                <c:pt idx="52">
                  <c:v>22.42</c:v>
                </c:pt>
                <c:pt idx="53">
                  <c:v>22.62</c:v>
                </c:pt>
                <c:pt idx="54">
                  <c:v>23.66</c:v>
                </c:pt>
                <c:pt idx="55">
                  <c:v>23.43</c:v>
                </c:pt>
                <c:pt idx="56">
                  <c:v>22.94</c:v>
                </c:pt>
                <c:pt idx="57">
                  <c:v>22.74</c:v>
                </c:pt>
                <c:pt idx="58">
                  <c:v>22.66</c:v>
                </c:pt>
                <c:pt idx="59">
                  <c:v>22.93</c:v>
                </c:pt>
                <c:pt idx="60">
                  <c:v>22.59</c:v>
                </c:pt>
                <c:pt idx="61">
                  <c:v>22.11</c:v>
                </c:pt>
                <c:pt idx="62">
                  <c:v>23.12</c:v>
                </c:pt>
                <c:pt idx="63">
                  <c:v>23.18</c:v>
                </c:pt>
                <c:pt idx="64">
                  <c:v>23.8</c:v>
                </c:pt>
                <c:pt idx="65">
                  <c:v>23.89</c:v>
                </c:pt>
                <c:pt idx="66">
                  <c:v>25.11</c:v>
                </c:pt>
                <c:pt idx="67">
                  <c:v>25.19</c:v>
                </c:pt>
                <c:pt idx="68">
                  <c:v>21.92</c:v>
                </c:pt>
                <c:pt idx="69">
                  <c:v>22.4</c:v>
                </c:pt>
                <c:pt idx="70">
                  <c:v>22.66</c:v>
                </c:pt>
                <c:pt idx="71">
                  <c:v>22.65</c:v>
                </c:pt>
                <c:pt idx="72">
                  <c:v>23.17</c:v>
                </c:pt>
                <c:pt idx="73">
                  <c:v>23.29</c:v>
                </c:pt>
                <c:pt idx="74">
                  <c:v>23.73</c:v>
                </c:pt>
                <c:pt idx="75">
                  <c:v>23.49</c:v>
                </c:pt>
                <c:pt idx="76">
                  <c:v>23.26</c:v>
                </c:pt>
                <c:pt idx="77">
                  <c:v>23.14</c:v>
                </c:pt>
                <c:pt idx="78">
                  <c:v>23.64</c:v>
                </c:pt>
                <c:pt idx="79">
                  <c:v>23.4</c:v>
                </c:pt>
                <c:pt idx="80">
                  <c:v>22.62</c:v>
                </c:pt>
                <c:pt idx="81">
                  <c:v>22.43</c:v>
                </c:pt>
                <c:pt idx="82">
                  <c:v>21.47</c:v>
                </c:pt>
                <c:pt idx="83">
                  <c:v>22.34</c:v>
                </c:pt>
                <c:pt idx="84">
                  <c:v>25.2</c:v>
                </c:pt>
                <c:pt idx="85">
                  <c:v>25.3</c:v>
                </c:pt>
                <c:pt idx="86">
                  <c:v>24.6</c:v>
                </c:pt>
                <c:pt idx="87">
                  <c:v>24.71</c:v>
                </c:pt>
                <c:pt idx="88">
                  <c:v>23.9</c:v>
                </c:pt>
                <c:pt idx="89">
                  <c:v>23.63</c:v>
                </c:pt>
                <c:pt idx="90">
                  <c:v>23.25</c:v>
                </c:pt>
                <c:pt idx="91">
                  <c:v>23.29</c:v>
                </c:pt>
                <c:pt idx="92">
                  <c:v>23.74</c:v>
                </c:pt>
                <c:pt idx="93">
                  <c:v>23.9</c:v>
                </c:pt>
                <c:pt idx="94">
                  <c:v>23.15</c:v>
                </c:pt>
                <c:pt idx="95">
                  <c:v>23.39</c:v>
                </c:pt>
                <c:pt idx="96">
                  <c:v>26.61</c:v>
                </c:pt>
                <c:pt idx="97">
                  <c:v>26.53</c:v>
                </c:pt>
                <c:pt idx="98">
                  <c:v>24.13</c:v>
                </c:pt>
                <c:pt idx="99">
                  <c:v>24.28</c:v>
                </c:pt>
                <c:pt idx="100">
                  <c:v>23.38</c:v>
                </c:pt>
                <c:pt idx="101">
                  <c:v>23.42</c:v>
                </c:pt>
                <c:pt idx="102">
                  <c:v>23.9</c:v>
                </c:pt>
                <c:pt idx="103">
                  <c:v>24.04</c:v>
                </c:pt>
                <c:pt idx="104">
                  <c:v>26.92</c:v>
                </c:pt>
                <c:pt idx="105">
                  <c:v>26.61</c:v>
                </c:pt>
                <c:pt idx="106">
                  <c:v>23.72</c:v>
                </c:pt>
                <c:pt idx="107">
                  <c:v>23.68</c:v>
                </c:pt>
                <c:pt idx="108">
                  <c:v>24.18</c:v>
                </c:pt>
                <c:pt idx="109">
                  <c:v>24.37</c:v>
                </c:pt>
                <c:pt idx="110">
                  <c:v>24.95</c:v>
                </c:pt>
                <c:pt idx="111">
                  <c:v>24.95</c:v>
                </c:pt>
                <c:pt idx="112">
                  <c:v>23.45</c:v>
                </c:pt>
                <c:pt idx="113">
                  <c:v>23.55</c:v>
                </c:pt>
                <c:pt idx="114">
                  <c:v>23.44</c:v>
                </c:pt>
                <c:pt idx="115">
                  <c:v>23.41</c:v>
                </c:pt>
                <c:pt idx="116">
                  <c:v>24.06</c:v>
                </c:pt>
                <c:pt idx="117">
                  <c:v>23.88</c:v>
                </c:pt>
                <c:pt idx="118">
                  <c:v>25.15</c:v>
                </c:pt>
                <c:pt idx="119">
                  <c:v>24.98</c:v>
                </c:pt>
                <c:pt idx="120">
                  <c:v>24.71</c:v>
                </c:pt>
                <c:pt idx="121">
                  <c:v>24.91</c:v>
                </c:pt>
                <c:pt idx="122">
                  <c:v>24.76</c:v>
                </c:pt>
                <c:pt idx="123">
                  <c:v>24.67</c:v>
                </c:pt>
                <c:pt idx="124">
                  <c:v>23.01</c:v>
                </c:pt>
                <c:pt idx="125">
                  <c:v>22.95</c:v>
                </c:pt>
                <c:pt idx="126">
                  <c:v>26.55</c:v>
                </c:pt>
                <c:pt idx="127">
                  <c:v>26.18</c:v>
                </c:pt>
                <c:pt idx="128">
                  <c:v>24.35</c:v>
                </c:pt>
                <c:pt idx="129">
                  <c:v>24.42</c:v>
                </c:pt>
                <c:pt idx="130">
                  <c:v>24.47</c:v>
                </c:pt>
                <c:pt idx="131">
                  <c:v>24.57</c:v>
                </c:pt>
                <c:pt idx="132">
                  <c:v>23.17</c:v>
                </c:pt>
                <c:pt idx="133">
                  <c:v>23.41</c:v>
                </c:pt>
                <c:pt idx="134">
                  <c:v>24.81</c:v>
                </c:pt>
                <c:pt idx="135">
                  <c:v>25.07</c:v>
                </c:pt>
                <c:pt idx="136">
                  <c:v>26.47</c:v>
                </c:pt>
                <c:pt idx="137">
                  <c:v>26.58</c:v>
                </c:pt>
                <c:pt idx="138">
                  <c:v>23.99</c:v>
                </c:pt>
                <c:pt idx="139">
                  <c:v>24.13</c:v>
                </c:pt>
                <c:pt idx="140">
                  <c:v>24.83</c:v>
                </c:pt>
                <c:pt idx="141">
                  <c:v>24.72</c:v>
                </c:pt>
                <c:pt idx="142">
                  <c:v>23.75</c:v>
                </c:pt>
                <c:pt idx="143">
                  <c:v>23.69</c:v>
                </c:pt>
                <c:pt idx="144">
                  <c:v>23.3</c:v>
                </c:pt>
                <c:pt idx="145">
                  <c:v>23.19</c:v>
                </c:pt>
                <c:pt idx="146">
                  <c:v>22.79</c:v>
                </c:pt>
                <c:pt idx="147">
                  <c:v>22.79</c:v>
                </c:pt>
                <c:pt idx="148">
                  <c:v>26.64</c:v>
                </c:pt>
                <c:pt idx="149">
                  <c:v>26.33</c:v>
                </c:pt>
                <c:pt idx="150">
                  <c:v>21.82</c:v>
                </c:pt>
                <c:pt idx="151">
                  <c:v>22</c:v>
                </c:pt>
                <c:pt idx="152">
                  <c:v>24.83</c:v>
                </c:pt>
                <c:pt idx="153">
                  <c:v>24.86</c:v>
                </c:pt>
                <c:pt idx="154">
                  <c:v>23.41</c:v>
                </c:pt>
                <c:pt idx="155">
                  <c:v>23.32</c:v>
                </c:pt>
                <c:pt idx="156">
                  <c:v>25.35</c:v>
                </c:pt>
                <c:pt idx="157">
                  <c:v>25.46</c:v>
                </c:pt>
                <c:pt idx="158">
                  <c:v>23.65</c:v>
                </c:pt>
                <c:pt idx="159">
                  <c:v>22.86</c:v>
                </c:pt>
                <c:pt idx="160">
                  <c:v>25.07</c:v>
                </c:pt>
                <c:pt idx="161">
                  <c:v>25.08</c:v>
                </c:pt>
                <c:pt idx="162">
                  <c:v>24.14</c:v>
                </c:pt>
                <c:pt idx="163">
                  <c:v>23.49</c:v>
                </c:pt>
                <c:pt idx="164">
                  <c:v>22.47</c:v>
                </c:pt>
                <c:pt idx="165">
                  <c:v>22.67</c:v>
                </c:pt>
                <c:pt idx="166">
                  <c:v>22.51</c:v>
                </c:pt>
                <c:pt idx="167">
                  <c:v>22.39</c:v>
                </c:pt>
                <c:pt idx="168">
                  <c:v>23.41</c:v>
                </c:pt>
                <c:pt idx="169">
                  <c:v>23.29</c:v>
                </c:pt>
                <c:pt idx="170">
                  <c:v>25.44</c:v>
                </c:pt>
                <c:pt idx="171">
                  <c:v>25.14</c:v>
                </c:pt>
                <c:pt idx="172">
                  <c:v>22.96</c:v>
                </c:pt>
                <c:pt idx="173">
                  <c:v>23.01</c:v>
                </c:pt>
              </c:numCache>
            </c:numRef>
          </c:xVal>
          <c:yVal>
            <c:numRef>
              <c:f>testdata230414!$O$356:$O$529</c:f>
              <c:numCache>
                <c:formatCode>General</c:formatCode>
                <c:ptCount val="174"/>
                <c:pt idx="0">
                  <c:v>129.31561211873799</c:v>
                </c:pt>
                <c:pt idx="1">
                  <c:v>160.35258726418201</c:v>
                </c:pt>
                <c:pt idx="2">
                  <c:v>186.76031555069099</c:v>
                </c:pt>
                <c:pt idx="3">
                  <c:v>199.02258217921499</c:v>
                </c:pt>
                <c:pt idx="4">
                  <c:v>109.089347351547</c:v>
                </c:pt>
                <c:pt idx="5">
                  <c:v>102.92713294883001</c:v>
                </c:pt>
                <c:pt idx="6">
                  <c:v>179.99938895911399</c:v>
                </c:pt>
                <c:pt idx="7">
                  <c:v>165.82227246727899</c:v>
                </c:pt>
                <c:pt idx="8">
                  <c:v>143.500820311263</c:v>
                </c:pt>
                <c:pt idx="9">
                  <c:v>196.785716429427</c:v>
                </c:pt>
                <c:pt idx="10">
                  <c:v>224.59663710313001</c:v>
                </c:pt>
                <c:pt idx="11">
                  <c:v>187.57053475627399</c:v>
                </c:pt>
                <c:pt idx="12">
                  <c:v>126.11381180795701</c:v>
                </c:pt>
                <c:pt idx="13">
                  <c:v>125.837551317112</c:v>
                </c:pt>
                <c:pt idx="14">
                  <c:v>213.617028680435</c:v>
                </c:pt>
                <c:pt idx="15">
                  <c:v>90.406012401350196</c:v>
                </c:pt>
                <c:pt idx="16">
                  <c:v>105.502126950039</c:v>
                </c:pt>
                <c:pt idx="17">
                  <c:v>176.94711424815799</c:v>
                </c:pt>
                <c:pt idx="18">
                  <c:v>152.886794956111</c:v>
                </c:pt>
                <c:pt idx="19">
                  <c:v>112.720386925816</c:v>
                </c:pt>
                <c:pt idx="20">
                  <c:v>83.786624649158099</c:v>
                </c:pt>
                <c:pt idx="21">
                  <c:v>181.597404575143</c:v>
                </c:pt>
                <c:pt idx="22">
                  <c:v>153.595823094943</c:v>
                </c:pt>
                <c:pt idx="23">
                  <c:v>200.17388774984201</c:v>
                </c:pt>
                <c:pt idx="24">
                  <c:v>215.975655904978</c:v>
                </c:pt>
                <c:pt idx="25">
                  <c:v>250.446078303528</c:v>
                </c:pt>
                <c:pt idx="26">
                  <c:v>101.370979385547</c:v>
                </c:pt>
                <c:pt idx="27">
                  <c:v>137.365499953891</c:v>
                </c:pt>
                <c:pt idx="28">
                  <c:v>185.309494900939</c:v>
                </c:pt>
                <c:pt idx="29">
                  <c:v>138.04528912919</c:v>
                </c:pt>
                <c:pt idx="30">
                  <c:v>190.319774282634</c:v>
                </c:pt>
                <c:pt idx="31">
                  <c:v>169.31608782907799</c:v>
                </c:pt>
                <c:pt idx="32">
                  <c:v>182.66088100559301</c:v>
                </c:pt>
                <c:pt idx="33">
                  <c:v>112.581268476288</c:v>
                </c:pt>
                <c:pt idx="34">
                  <c:v>96.941243782742106</c:v>
                </c:pt>
                <c:pt idx="35">
                  <c:v>192.45898111342001</c:v>
                </c:pt>
                <c:pt idx="36">
                  <c:v>133.75381607832199</c:v>
                </c:pt>
                <c:pt idx="37">
                  <c:v>170.17485342345799</c:v>
                </c:pt>
                <c:pt idx="38">
                  <c:v>153.62705060519099</c:v>
                </c:pt>
                <c:pt idx="39">
                  <c:v>226.41582181737201</c:v>
                </c:pt>
                <c:pt idx="40">
                  <c:v>91.001651932708697</c:v>
                </c:pt>
                <c:pt idx="41">
                  <c:v>170.09401608089399</c:v>
                </c:pt>
                <c:pt idx="42">
                  <c:v>164.66265380673801</c:v>
                </c:pt>
                <c:pt idx="43">
                  <c:v>174.97263757036399</c:v>
                </c:pt>
                <c:pt idx="44">
                  <c:v>142.490188916248</c:v>
                </c:pt>
                <c:pt idx="45">
                  <c:v>194.717986965752</c:v>
                </c:pt>
                <c:pt idx="46">
                  <c:v>86.258858889253602</c:v>
                </c:pt>
                <c:pt idx="47">
                  <c:v>188.19859474778599</c:v>
                </c:pt>
                <c:pt idx="48">
                  <c:v>161.16441316654499</c:v>
                </c:pt>
                <c:pt idx="49">
                  <c:v>176.07421745274701</c:v>
                </c:pt>
                <c:pt idx="50">
                  <c:v>187.37768182805999</c:v>
                </c:pt>
                <c:pt idx="51">
                  <c:v>154.25936615885399</c:v>
                </c:pt>
                <c:pt idx="52">
                  <c:v>159.847674569156</c:v>
                </c:pt>
                <c:pt idx="53">
                  <c:v>67.934876960238199</c:v>
                </c:pt>
                <c:pt idx="54">
                  <c:v>155.12348255989099</c:v>
                </c:pt>
                <c:pt idx="55">
                  <c:v>151.48124022057101</c:v>
                </c:pt>
                <c:pt idx="56">
                  <c:v>121.45602177335699</c:v>
                </c:pt>
                <c:pt idx="57">
                  <c:v>264.03732451832502</c:v>
                </c:pt>
                <c:pt idx="58">
                  <c:v>114.49867846800301</c:v>
                </c:pt>
                <c:pt idx="59">
                  <c:v>155.41921747621799</c:v>
                </c:pt>
                <c:pt idx="60">
                  <c:v>236.524107770017</c:v>
                </c:pt>
                <c:pt idx="61">
                  <c:v>189.233629339435</c:v>
                </c:pt>
                <c:pt idx="62">
                  <c:v>105.354106376446</c:v>
                </c:pt>
                <c:pt idx="63">
                  <c:v>198.97739339440599</c:v>
                </c:pt>
                <c:pt idx="64">
                  <c:v>165.65073376732099</c:v>
                </c:pt>
                <c:pt idx="65">
                  <c:v>147.59265038591599</c:v>
                </c:pt>
                <c:pt idx="66">
                  <c:v>83.602666502568994</c:v>
                </c:pt>
                <c:pt idx="67">
                  <c:v>94.236304984634998</c:v>
                </c:pt>
                <c:pt idx="68">
                  <c:v>88.3960324369136</c:v>
                </c:pt>
                <c:pt idx="69">
                  <c:v>125.729722679178</c:v>
                </c:pt>
                <c:pt idx="70">
                  <c:v>199.44392319165399</c:v>
                </c:pt>
                <c:pt idx="71">
                  <c:v>106.85564117695699</c:v>
                </c:pt>
                <c:pt idx="72">
                  <c:v>199.073659915809</c:v>
                </c:pt>
                <c:pt idx="73">
                  <c:v>196.087912521493</c:v>
                </c:pt>
                <c:pt idx="74">
                  <c:v>105.356058020955</c:v>
                </c:pt>
                <c:pt idx="75">
                  <c:v>113.395490421799</c:v>
                </c:pt>
                <c:pt idx="76">
                  <c:v>120.210458861205</c:v>
                </c:pt>
                <c:pt idx="77">
                  <c:v>152.08610305685701</c:v>
                </c:pt>
                <c:pt idx="78">
                  <c:v>151.27598160515601</c:v>
                </c:pt>
                <c:pt idx="79">
                  <c:v>116.99869545013</c:v>
                </c:pt>
                <c:pt idx="80">
                  <c:v>142.09533074482599</c:v>
                </c:pt>
                <c:pt idx="81">
                  <c:v>156.69984574294099</c:v>
                </c:pt>
                <c:pt idx="82">
                  <c:v>122.188218435967</c:v>
                </c:pt>
                <c:pt idx="83">
                  <c:v>137.002270004362</c:v>
                </c:pt>
                <c:pt idx="84">
                  <c:v>111.757788302268</c:v>
                </c:pt>
                <c:pt idx="85">
                  <c:v>184.559175200803</c:v>
                </c:pt>
                <c:pt idx="86">
                  <c:v>147.24251210887499</c:v>
                </c:pt>
                <c:pt idx="87">
                  <c:v>143.84054999114699</c:v>
                </c:pt>
                <c:pt idx="88">
                  <c:v>174.137757551851</c:v>
                </c:pt>
                <c:pt idx="89">
                  <c:v>194.78585448109101</c:v>
                </c:pt>
                <c:pt idx="90">
                  <c:v>130.288099009153</c:v>
                </c:pt>
                <c:pt idx="91">
                  <c:v>161.50730189149601</c:v>
                </c:pt>
                <c:pt idx="92">
                  <c:v>147.957340702598</c:v>
                </c:pt>
                <c:pt idx="93">
                  <c:v>155.68827984372001</c:v>
                </c:pt>
                <c:pt idx="94">
                  <c:v>120.021067827572</c:v>
                </c:pt>
                <c:pt idx="95">
                  <c:v>163.17498716778601</c:v>
                </c:pt>
                <c:pt idx="96">
                  <c:v>162.900228686546</c:v>
                </c:pt>
                <c:pt idx="97">
                  <c:v>111.32298686905899</c:v>
                </c:pt>
                <c:pt idx="98">
                  <c:v>149.960058236023</c:v>
                </c:pt>
                <c:pt idx="99">
                  <c:v>175.26282741119701</c:v>
                </c:pt>
                <c:pt idx="100">
                  <c:v>184.12129472796801</c:v>
                </c:pt>
                <c:pt idx="101">
                  <c:v>171.71328927945001</c:v>
                </c:pt>
                <c:pt idx="102">
                  <c:v>132.26418163947901</c:v>
                </c:pt>
                <c:pt idx="103">
                  <c:v>148.28863150344401</c:v>
                </c:pt>
                <c:pt idx="104">
                  <c:v>111.70061671257901</c:v>
                </c:pt>
                <c:pt idx="105">
                  <c:v>154.973523061859</c:v>
                </c:pt>
                <c:pt idx="106">
                  <c:v>262.34813486982301</c:v>
                </c:pt>
                <c:pt idx="107">
                  <c:v>240.05566714682399</c:v>
                </c:pt>
                <c:pt idx="108">
                  <c:v>181.02569555920499</c:v>
                </c:pt>
                <c:pt idx="109">
                  <c:v>146.20004883102101</c:v>
                </c:pt>
                <c:pt idx="110">
                  <c:v>178.88758260417799</c:v>
                </c:pt>
                <c:pt idx="111">
                  <c:v>154.359808045124</c:v>
                </c:pt>
                <c:pt idx="112">
                  <c:v>156.32290673126701</c:v>
                </c:pt>
                <c:pt idx="113">
                  <c:v>181.245502033977</c:v>
                </c:pt>
                <c:pt idx="114">
                  <c:v>177.14794446129801</c:v>
                </c:pt>
                <c:pt idx="115">
                  <c:v>142.91030371335199</c:v>
                </c:pt>
                <c:pt idx="116">
                  <c:v>198.441308033778</c:v>
                </c:pt>
                <c:pt idx="117">
                  <c:v>175.844940911766</c:v>
                </c:pt>
                <c:pt idx="118">
                  <c:v>192.5662987924</c:v>
                </c:pt>
                <c:pt idx="119">
                  <c:v>170.828834150874</c:v>
                </c:pt>
                <c:pt idx="120">
                  <c:v>182.90691646598799</c:v>
                </c:pt>
                <c:pt idx="121">
                  <c:v>123.78859760099699</c:v>
                </c:pt>
                <c:pt idx="122">
                  <c:v>165.22850723286001</c:v>
                </c:pt>
                <c:pt idx="123">
                  <c:v>110.41880301438</c:v>
                </c:pt>
                <c:pt idx="124">
                  <c:v>204.23070844378799</c:v>
                </c:pt>
                <c:pt idx="125">
                  <c:v>131.310147000493</c:v>
                </c:pt>
                <c:pt idx="126">
                  <c:v>139.847791965916</c:v>
                </c:pt>
                <c:pt idx="127">
                  <c:v>175.74590800879199</c:v>
                </c:pt>
                <c:pt idx="128">
                  <c:v>197.233990178478</c:v>
                </c:pt>
                <c:pt idx="129">
                  <c:v>215.23805548867401</c:v>
                </c:pt>
                <c:pt idx="130">
                  <c:v>208.73672427337499</c:v>
                </c:pt>
                <c:pt idx="131">
                  <c:v>197.544564053399</c:v>
                </c:pt>
                <c:pt idx="132">
                  <c:v>220.80299738030601</c:v>
                </c:pt>
                <c:pt idx="133">
                  <c:v>134.581244674071</c:v>
                </c:pt>
                <c:pt idx="134">
                  <c:v>87.753594392603105</c:v>
                </c:pt>
                <c:pt idx="135">
                  <c:v>134.63446692892899</c:v>
                </c:pt>
                <c:pt idx="136">
                  <c:v>115.793013889178</c:v>
                </c:pt>
                <c:pt idx="137">
                  <c:v>106.72740351975899</c:v>
                </c:pt>
                <c:pt idx="138">
                  <c:v>115.54171727278001</c:v>
                </c:pt>
                <c:pt idx="139">
                  <c:v>58.634985881621198</c:v>
                </c:pt>
                <c:pt idx="140">
                  <c:v>172.75296726471001</c:v>
                </c:pt>
                <c:pt idx="141">
                  <c:v>192.692348461492</c:v>
                </c:pt>
                <c:pt idx="142">
                  <c:v>164.458719906167</c:v>
                </c:pt>
                <c:pt idx="143">
                  <c:v>129.39521584136801</c:v>
                </c:pt>
                <c:pt idx="144">
                  <c:v>128.44069179254799</c:v>
                </c:pt>
                <c:pt idx="145">
                  <c:v>146.36867589862101</c:v>
                </c:pt>
                <c:pt idx="146">
                  <c:v>222.25050793470601</c:v>
                </c:pt>
                <c:pt idx="147">
                  <c:v>195.57702713769601</c:v>
                </c:pt>
                <c:pt idx="148">
                  <c:v>157.99239463197799</c:v>
                </c:pt>
                <c:pt idx="149">
                  <c:v>80.657900242775796</c:v>
                </c:pt>
                <c:pt idx="150">
                  <c:v>245.801856981838</c:v>
                </c:pt>
                <c:pt idx="151">
                  <c:v>161.834192588864</c:v>
                </c:pt>
                <c:pt idx="152">
                  <c:v>263.357585515994</c:v>
                </c:pt>
                <c:pt idx="153">
                  <c:v>227.99918731711</c:v>
                </c:pt>
                <c:pt idx="154">
                  <c:v>154.21952568610101</c:v>
                </c:pt>
                <c:pt idx="155">
                  <c:v>180.43018568528001</c:v>
                </c:pt>
                <c:pt idx="156">
                  <c:v>119.159516842887</c:v>
                </c:pt>
                <c:pt idx="157">
                  <c:v>132.88656946598101</c:v>
                </c:pt>
                <c:pt idx="158">
                  <c:v>186.46597437027901</c:v>
                </c:pt>
                <c:pt idx="159">
                  <c:v>168.24643016461599</c:v>
                </c:pt>
                <c:pt idx="160">
                  <c:v>189.33517952587101</c:v>
                </c:pt>
                <c:pt idx="161">
                  <c:v>224.91383502300801</c:v>
                </c:pt>
                <c:pt idx="162">
                  <c:v>165.628451301648</c:v>
                </c:pt>
                <c:pt idx="163">
                  <c:v>125.367572073891</c:v>
                </c:pt>
                <c:pt idx="164">
                  <c:v>214.80013579774899</c:v>
                </c:pt>
                <c:pt idx="165">
                  <c:v>203.297967856198</c:v>
                </c:pt>
                <c:pt idx="166">
                  <c:v>147.02753197530899</c:v>
                </c:pt>
                <c:pt idx="167">
                  <c:v>200.74785721064401</c:v>
                </c:pt>
                <c:pt idx="168">
                  <c:v>174.85265376692101</c:v>
                </c:pt>
                <c:pt idx="169">
                  <c:v>163.10679532108199</c:v>
                </c:pt>
                <c:pt idx="170">
                  <c:v>76.359162701179997</c:v>
                </c:pt>
                <c:pt idx="171">
                  <c:v>117.136146604543</c:v>
                </c:pt>
                <c:pt idx="172">
                  <c:v>178.84375198986399</c:v>
                </c:pt>
                <c:pt idx="173">
                  <c:v>184.14314329111599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BF1-4B69-91DF-7CFA0CC898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1486767"/>
        <c:axId val="141488847"/>
      </c:scatterChart>
      <c:valAx>
        <c:axId val="141486767"/>
        <c:scaling>
          <c:orientation val="minMax"/>
          <c:max val="28"/>
          <c:min val="2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/>
                  <a:t>AL (mm)</a:t>
                </a:r>
                <a:endParaRPr lang="ja-JP" sz="160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488847"/>
        <c:crosses val="autoZero"/>
        <c:crossBetween val="midCat"/>
      </c:valAx>
      <c:valAx>
        <c:axId val="141488847"/>
        <c:scaling>
          <c:orientation val="minMax"/>
          <c:max val="45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/>
                  <a:t>ChT</a:t>
                </a:r>
                <a:endParaRPr lang="ja-JP" sz="160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486767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400">
          <a:solidFill>
            <a:sysClr val="windowText" lastClr="000000"/>
          </a:solidFill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600"/>
              <a:t>Macular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noFill/>
              </a:ln>
              <a:effectLst/>
            </c:spPr>
          </c:marker>
          <c:trendline>
            <c:spPr>
              <a:ln w="19050" cap="rnd">
                <a:solidFill>
                  <a:srgbClr val="FF0000"/>
                </a:solidFill>
                <a:prstDash val="sysDot"/>
              </a:ln>
              <a:effectLst/>
            </c:spPr>
            <c:trendlineType val="linear"/>
            <c:forward val="5"/>
            <c:backward val="5"/>
            <c:dispRSqr val="1"/>
            <c:dispEq val="1"/>
            <c:trendlineLbl>
              <c:layout>
                <c:manualLayout>
                  <c:x val="-6.0992131463564414E-2"/>
                  <c:y val="0.46081988140455055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4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</c:trendlineLbl>
          </c:trendline>
          <c:xVal>
            <c:numRef>
              <c:f>testdata230414!$K$8:$K$181</c:f>
              <c:numCache>
                <c:formatCode>General</c:formatCode>
                <c:ptCount val="174"/>
                <c:pt idx="0">
                  <c:v>-0.875</c:v>
                </c:pt>
                <c:pt idx="1">
                  <c:v>-2</c:v>
                </c:pt>
                <c:pt idx="2">
                  <c:v>-0.75</c:v>
                </c:pt>
                <c:pt idx="3">
                  <c:v>-1.125</c:v>
                </c:pt>
                <c:pt idx="4">
                  <c:v>-5.5</c:v>
                </c:pt>
                <c:pt idx="5">
                  <c:v>-5.375</c:v>
                </c:pt>
                <c:pt idx="6">
                  <c:v>-0.75</c:v>
                </c:pt>
                <c:pt idx="7">
                  <c:v>-0.75</c:v>
                </c:pt>
                <c:pt idx="8">
                  <c:v>-0.125</c:v>
                </c:pt>
                <c:pt idx="9">
                  <c:v>0.125</c:v>
                </c:pt>
                <c:pt idx="10">
                  <c:v>-0.875</c:v>
                </c:pt>
                <c:pt idx="11">
                  <c:v>-1.125</c:v>
                </c:pt>
                <c:pt idx="12">
                  <c:v>-3.75</c:v>
                </c:pt>
                <c:pt idx="13">
                  <c:v>-3.625</c:v>
                </c:pt>
                <c:pt idx="14">
                  <c:v>-0.75</c:v>
                </c:pt>
                <c:pt idx="15">
                  <c:v>-3.125</c:v>
                </c:pt>
                <c:pt idx="16">
                  <c:v>-2.5</c:v>
                </c:pt>
                <c:pt idx="17">
                  <c:v>-0.625</c:v>
                </c:pt>
                <c:pt idx="18">
                  <c:v>-0.875</c:v>
                </c:pt>
                <c:pt idx="19">
                  <c:v>-1.25</c:v>
                </c:pt>
                <c:pt idx="20">
                  <c:v>-0.25</c:v>
                </c:pt>
                <c:pt idx="21">
                  <c:v>0.125</c:v>
                </c:pt>
                <c:pt idx="22">
                  <c:v>-1.875</c:v>
                </c:pt>
                <c:pt idx="23">
                  <c:v>-0.25</c:v>
                </c:pt>
                <c:pt idx="24">
                  <c:v>0</c:v>
                </c:pt>
                <c:pt idx="25">
                  <c:v>-0.125</c:v>
                </c:pt>
                <c:pt idx="26">
                  <c:v>-4.5</c:v>
                </c:pt>
                <c:pt idx="27">
                  <c:v>-3.625</c:v>
                </c:pt>
                <c:pt idx="28">
                  <c:v>-0.75</c:v>
                </c:pt>
                <c:pt idx="29">
                  <c:v>0.375</c:v>
                </c:pt>
                <c:pt idx="30">
                  <c:v>-1.375</c:v>
                </c:pt>
                <c:pt idx="31">
                  <c:v>-0.875</c:v>
                </c:pt>
                <c:pt idx="32">
                  <c:v>-0.75</c:v>
                </c:pt>
                <c:pt idx="33">
                  <c:v>-0.375</c:v>
                </c:pt>
                <c:pt idx="34">
                  <c:v>-0.375</c:v>
                </c:pt>
                <c:pt idx="35">
                  <c:v>-0.375</c:v>
                </c:pt>
                <c:pt idx="36">
                  <c:v>-1.625</c:v>
                </c:pt>
                <c:pt idx="37">
                  <c:v>-1.5</c:v>
                </c:pt>
                <c:pt idx="38">
                  <c:v>-2.25</c:v>
                </c:pt>
                <c:pt idx="39">
                  <c:v>-2.125</c:v>
                </c:pt>
                <c:pt idx="40">
                  <c:v>-0.875</c:v>
                </c:pt>
                <c:pt idx="41">
                  <c:v>-0.25</c:v>
                </c:pt>
                <c:pt idx="42">
                  <c:v>-0.875</c:v>
                </c:pt>
                <c:pt idx="43">
                  <c:v>-0.875</c:v>
                </c:pt>
                <c:pt idx="44">
                  <c:v>0.375</c:v>
                </c:pt>
                <c:pt idx="45">
                  <c:v>0.125</c:v>
                </c:pt>
                <c:pt idx="46">
                  <c:v>-1.125</c:v>
                </c:pt>
                <c:pt idx="47">
                  <c:v>-1.25</c:v>
                </c:pt>
                <c:pt idx="48">
                  <c:v>-0.25</c:v>
                </c:pt>
                <c:pt idx="49">
                  <c:v>0.125</c:v>
                </c:pt>
                <c:pt idx="50">
                  <c:v>0.125</c:v>
                </c:pt>
                <c:pt idx="51">
                  <c:v>0</c:v>
                </c:pt>
                <c:pt idx="52">
                  <c:v>0.125</c:v>
                </c:pt>
                <c:pt idx="53">
                  <c:v>-1.875</c:v>
                </c:pt>
                <c:pt idx="54">
                  <c:v>-0.25</c:v>
                </c:pt>
                <c:pt idx="55">
                  <c:v>0.125</c:v>
                </c:pt>
                <c:pt idx="56">
                  <c:v>0.125</c:v>
                </c:pt>
                <c:pt idx="57">
                  <c:v>0</c:v>
                </c:pt>
                <c:pt idx="58">
                  <c:v>-0.25</c:v>
                </c:pt>
                <c:pt idx="59">
                  <c:v>-0.875</c:v>
                </c:pt>
                <c:pt idx="60">
                  <c:v>0.125</c:v>
                </c:pt>
                <c:pt idx="61">
                  <c:v>0.625</c:v>
                </c:pt>
                <c:pt idx="62">
                  <c:v>-2.875</c:v>
                </c:pt>
                <c:pt idx="63">
                  <c:v>-1.625</c:v>
                </c:pt>
                <c:pt idx="64">
                  <c:v>-1.5</c:v>
                </c:pt>
                <c:pt idx="65">
                  <c:v>-1.5</c:v>
                </c:pt>
                <c:pt idx="66">
                  <c:v>-1.125</c:v>
                </c:pt>
                <c:pt idx="67">
                  <c:v>-1.5</c:v>
                </c:pt>
                <c:pt idx="68">
                  <c:v>1</c:v>
                </c:pt>
                <c:pt idx="69">
                  <c:v>0</c:v>
                </c:pt>
                <c:pt idx="70">
                  <c:v>0.125</c:v>
                </c:pt>
                <c:pt idx="71">
                  <c:v>-0.25</c:v>
                </c:pt>
                <c:pt idx="72">
                  <c:v>-0.5</c:v>
                </c:pt>
                <c:pt idx="73">
                  <c:v>-0.625</c:v>
                </c:pt>
                <c:pt idx="74">
                  <c:v>-1.25</c:v>
                </c:pt>
                <c:pt idx="75">
                  <c:v>-0.625</c:v>
                </c:pt>
                <c:pt idx="76">
                  <c:v>0.25</c:v>
                </c:pt>
                <c:pt idx="77">
                  <c:v>0.125</c:v>
                </c:pt>
                <c:pt idx="78">
                  <c:v>0.125</c:v>
                </c:pt>
                <c:pt idx="79">
                  <c:v>0.625</c:v>
                </c:pt>
                <c:pt idx="80">
                  <c:v>0.125</c:v>
                </c:pt>
                <c:pt idx="81">
                  <c:v>0.375</c:v>
                </c:pt>
                <c:pt idx="82">
                  <c:v>3.25</c:v>
                </c:pt>
                <c:pt idx="83">
                  <c:v>0.625</c:v>
                </c:pt>
                <c:pt idx="84">
                  <c:v>-3</c:v>
                </c:pt>
                <c:pt idx="85">
                  <c:v>-3.5</c:v>
                </c:pt>
                <c:pt idx="86">
                  <c:v>-3.875</c:v>
                </c:pt>
                <c:pt idx="87">
                  <c:v>-3.75</c:v>
                </c:pt>
                <c:pt idx="88">
                  <c:v>-1</c:v>
                </c:pt>
                <c:pt idx="89">
                  <c:v>-0.5</c:v>
                </c:pt>
                <c:pt idx="90">
                  <c:v>-4.125</c:v>
                </c:pt>
                <c:pt idx="91">
                  <c:v>-4</c:v>
                </c:pt>
                <c:pt idx="92">
                  <c:v>-0.875</c:v>
                </c:pt>
                <c:pt idx="93">
                  <c:v>-1.125</c:v>
                </c:pt>
                <c:pt idx="94">
                  <c:v>0.5</c:v>
                </c:pt>
                <c:pt idx="95">
                  <c:v>0.5</c:v>
                </c:pt>
                <c:pt idx="96">
                  <c:v>-6.375</c:v>
                </c:pt>
                <c:pt idx="97">
                  <c:v>-6.625</c:v>
                </c:pt>
                <c:pt idx="98">
                  <c:v>0.375</c:v>
                </c:pt>
                <c:pt idx="99">
                  <c:v>0.125</c:v>
                </c:pt>
                <c:pt idx="100">
                  <c:v>0.5</c:v>
                </c:pt>
                <c:pt idx="101">
                  <c:v>0.75</c:v>
                </c:pt>
                <c:pt idx="102">
                  <c:v>-0.625</c:v>
                </c:pt>
                <c:pt idx="103">
                  <c:v>-0.75</c:v>
                </c:pt>
                <c:pt idx="104">
                  <c:v>-5.875</c:v>
                </c:pt>
                <c:pt idx="105">
                  <c:v>-5.125</c:v>
                </c:pt>
                <c:pt idx="106">
                  <c:v>0.625</c:v>
                </c:pt>
                <c:pt idx="107">
                  <c:v>0.875</c:v>
                </c:pt>
                <c:pt idx="108">
                  <c:v>-1.125</c:v>
                </c:pt>
                <c:pt idx="109">
                  <c:v>-1.75</c:v>
                </c:pt>
                <c:pt idx="110">
                  <c:v>-1</c:v>
                </c:pt>
                <c:pt idx="111">
                  <c:v>-1.25</c:v>
                </c:pt>
                <c:pt idx="112">
                  <c:v>-1.625</c:v>
                </c:pt>
                <c:pt idx="113">
                  <c:v>-2.375</c:v>
                </c:pt>
                <c:pt idx="114">
                  <c:v>-1.5</c:v>
                </c:pt>
                <c:pt idx="115">
                  <c:v>-0.75</c:v>
                </c:pt>
                <c:pt idx="116">
                  <c:v>-2.5</c:v>
                </c:pt>
                <c:pt idx="117">
                  <c:v>-2</c:v>
                </c:pt>
                <c:pt idx="118">
                  <c:v>-1.375</c:v>
                </c:pt>
                <c:pt idx="119">
                  <c:v>-1</c:v>
                </c:pt>
                <c:pt idx="120">
                  <c:v>-1.625</c:v>
                </c:pt>
                <c:pt idx="121">
                  <c:v>-1.5</c:v>
                </c:pt>
                <c:pt idx="122">
                  <c:v>-3.375</c:v>
                </c:pt>
                <c:pt idx="123">
                  <c:v>-3</c:v>
                </c:pt>
                <c:pt idx="124">
                  <c:v>-1.375</c:v>
                </c:pt>
                <c:pt idx="125">
                  <c:v>-1.625</c:v>
                </c:pt>
                <c:pt idx="126">
                  <c:v>-5.125</c:v>
                </c:pt>
                <c:pt idx="127">
                  <c:v>-4.25</c:v>
                </c:pt>
                <c:pt idx="128">
                  <c:v>0.5</c:v>
                </c:pt>
                <c:pt idx="129">
                  <c:v>0.875</c:v>
                </c:pt>
                <c:pt idx="130">
                  <c:v>-1.375</c:v>
                </c:pt>
                <c:pt idx="131">
                  <c:v>-1.125</c:v>
                </c:pt>
                <c:pt idx="132">
                  <c:v>0.5</c:v>
                </c:pt>
                <c:pt idx="133">
                  <c:v>-0.125</c:v>
                </c:pt>
                <c:pt idx="134">
                  <c:v>-3.375</c:v>
                </c:pt>
                <c:pt idx="135">
                  <c:v>-3.875</c:v>
                </c:pt>
                <c:pt idx="136">
                  <c:v>-6.875</c:v>
                </c:pt>
                <c:pt idx="137">
                  <c:v>-6.75</c:v>
                </c:pt>
                <c:pt idx="138">
                  <c:v>0.25</c:v>
                </c:pt>
                <c:pt idx="139">
                  <c:v>0.375</c:v>
                </c:pt>
                <c:pt idx="140">
                  <c:v>-2.625</c:v>
                </c:pt>
                <c:pt idx="141">
                  <c:v>-2.5</c:v>
                </c:pt>
                <c:pt idx="142">
                  <c:v>-1.375</c:v>
                </c:pt>
                <c:pt idx="143">
                  <c:v>-1.375</c:v>
                </c:pt>
                <c:pt idx="144">
                  <c:v>0.75</c:v>
                </c:pt>
                <c:pt idx="145">
                  <c:v>0.75</c:v>
                </c:pt>
                <c:pt idx="146">
                  <c:v>0.625</c:v>
                </c:pt>
                <c:pt idx="147">
                  <c:v>0.5</c:v>
                </c:pt>
                <c:pt idx="148">
                  <c:v>-5.625</c:v>
                </c:pt>
                <c:pt idx="149">
                  <c:v>-4.875</c:v>
                </c:pt>
                <c:pt idx="150">
                  <c:v>0</c:v>
                </c:pt>
                <c:pt idx="151">
                  <c:v>0</c:v>
                </c:pt>
                <c:pt idx="152">
                  <c:v>-1.75</c:v>
                </c:pt>
                <c:pt idx="153">
                  <c:v>-1.875</c:v>
                </c:pt>
                <c:pt idx="154">
                  <c:v>-0.875</c:v>
                </c:pt>
                <c:pt idx="155">
                  <c:v>-1</c:v>
                </c:pt>
                <c:pt idx="156">
                  <c:v>-3.125</c:v>
                </c:pt>
                <c:pt idx="157">
                  <c:v>-3.75</c:v>
                </c:pt>
                <c:pt idx="158">
                  <c:v>0.875</c:v>
                </c:pt>
                <c:pt idx="159">
                  <c:v>2.5</c:v>
                </c:pt>
                <c:pt idx="160">
                  <c:v>-1.875</c:v>
                </c:pt>
                <c:pt idx="161">
                  <c:v>-1.75</c:v>
                </c:pt>
                <c:pt idx="162">
                  <c:v>-1.125</c:v>
                </c:pt>
                <c:pt idx="163">
                  <c:v>-0.5</c:v>
                </c:pt>
                <c:pt idx="164">
                  <c:v>1.375</c:v>
                </c:pt>
                <c:pt idx="165">
                  <c:v>1.625</c:v>
                </c:pt>
                <c:pt idx="166">
                  <c:v>0.875</c:v>
                </c:pt>
                <c:pt idx="167">
                  <c:v>1.25</c:v>
                </c:pt>
                <c:pt idx="168">
                  <c:v>-0.125</c:v>
                </c:pt>
                <c:pt idx="169">
                  <c:v>-0.125</c:v>
                </c:pt>
                <c:pt idx="170">
                  <c:v>-4.5</c:v>
                </c:pt>
                <c:pt idx="171">
                  <c:v>-4.375</c:v>
                </c:pt>
                <c:pt idx="172">
                  <c:v>-2.125</c:v>
                </c:pt>
                <c:pt idx="173">
                  <c:v>-1.75</c:v>
                </c:pt>
              </c:numCache>
            </c:numRef>
          </c:xVal>
          <c:yVal>
            <c:numRef>
              <c:f>testdata230414!$O$8:$O$181</c:f>
              <c:numCache>
                <c:formatCode>General</c:formatCode>
                <c:ptCount val="174"/>
                <c:pt idx="0">
                  <c:v>285.33780523057402</c:v>
                </c:pt>
                <c:pt idx="1">
                  <c:v>251.649372648732</c:v>
                </c:pt>
                <c:pt idx="2">
                  <c:v>226.848302075882</c:v>
                </c:pt>
                <c:pt idx="3">
                  <c:v>238.97490830503401</c:v>
                </c:pt>
                <c:pt idx="4">
                  <c:v>232.908488202222</c:v>
                </c:pt>
                <c:pt idx="5">
                  <c:v>232.117012546051</c:v>
                </c:pt>
                <c:pt idx="6">
                  <c:v>291.39336026754199</c:v>
                </c:pt>
                <c:pt idx="7">
                  <c:v>334.61196719622802</c:v>
                </c:pt>
                <c:pt idx="8">
                  <c:v>233.10653464257399</c:v>
                </c:pt>
                <c:pt idx="9">
                  <c:v>274.028296740521</c:v>
                </c:pt>
                <c:pt idx="10">
                  <c:v>248.707002053607</c:v>
                </c:pt>
                <c:pt idx="11">
                  <c:v>309.87547334418798</c:v>
                </c:pt>
                <c:pt idx="12">
                  <c:v>272.01923792201001</c:v>
                </c:pt>
                <c:pt idx="13">
                  <c:v>300.21035903955402</c:v>
                </c:pt>
                <c:pt idx="14">
                  <c:v>244.75094353571299</c:v>
                </c:pt>
                <c:pt idx="15">
                  <c:v>291.09186109638898</c:v>
                </c:pt>
                <c:pt idx="16">
                  <c:v>175.31912290548399</c:v>
                </c:pt>
                <c:pt idx="17">
                  <c:v>197.45246450900299</c:v>
                </c:pt>
                <c:pt idx="18">
                  <c:v>223.663603227853</c:v>
                </c:pt>
                <c:pt idx="19">
                  <c:v>223.13217448231501</c:v>
                </c:pt>
                <c:pt idx="20">
                  <c:v>229.55508658577801</c:v>
                </c:pt>
                <c:pt idx="21">
                  <c:v>196.95143532093101</c:v>
                </c:pt>
                <c:pt idx="22">
                  <c:v>183.11938978166901</c:v>
                </c:pt>
                <c:pt idx="23">
                  <c:v>284.75455674512398</c:v>
                </c:pt>
                <c:pt idx="24">
                  <c:v>327.801350443768</c:v>
                </c:pt>
                <c:pt idx="25">
                  <c:v>305.72802629594997</c:v>
                </c:pt>
                <c:pt idx="26">
                  <c:v>157.44665587210901</c:v>
                </c:pt>
                <c:pt idx="27">
                  <c:v>140.88958691672701</c:v>
                </c:pt>
                <c:pt idx="28">
                  <c:v>348.56978294943798</c:v>
                </c:pt>
                <c:pt idx="29">
                  <c:v>363.36291315434499</c:v>
                </c:pt>
                <c:pt idx="30">
                  <c:v>371.58792146393199</c:v>
                </c:pt>
                <c:pt idx="31">
                  <c:v>382.03457865833002</c:v>
                </c:pt>
                <c:pt idx="32">
                  <c:v>209.841245768237</c:v>
                </c:pt>
                <c:pt idx="33">
                  <c:v>218.31201354297201</c:v>
                </c:pt>
                <c:pt idx="34">
                  <c:v>343.57101813971298</c:v>
                </c:pt>
                <c:pt idx="35">
                  <c:v>391.19044230908901</c:v>
                </c:pt>
                <c:pt idx="36">
                  <c:v>397.68331288839403</c:v>
                </c:pt>
                <c:pt idx="37">
                  <c:v>383.64641791097603</c:v>
                </c:pt>
                <c:pt idx="38">
                  <c:v>252.09934847407601</c:v>
                </c:pt>
                <c:pt idx="39">
                  <c:v>320.54195321242099</c:v>
                </c:pt>
                <c:pt idx="40">
                  <c:v>334.11505287501097</c:v>
                </c:pt>
                <c:pt idx="41">
                  <c:v>407.34448776740101</c:v>
                </c:pt>
                <c:pt idx="42">
                  <c:v>240.86121055832601</c:v>
                </c:pt>
                <c:pt idx="43">
                  <c:v>228.54010181107199</c:v>
                </c:pt>
                <c:pt idx="44">
                  <c:v>338.81732012431797</c:v>
                </c:pt>
                <c:pt idx="45">
                  <c:v>327.08674072758799</c:v>
                </c:pt>
                <c:pt idx="46">
                  <c:v>292.06076776842599</c:v>
                </c:pt>
                <c:pt idx="47">
                  <c:v>281.22735264234802</c:v>
                </c:pt>
                <c:pt idx="48">
                  <c:v>294.70812507476899</c:v>
                </c:pt>
                <c:pt idx="49">
                  <c:v>298.16831955734301</c:v>
                </c:pt>
                <c:pt idx="50">
                  <c:v>235.977810771642</c:v>
                </c:pt>
                <c:pt idx="51">
                  <c:v>226.72954502612299</c:v>
                </c:pt>
                <c:pt idx="52">
                  <c:v>313.776969908463</c:v>
                </c:pt>
                <c:pt idx="53">
                  <c:v>305.44574254150598</c:v>
                </c:pt>
                <c:pt idx="54">
                  <c:v>286.69995999193202</c:v>
                </c:pt>
                <c:pt idx="55">
                  <c:v>279.743327219234</c:v>
                </c:pt>
                <c:pt idx="56">
                  <c:v>302.09317527884599</c:v>
                </c:pt>
                <c:pt idx="57">
                  <c:v>344.33988326240001</c:v>
                </c:pt>
                <c:pt idx="58">
                  <c:v>326.44575012520301</c:v>
                </c:pt>
                <c:pt idx="59">
                  <c:v>272.70371524177699</c:v>
                </c:pt>
                <c:pt idx="60">
                  <c:v>357.76434323092099</c:v>
                </c:pt>
                <c:pt idx="61">
                  <c:v>417.62862406395902</c:v>
                </c:pt>
                <c:pt idx="62">
                  <c:v>319.311483030825</c:v>
                </c:pt>
                <c:pt idx="63">
                  <c:v>350.47265432525103</c:v>
                </c:pt>
                <c:pt idx="64">
                  <c:v>287.78978070194802</c:v>
                </c:pt>
                <c:pt idx="65">
                  <c:v>255.469931878176</c:v>
                </c:pt>
                <c:pt idx="66">
                  <c:v>195.57245840820499</c:v>
                </c:pt>
                <c:pt idx="67">
                  <c:v>174.906429867132</c:v>
                </c:pt>
                <c:pt idx="68">
                  <c:v>296.81647984071401</c:v>
                </c:pt>
                <c:pt idx="69">
                  <c:v>248.323733352342</c:v>
                </c:pt>
                <c:pt idx="70">
                  <c:v>352.64950599034398</c:v>
                </c:pt>
                <c:pt idx="71">
                  <c:v>295.748146364261</c:v>
                </c:pt>
                <c:pt idx="72">
                  <c:v>392.00316077842899</c:v>
                </c:pt>
                <c:pt idx="73">
                  <c:v>383.90488764710102</c:v>
                </c:pt>
                <c:pt idx="74">
                  <c:v>209.56955228323099</c:v>
                </c:pt>
                <c:pt idx="75">
                  <c:v>214.34087035177799</c:v>
                </c:pt>
                <c:pt idx="76">
                  <c:v>224.20419176437801</c:v>
                </c:pt>
                <c:pt idx="77">
                  <c:v>207.013279161783</c:v>
                </c:pt>
                <c:pt idx="78">
                  <c:v>267.70345965693099</c:v>
                </c:pt>
                <c:pt idx="79">
                  <c:v>244.924148020893</c:v>
                </c:pt>
                <c:pt idx="80">
                  <c:v>247.681911841866</c:v>
                </c:pt>
                <c:pt idx="81">
                  <c:v>265.98953903492497</c:v>
                </c:pt>
                <c:pt idx="82">
                  <c:v>360.30533574409202</c:v>
                </c:pt>
                <c:pt idx="83">
                  <c:v>295.79849739287101</c:v>
                </c:pt>
                <c:pt idx="84">
                  <c:v>286.5660279009</c:v>
                </c:pt>
                <c:pt idx="85">
                  <c:v>301.59830406927699</c:v>
                </c:pt>
                <c:pt idx="86">
                  <c:v>226.42782789930399</c:v>
                </c:pt>
                <c:pt idx="87">
                  <c:v>229.31652769453001</c:v>
                </c:pt>
                <c:pt idx="88">
                  <c:v>306.41482104260399</c:v>
                </c:pt>
                <c:pt idx="89">
                  <c:v>248.219925652933</c:v>
                </c:pt>
                <c:pt idx="90">
                  <c:v>301.41916534714699</c:v>
                </c:pt>
                <c:pt idx="91">
                  <c:v>299.54077409546699</c:v>
                </c:pt>
                <c:pt idx="92">
                  <c:v>300.96518014025003</c:v>
                </c:pt>
                <c:pt idx="93">
                  <c:v>266.04182727742898</c:v>
                </c:pt>
                <c:pt idx="94">
                  <c:v>229.360254417714</c:v>
                </c:pt>
                <c:pt idx="95">
                  <c:v>262.334722360375</c:v>
                </c:pt>
                <c:pt idx="96">
                  <c:v>243.10871602940099</c:v>
                </c:pt>
                <c:pt idx="97">
                  <c:v>278.468119450237</c:v>
                </c:pt>
                <c:pt idx="98">
                  <c:v>171.30825648474101</c:v>
                </c:pt>
                <c:pt idx="99">
                  <c:v>187.173061901425</c:v>
                </c:pt>
                <c:pt idx="100">
                  <c:v>330.65453453420099</c:v>
                </c:pt>
                <c:pt idx="101">
                  <c:v>226.00336714392</c:v>
                </c:pt>
                <c:pt idx="102">
                  <c:v>196.12480897129899</c:v>
                </c:pt>
                <c:pt idx="103">
                  <c:v>183.08119151800599</c:v>
                </c:pt>
                <c:pt idx="104">
                  <c:v>136.472417594511</c:v>
                </c:pt>
                <c:pt idx="105">
                  <c:v>180.50552837068901</c:v>
                </c:pt>
                <c:pt idx="106">
                  <c:v>307.97114443391303</c:v>
                </c:pt>
                <c:pt idx="107">
                  <c:v>272.36878706735803</c:v>
                </c:pt>
                <c:pt idx="108">
                  <c:v>353.68185138710601</c:v>
                </c:pt>
                <c:pt idx="109">
                  <c:v>310.28038333808701</c:v>
                </c:pt>
                <c:pt idx="110">
                  <c:v>187.62729733458099</c:v>
                </c:pt>
                <c:pt idx="111">
                  <c:v>212.499602324417</c:v>
                </c:pt>
                <c:pt idx="112">
                  <c:v>251.72054257186201</c:v>
                </c:pt>
                <c:pt idx="113">
                  <c:v>225.20054550837301</c:v>
                </c:pt>
                <c:pt idx="114">
                  <c:v>311.559654490063</c:v>
                </c:pt>
                <c:pt idx="115">
                  <c:v>351.96023007098898</c:v>
                </c:pt>
                <c:pt idx="116">
                  <c:v>304.90585240440703</c:v>
                </c:pt>
                <c:pt idx="117">
                  <c:v>397.39467712354798</c:v>
                </c:pt>
                <c:pt idx="118">
                  <c:v>161.19934729646101</c:v>
                </c:pt>
                <c:pt idx="119">
                  <c:v>212.207044804785</c:v>
                </c:pt>
                <c:pt idx="120">
                  <c:v>185.07618722022701</c:v>
                </c:pt>
                <c:pt idx="121">
                  <c:v>198.816063779497</c:v>
                </c:pt>
                <c:pt idx="122">
                  <c:v>237.49216951796501</c:v>
                </c:pt>
                <c:pt idx="123">
                  <c:v>289.55849186306398</c:v>
                </c:pt>
                <c:pt idx="124">
                  <c:v>262.60955741270601</c:v>
                </c:pt>
                <c:pt idx="125">
                  <c:v>260.68974303630699</c:v>
                </c:pt>
                <c:pt idx="126">
                  <c:v>180.063866214717</c:v>
                </c:pt>
                <c:pt idx="127">
                  <c:v>181.92584171873801</c:v>
                </c:pt>
                <c:pt idx="128">
                  <c:v>338.70694211905902</c:v>
                </c:pt>
                <c:pt idx="129">
                  <c:v>318.68637648534298</c:v>
                </c:pt>
                <c:pt idx="130">
                  <c:v>216.87022751516199</c:v>
                </c:pt>
                <c:pt idx="131">
                  <c:v>199.22984482605401</c:v>
                </c:pt>
                <c:pt idx="132">
                  <c:v>278.01337022019499</c:v>
                </c:pt>
                <c:pt idx="133">
                  <c:v>247.339649158079</c:v>
                </c:pt>
                <c:pt idx="134">
                  <c:v>251.49166405022399</c:v>
                </c:pt>
                <c:pt idx="135">
                  <c:v>226.35997906057901</c:v>
                </c:pt>
                <c:pt idx="136">
                  <c:v>143.39462727049499</c:v>
                </c:pt>
                <c:pt idx="137">
                  <c:v>129.71853781146501</c:v>
                </c:pt>
                <c:pt idx="138">
                  <c:v>238.82426117062499</c:v>
                </c:pt>
                <c:pt idx="139">
                  <c:v>249.87217601479901</c:v>
                </c:pt>
                <c:pt idx="140">
                  <c:v>223.92181116238299</c:v>
                </c:pt>
                <c:pt idx="141">
                  <c:v>271.249358607072</c:v>
                </c:pt>
                <c:pt idx="142">
                  <c:v>246.581832744689</c:v>
                </c:pt>
                <c:pt idx="143">
                  <c:v>245.74824462399101</c:v>
                </c:pt>
                <c:pt idx="144">
                  <c:v>174.29352690241399</c:v>
                </c:pt>
                <c:pt idx="145">
                  <c:v>137.15396111272699</c:v>
                </c:pt>
                <c:pt idx="146">
                  <c:v>254.788858795702</c:v>
                </c:pt>
                <c:pt idx="147">
                  <c:v>240.147633290497</c:v>
                </c:pt>
                <c:pt idx="148">
                  <c:v>180.09731439191901</c:v>
                </c:pt>
                <c:pt idx="149">
                  <c:v>193.907797612877</c:v>
                </c:pt>
                <c:pt idx="150">
                  <c:v>331.99237498888999</c:v>
                </c:pt>
                <c:pt idx="151">
                  <c:v>306.800879634463</c:v>
                </c:pt>
                <c:pt idx="152">
                  <c:v>268.39372225100499</c:v>
                </c:pt>
                <c:pt idx="153">
                  <c:v>256.98063386551797</c:v>
                </c:pt>
                <c:pt idx="154">
                  <c:v>333.73292894514401</c:v>
                </c:pt>
                <c:pt idx="155">
                  <c:v>294.437257095208</c:v>
                </c:pt>
                <c:pt idx="156">
                  <c:v>184.241011261241</c:v>
                </c:pt>
                <c:pt idx="157">
                  <c:v>192.29205813214199</c:v>
                </c:pt>
                <c:pt idx="158">
                  <c:v>361.69725624386001</c:v>
                </c:pt>
                <c:pt idx="159">
                  <c:v>416.33777580536503</c:v>
                </c:pt>
                <c:pt idx="160">
                  <c:v>283.46918200478001</c:v>
                </c:pt>
                <c:pt idx="161">
                  <c:v>213.651966291305</c:v>
                </c:pt>
                <c:pt idx="162">
                  <c:v>186.435974848782</c:v>
                </c:pt>
                <c:pt idx="163">
                  <c:v>261.26876245741499</c:v>
                </c:pt>
                <c:pt idx="164">
                  <c:v>318.61274509052998</c:v>
                </c:pt>
                <c:pt idx="165">
                  <c:v>243.16731213787099</c:v>
                </c:pt>
                <c:pt idx="166">
                  <c:v>236.619206572476</c:v>
                </c:pt>
                <c:pt idx="167">
                  <c:v>259.14002942276602</c:v>
                </c:pt>
                <c:pt idx="168">
                  <c:v>285.48370331504799</c:v>
                </c:pt>
                <c:pt idx="169">
                  <c:v>295.084883993299</c:v>
                </c:pt>
                <c:pt idx="170">
                  <c:v>201.6406312588</c:v>
                </c:pt>
                <c:pt idx="171">
                  <c:v>204.272664959233</c:v>
                </c:pt>
                <c:pt idx="172">
                  <c:v>319.36487772927501</c:v>
                </c:pt>
                <c:pt idx="173">
                  <c:v>328.61845138437701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3BE-4435-8B6D-7F1EE77C5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1486767"/>
        <c:axId val="141488847"/>
      </c:scatterChart>
      <c:valAx>
        <c:axId val="141486767"/>
        <c:scaling>
          <c:orientation val="minMax"/>
          <c:max val="3"/>
          <c:min val="-7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/>
                  <a:t>SE (D)</a:t>
                </a:r>
                <a:endParaRPr lang="ja-JP" sz="160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488847"/>
        <c:crosses val="autoZero"/>
        <c:crossBetween val="midCat"/>
      </c:valAx>
      <c:valAx>
        <c:axId val="141488847"/>
        <c:scaling>
          <c:orientation val="minMax"/>
          <c:max val="45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/>
                  <a:t>ChT</a:t>
                </a:r>
                <a:endParaRPr lang="ja-JP" sz="160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486767"/>
        <c:crossesAt val="-7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400">
          <a:solidFill>
            <a:sysClr val="windowText" lastClr="000000"/>
          </a:solidFill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600"/>
              <a:t>Nasal</a:t>
            </a:r>
            <a:endParaRPr lang="ja-JP" sz="16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noFill/>
              </a:ln>
              <a:effectLst/>
            </c:spPr>
          </c:marker>
          <c:trendline>
            <c:spPr>
              <a:ln w="19050" cap="rnd">
                <a:solidFill>
                  <a:srgbClr val="FF0000"/>
                </a:solidFill>
                <a:prstDash val="sysDot"/>
              </a:ln>
              <a:effectLst/>
            </c:spPr>
            <c:trendlineType val="linear"/>
            <c:forward val="5"/>
            <c:backward val="5"/>
            <c:dispRSqr val="1"/>
            <c:dispEq val="1"/>
            <c:trendlineLbl>
              <c:layout>
                <c:manualLayout>
                  <c:x val="-6.0972968856169284E-2"/>
                  <c:y val="-0.27243310666901255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4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</c:trendlineLbl>
          </c:trendline>
          <c:xVal>
            <c:numRef>
              <c:f>testdata230414!$K$182:$K$355</c:f>
              <c:numCache>
                <c:formatCode>General</c:formatCode>
                <c:ptCount val="174"/>
                <c:pt idx="0">
                  <c:v>-0.875</c:v>
                </c:pt>
                <c:pt idx="1">
                  <c:v>-2</c:v>
                </c:pt>
                <c:pt idx="2">
                  <c:v>-0.75</c:v>
                </c:pt>
                <c:pt idx="3">
                  <c:v>-1.125</c:v>
                </c:pt>
                <c:pt idx="4">
                  <c:v>-5.5</c:v>
                </c:pt>
                <c:pt idx="5">
                  <c:v>-5.375</c:v>
                </c:pt>
                <c:pt idx="6">
                  <c:v>-0.75</c:v>
                </c:pt>
                <c:pt idx="7">
                  <c:v>-0.75</c:v>
                </c:pt>
                <c:pt idx="8">
                  <c:v>-0.125</c:v>
                </c:pt>
                <c:pt idx="9">
                  <c:v>0.125</c:v>
                </c:pt>
                <c:pt idx="10">
                  <c:v>-0.875</c:v>
                </c:pt>
                <c:pt idx="11">
                  <c:v>-1.125</c:v>
                </c:pt>
                <c:pt idx="12">
                  <c:v>-3.75</c:v>
                </c:pt>
                <c:pt idx="13">
                  <c:v>-3.625</c:v>
                </c:pt>
                <c:pt idx="14">
                  <c:v>-0.75</c:v>
                </c:pt>
                <c:pt idx="15">
                  <c:v>-3.125</c:v>
                </c:pt>
                <c:pt idx="16">
                  <c:v>-2.5</c:v>
                </c:pt>
                <c:pt idx="17">
                  <c:v>-0.625</c:v>
                </c:pt>
                <c:pt idx="18">
                  <c:v>-0.875</c:v>
                </c:pt>
                <c:pt idx="19">
                  <c:v>-1.25</c:v>
                </c:pt>
                <c:pt idx="20">
                  <c:v>-0.25</c:v>
                </c:pt>
                <c:pt idx="21">
                  <c:v>0.125</c:v>
                </c:pt>
                <c:pt idx="22">
                  <c:v>-1.875</c:v>
                </c:pt>
                <c:pt idx="23">
                  <c:v>-0.25</c:v>
                </c:pt>
                <c:pt idx="24">
                  <c:v>0</c:v>
                </c:pt>
                <c:pt idx="25">
                  <c:v>-0.125</c:v>
                </c:pt>
                <c:pt idx="26">
                  <c:v>-4.5</c:v>
                </c:pt>
                <c:pt idx="27">
                  <c:v>-3.625</c:v>
                </c:pt>
                <c:pt idx="28">
                  <c:v>-0.75</c:v>
                </c:pt>
                <c:pt idx="29">
                  <c:v>0.375</c:v>
                </c:pt>
                <c:pt idx="30">
                  <c:v>-1.375</c:v>
                </c:pt>
                <c:pt idx="31">
                  <c:v>-0.875</c:v>
                </c:pt>
                <c:pt idx="32">
                  <c:v>-0.75</c:v>
                </c:pt>
                <c:pt idx="33">
                  <c:v>-0.375</c:v>
                </c:pt>
                <c:pt idx="34">
                  <c:v>-0.375</c:v>
                </c:pt>
                <c:pt idx="35">
                  <c:v>-0.375</c:v>
                </c:pt>
                <c:pt idx="36">
                  <c:v>-1.625</c:v>
                </c:pt>
                <c:pt idx="37">
                  <c:v>-1.5</c:v>
                </c:pt>
                <c:pt idx="38">
                  <c:v>-2.25</c:v>
                </c:pt>
                <c:pt idx="39">
                  <c:v>-2.125</c:v>
                </c:pt>
                <c:pt idx="40">
                  <c:v>-0.875</c:v>
                </c:pt>
                <c:pt idx="41">
                  <c:v>-0.25</c:v>
                </c:pt>
                <c:pt idx="42">
                  <c:v>-0.875</c:v>
                </c:pt>
                <c:pt idx="43">
                  <c:v>-0.875</c:v>
                </c:pt>
                <c:pt idx="44">
                  <c:v>0.375</c:v>
                </c:pt>
                <c:pt idx="45">
                  <c:v>0.125</c:v>
                </c:pt>
                <c:pt idx="46">
                  <c:v>-1.125</c:v>
                </c:pt>
                <c:pt idx="47">
                  <c:v>-1.25</c:v>
                </c:pt>
                <c:pt idx="48">
                  <c:v>-0.25</c:v>
                </c:pt>
                <c:pt idx="49">
                  <c:v>0.125</c:v>
                </c:pt>
                <c:pt idx="50">
                  <c:v>0.125</c:v>
                </c:pt>
                <c:pt idx="51">
                  <c:v>0</c:v>
                </c:pt>
                <c:pt idx="52">
                  <c:v>0.125</c:v>
                </c:pt>
                <c:pt idx="53">
                  <c:v>-1.875</c:v>
                </c:pt>
                <c:pt idx="54">
                  <c:v>-0.25</c:v>
                </c:pt>
                <c:pt idx="55">
                  <c:v>0.125</c:v>
                </c:pt>
                <c:pt idx="56">
                  <c:v>0.125</c:v>
                </c:pt>
                <c:pt idx="57">
                  <c:v>0</c:v>
                </c:pt>
                <c:pt idx="58">
                  <c:v>-0.25</c:v>
                </c:pt>
                <c:pt idx="59">
                  <c:v>-0.875</c:v>
                </c:pt>
                <c:pt idx="60">
                  <c:v>0.125</c:v>
                </c:pt>
                <c:pt idx="61">
                  <c:v>0.625</c:v>
                </c:pt>
                <c:pt idx="62">
                  <c:v>-2.875</c:v>
                </c:pt>
                <c:pt idx="63">
                  <c:v>-1.625</c:v>
                </c:pt>
                <c:pt idx="64">
                  <c:v>-1.5</c:v>
                </c:pt>
                <c:pt idx="65">
                  <c:v>-1.5</c:v>
                </c:pt>
                <c:pt idx="66">
                  <c:v>-1.125</c:v>
                </c:pt>
                <c:pt idx="67">
                  <c:v>-1.5</c:v>
                </c:pt>
                <c:pt idx="68">
                  <c:v>1</c:v>
                </c:pt>
                <c:pt idx="69">
                  <c:v>0</c:v>
                </c:pt>
                <c:pt idx="70">
                  <c:v>0.125</c:v>
                </c:pt>
                <c:pt idx="71">
                  <c:v>-0.25</c:v>
                </c:pt>
                <c:pt idx="72">
                  <c:v>-0.5</c:v>
                </c:pt>
                <c:pt idx="73">
                  <c:v>-0.625</c:v>
                </c:pt>
                <c:pt idx="74">
                  <c:v>-1.25</c:v>
                </c:pt>
                <c:pt idx="75">
                  <c:v>-0.625</c:v>
                </c:pt>
                <c:pt idx="76">
                  <c:v>0.25</c:v>
                </c:pt>
                <c:pt idx="77">
                  <c:v>0.125</c:v>
                </c:pt>
                <c:pt idx="78">
                  <c:v>0.125</c:v>
                </c:pt>
                <c:pt idx="79">
                  <c:v>0.625</c:v>
                </c:pt>
                <c:pt idx="80">
                  <c:v>0.125</c:v>
                </c:pt>
                <c:pt idx="81">
                  <c:v>0.375</c:v>
                </c:pt>
                <c:pt idx="82">
                  <c:v>3.25</c:v>
                </c:pt>
                <c:pt idx="83">
                  <c:v>0.625</c:v>
                </c:pt>
                <c:pt idx="84">
                  <c:v>-3</c:v>
                </c:pt>
                <c:pt idx="85">
                  <c:v>-3.5</c:v>
                </c:pt>
                <c:pt idx="86">
                  <c:v>-3.875</c:v>
                </c:pt>
                <c:pt idx="87">
                  <c:v>-3.75</c:v>
                </c:pt>
                <c:pt idx="88">
                  <c:v>-1</c:v>
                </c:pt>
                <c:pt idx="89">
                  <c:v>-0.5</c:v>
                </c:pt>
                <c:pt idx="90">
                  <c:v>-4.125</c:v>
                </c:pt>
                <c:pt idx="91">
                  <c:v>-4</c:v>
                </c:pt>
                <c:pt idx="92">
                  <c:v>-0.875</c:v>
                </c:pt>
                <c:pt idx="93">
                  <c:v>-1.125</c:v>
                </c:pt>
                <c:pt idx="94">
                  <c:v>0.5</c:v>
                </c:pt>
                <c:pt idx="95">
                  <c:v>0.5</c:v>
                </c:pt>
                <c:pt idx="96">
                  <c:v>-6.375</c:v>
                </c:pt>
                <c:pt idx="97">
                  <c:v>-6.625</c:v>
                </c:pt>
                <c:pt idx="98">
                  <c:v>0.375</c:v>
                </c:pt>
                <c:pt idx="99">
                  <c:v>0.125</c:v>
                </c:pt>
                <c:pt idx="100">
                  <c:v>0.5</c:v>
                </c:pt>
                <c:pt idx="101">
                  <c:v>0.75</c:v>
                </c:pt>
                <c:pt idx="102">
                  <c:v>-0.625</c:v>
                </c:pt>
                <c:pt idx="103">
                  <c:v>-0.75</c:v>
                </c:pt>
                <c:pt idx="104">
                  <c:v>-5.875</c:v>
                </c:pt>
                <c:pt idx="105">
                  <c:v>-5.125</c:v>
                </c:pt>
                <c:pt idx="106">
                  <c:v>0.625</c:v>
                </c:pt>
                <c:pt idx="107">
                  <c:v>0.875</c:v>
                </c:pt>
                <c:pt idx="108">
                  <c:v>-1.125</c:v>
                </c:pt>
                <c:pt idx="109">
                  <c:v>-1.75</c:v>
                </c:pt>
                <c:pt idx="110">
                  <c:v>-1</c:v>
                </c:pt>
                <c:pt idx="111">
                  <c:v>-1.25</c:v>
                </c:pt>
                <c:pt idx="112">
                  <c:v>-1.625</c:v>
                </c:pt>
                <c:pt idx="113">
                  <c:v>-2.375</c:v>
                </c:pt>
                <c:pt idx="114">
                  <c:v>-1.5</c:v>
                </c:pt>
                <c:pt idx="115">
                  <c:v>-0.75</c:v>
                </c:pt>
                <c:pt idx="116">
                  <c:v>-2.5</c:v>
                </c:pt>
                <c:pt idx="117">
                  <c:v>-2</c:v>
                </c:pt>
                <c:pt idx="118">
                  <c:v>-1.375</c:v>
                </c:pt>
                <c:pt idx="119">
                  <c:v>-1</c:v>
                </c:pt>
                <c:pt idx="120">
                  <c:v>-1.625</c:v>
                </c:pt>
                <c:pt idx="121">
                  <c:v>-1.5</c:v>
                </c:pt>
                <c:pt idx="122">
                  <c:v>-3.375</c:v>
                </c:pt>
                <c:pt idx="123">
                  <c:v>-3</c:v>
                </c:pt>
                <c:pt idx="124">
                  <c:v>-1.375</c:v>
                </c:pt>
                <c:pt idx="125">
                  <c:v>-1.625</c:v>
                </c:pt>
                <c:pt idx="126">
                  <c:v>-5.125</c:v>
                </c:pt>
                <c:pt idx="127">
                  <c:v>-4.25</c:v>
                </c:pt>
                <c:pt idx="128">
                  <c:v>0.5</c:v>
                </c:pt>
                <c:pt idx="129">
                  <c:v>0.875</c:v>
                </c:pt>
                <c:pt idx="130">
                  <c:v>-1.375</c:v>
                </c:pt>
                <c:pt idx="131">
                  <c:v>-1.125</c:v>
                </c:pt>
                <c:pt idx="132">
                  <c:v>0.5</c:v>
                </c:pt>
                <c:pt idx="133">
                  <c:v>-0.125</c:v>
                </c:pt>
                <c:pt idx="134">
                  <c:v>-3.375</c:v>
                </c:pt>
                <c:pt idx="135">
                  <c:v>-3.875</c:v>
                </c:pt>
                <c:pt idx="136">
                  <c:v>-6.75</c:v>
                </c:pt>
                <c:pt idx="137">
                  <c:v>-6.875</c:v>
                </c:pt>
                <c:pt idx="138">
                  <c:v>0.25</c:v>
                </c:pt>
                <c:pt idx="139">
                  <c:v>0.375</c:v>
                </c:pt>
                <c:pt idx="140">
                  <c:v>-2.625</c:v>
                </c:pt>
                <c:pt idx="141">
                  <c:v>-2.5</c:v>
                </c:pt>
                <c:pt idx="142">
                  <c:v>-1.375</c:v>
                </c:pt>
                <c:pt idx="143">
                  <c:v>-1.375</c:v>
                </c:pt>
                <c:pt idx="144">
                  <c:v>0.75</c:v>
                </c:pt>
                <c:pt idx="145">
                  <c:v>0.75</c:v>
                </c:pt>
                <c:pt idx="146">
                  <c:v>0.625</c:v>
                </c:pt>
                <c:pt idx="147">
                  <c:v>0.5</c:v>
                </c:pt>
                <c:pt idx="148">
                  <c:v>-5.625</c:v>
                </c:pt>
                <c:pt idx="149">
                  <c:v>-4.875</c:v>
                </c:pt>
                <c:pt idx="150">
                  <c:v>0</c:v>
                </c:pt>
                <c:pt idx="151">
                  <c:v>0</c:v>
                </c:pt>
                <c:pt idx="152">
                  <c:v>-1.75</c:v>
                </c:pt>
                <c:pt idx="153">
                  <c:v>-1.875</c:v>
                </c:pt>
                <c:pt idx="154">
                  <c:v>-0.875</c:v>
                </c:pt>
                <c:pt idx="155">
                  <c:v>-1</c:v>
                </c:pt>
                <c:pt idx="156">
                  <c:v>-3.125</c:v>
                </c:pt>
                <c:pt idx="157">
                  <c:v>-3.75</c:v>
                </c:pt>
                <c:pt idx="158">
                  <c:v>0.875</c:v>
                </c:pt>
                <c:pt idx="159">
                  <c:v>2.5</c:v>
                </c:pt>
                <c:pt idx="160">
                  <c:v>-1.875</c:v>
                </c:pt>
                <c:pt idx="161">
                  <c:v>-1.75</c:v>
                </c:pt>
                <c:pt idx="162">
                  <c:v>-1.125</c:v>
                </c:pt>
                <c:pt idx="163">
                  <c:v>-0.5</c:v>
                </c:pt>
                <c:pt idx="164">
                  <c:v>1.375</c:v>
                </c:pt>
                <c:pt idx="165">
                  <c:v>1.625</c:v>
                </c:pt>
                <c:pt idx="166">
                  <c:v>0.875</c:v>
                </c:pt>
                <c:pt idx="167">
                  <c:v>1.25</c:v>
                </c:pt>
                <c:pt idx="168">
                  <c:v>-0.125</c:v>
                </c:pt>
                <c:pt idx="169">
                  <c:v>-0.125</c:v>
                </c:pt>
                <c:pt idx="170">
                  <c:v>-4.375</c:v>
                </c:pt>
                <c:pt idx="171">
                  <c:v>-4.5</c:v>
                </c:pt>
                <c:pt idx="172">
                  <c:v>-2.125</c:v>
                </c:pt>
                <c:pt idx="173">
                  <c:v>-1.75</c:v>
                </c:pt>
              </c:numCache>
            </c:numRef>
          </c:xVal>
          <c:yVal>
            <c:numRef>
              <c:f>testdata230414!$O$182:$O$355</c:f>
              <c:numCache>
                <c:formatCode>General</c:formatCode>
                <c:ptCount val="174"/>
                <c:pt idx="0">
                  <c:v>239.94434710638001</c:v>
                </c:pt>
                <c:pt idx="1">
                  <c:v>204.38599247352099</c:v>
                </c:pt>
                <c:pt idx="2">
                  <c:v>170.705797950826</c:v>
                </c:pt>
                <c:pt idx="3">
                  <c:v>157.957143935879</c:v>
                </c:pt>
                <c:pt idx="4">
                  <c:v>115.062317333683</c:v>
                </c:pt>
                <c:pt idx="5">
                  <c:v>115.76541750433201</c:v>
                </c:pt>
                <c:pt idx="6">
                  <c:v>255.44158312973801</c:v>
                </c:pt>
                <c:pt idx="7">
                  <c:v>239.44128256847</c:v>
                </c:pt>
                <c:pt idx="8">
                  <c:v>204.291303345388</c:v>
                </c:pt>
                <c:pt idx="9">
                  <c:v>167.09715129671801</c:v>
                </c:pt>
                <c:pt idx="10">
                  <c:v>219.50939299150099</c:v>
                </c:pt>
                <c:pt idx="11">
                  <c:v>211.92565979825</c:v>
                </c:pt>
                <c:pt idx="12">
                  <c:v>189.38905296469699</c:v>
                </c:pt>
                <c:pt idx="13">
                  <c:v>234.671812442256</c:v>
                </c:pt>
                <c:pt idx="14">
                  <c:v>154.978106837886</c:v>
                </c:pt>
                <c:pt idx="15">
                  <c:v>198.01423884611</c:v>
                </c:pt>
                <c:pt idx="16">
                  <c:v>213.72707260448499</c:v>
                </c:pt>
                <c:pt idx="17">
                  <c:v>181.328093751453</c:v>
                </c:pt>
                <c:pt idx="18">
                  <c:v>172.65754744622001</c:v>
                </c:pt>
                <c:pt idx="19">
                  <c:v>161.78132420087101</c:v>
                </c:pt>
                <c:pt idx="20">
                  <c:v>139.06606808676801</c:v>
                </c:pt>
                <c:pt idx="21">
                  <c:v>113.75942440857401</c:v>
                </c:pt>
                <c:pt idx="22">
                  <c:v>148.82744982903199</c:v>
                </c:pt>
                <c:pt idx="23">
                  <c:v>151.243428922698</c:v>
                </c:pt>
                <c:pt idx="24">
                  <c:v>192.99229396926199</c:v>
                </c:pt>
                <c:pt idx="25">
                  <c:v>185.96653798562599</c:v>
                </c:pt>
                <c:pt idx="26">
                  <c:v>170.870092063583</c:v>
                </c:pt>
                <c:pt idx="27">
                  <c:v>181.643844557759</c:v>
                </c:pt>
                <c:pt idx="28">
                  <c:v>211.09638962843599</c:v>
                </c:pt>
                <c:pt idx="29">
                  <c:v>159.58635980417799</c:v>
                </c:pt>
                <c:pt idx="30">
                  <c:v>208.329740095543</c:v>
                </c:pt>
                <c:pt idx="31">
                  <c:v>245.22200874476599</c:v>
                </c:pt>
                <c:pt idx="32">
                  <c:v>224.22976644464799</c:v>
                </c:pt>
                <c:pt idx="33">
                  <c:v>145.07823334952101</c:v>
                </c:pt>
                <c:pt idx="34">
                  <c:v>185.12720976030801</c:v>
                </c:pt>
                <c:pt idx="35">
                  <c:v>216.20398187660999</c:v>
                </c:pt>
                <c:pt idx="36">
                  <c:v>261.41025855465102</c:v>
                </c:pt>
                <c:pt idx="37">
                  <c:v>211.441738665787</c:v>
                </c:pt>
                <c:pt idx="38">
                  <c:v>216.57842866710899</c:v>
                </c:pt>
                <c:pt idx="39">
                  <c:v>185.81951678221901</c:v>
                </c:pt>
                <c:pt idx="40">
                  <c:v>151.14795063716801</c:v>
                </c:pt>
                <c:pt idx="41">
                  <c:v>193.137270198556</c:v>
                </c:pt>
                <c:pt idx="42">
                  <c:v>208.118087894468</c:v>
                </c:pt>
                <c:pt idx="43">
                  <c:v>153.62107422966901</c:v>
                </c:pt>
                <c:pt idx="44">
                  <c:v>172.88701904491899</c:v>
                </c:pt>
                <c:pt idx="45">
                  <c:v>173.64844889031701</c:v>
                </c:pt>
                <c:pt idx="46">
                  <c:v>142.245704001251</c:v>
                </c:pt>
                <c:pt idx="47">
                  <c:v>204.469931352694</c:v>
                </c:pt>
                <c:pt idx="48">
                  <c:v>220.004221348047</c:v>
                </c:pt>
                <c:pt idx="49">
                  <c:v>192.941609765545</c:v>
                </c:pt>
                <c:pt idx="50">
                  <c:v>167.04901852704299</c:v>
                </c:pt>
                <c:pt idx="51">
                  <c:v>144.98192808006601</c:v>
                </c:pt>
                <c:pt idx="52">
                  <c:v>220.08517084385301</c:v>
                </c:pt>
                <c:pt idx="53">
                  <c:v>155.081276501183</c:v>
                </c:pt>
                <c:pt idx="54">
                  <c:v>212.32495099729499</c:v>
                </c:pt>
                <c:pt idx="55">
                  <c:v>143.09041730217899</c:v>
                </c:pt>
                <c:pt idx="56">
                  <c:v>217.789643044386</c:v>
                </c:pt>
                <c:pt idx="57">
                  <c:v>210.516067745192</c:v>
                </c:pt>
                <c:pt idx="58">
                  <c:v>161.26217740599401</c:v>
                </c:pt>
                <c:pt idx="59">
                  <c:v>156.79619520235099</c:v>
                </c:pt>
                <c:pt idx="60">
                  <c:v>250.333544473628</c:v>
                </c:pt>
                <c:pt idx="61">
                  <c:v>252.277819898985</c:v>
                </c:pt>
                <c:pt idx="62">
                  <c:v>208.83238792635299</c:v>
                </c:pt>
                <c:pt idx="63">
                  <c:v>197.53911584184601</c:v>
                </c:pt>
                <c:pt idx="64">
                  <c:v>145.802749861553</c:v>
                </c:pt>
                <c:pt idx="65">
                  <c:v>135.88977792476001</c:v>
                </c:pt>
                <c:pt idx="66">
                  <c:v>175.846280917987</c:v>
                </c:pt>
                <c:pt idx="67">
                  <c:v>186.71264620110099</c:v>
                </c:pt>
                <c:pt idx="68">
                  <c:v>242.73329677335701</c:v>
                </c:pt>
                <c:pt idx="69">
                  <c:v>164.71760715549399</c:v>
                </c:pt>
                <c:pt idx="70">
                  <c:v>196.357562433661</c:v>
                </c:pt>
                <c:pt idx="71">
                  <c:v>193.514068080676</c:v>
                </c:pt>
                <c:pt idx="72">
                  <c:v>209.97285420031801</c:v>
                </c:pt>
                <c:pt idx="73">
                  <c:v>213.75899868943901</c:v>
                </c:pt>
                <c:pt idx="74">
                  <c:v>181.387149015836</c:v>
                </c:pt>
                <c:pt idx="75">
                  <c:v>145.88643097260601</c:v>
                </c:pt>
                <c:pt idx="76">
                  <c:v>142.438115450993</c:v>
                </c:pt>
                <c:pt idx="77">
                  <c:v>146.22822749794901</c:v>
                </c:pt>
                <c:pt idx="78">
                  <c:v>128.16119634757499</c:v>
                </c:pt>
                <c:pt idx="79">
                  <c:v>176.04722506078599</c:v>
                </c:pt>
                <c:pt idx="80">
                  <c:v>249.90320377044</c:v>
                </c:pt>
                <c:pt idx="81">
                  <c:v>178.69698465425</c:v>
                </c:pt>
                <c:pt idx="82">
                  <c:v>176.034737859518</c:v>
                </c:pt>
                <c:pt idx="83">
                  <c:v>133.74597245341599</c:v>
                </c:pt>
                <c:pt idx="84">
                  <c:v>179.48312098514501</c:v>
                </c:pt>
                <c:pt idx="85">
                  <c:v>179.96289317726701</c:v>
                </c:pt>
                <c:pt idx="86">
                  <c:v>137.93298138483701</c:v>
                </c:pt>
                <c:pt idx="87">
                  <c:v>154.57026575690799</c:v>
                </c:pt>
                <c:pt idx="88">
                  <c:v>226.07029750515099</c:v>
                </c:pt>
                <c:pt idx="89">
                  <c:v>214.29070320624899</c:v>
                </c:pt>
                <c:pt idx="90">
                  <c:v>152.645112230161</c:v>
                </c:pt>
                <c:pt idx="91">
                  <c:v>173.19573522467601</c:v>
                </c:pt>
                <c:pt idx="92">
                  <c:v>198.92915650765201</c:v>
                </c:pt>
                <c:pt idx="93">
                  <c:v>184.77868647237199</c:v>
                </c:pt>
                <c:pt idx="94">
                  <c:v>247.106184699046</c:v>
                </c:pt>
                <c:pt idx="95">
                  <c:v>141.60350581066601</c:v>
                </c:pt>
                <c:pt idx="96">
                  <c:v>235.549946454072</c:v>
                </c:pt>
                <c:pt idx="97">
                  <c:v>225.545039422424</c:v>
                </c:pt>
                <c:pt idx="98">
                  <c:v>143.28837792564099</c:v>
                </c:pt>
                <c:pt idx="99">
                  <c:v>175.75674777552899</c:v>
                </c:pt>
                <c:pt idx="100">
                  <c:v>181.69700230347399</c:v>
                </c:pt>
                <c:pt idx="101">
                  <c:v>195.88606247809901</c:v>
                </c:pt>
                <c:pt idx="102">
                  <c:v>163.31329919680499</c:v>
                </c:pt>
                <c:pt idx="103">
                  <c:v>133.147988364854</c:v>
                </c:pt>
                <c:pt idx="104">
                  <c:v>209.22154821618599</c:v>
                </c:pt>
                <c:pt idx="105">
                  <c:v>237.57606249831801</c:v>
                </c:pt>
                <c:pt idx="106">
                  <c:v>264.93852834170201</c:v>
                </c:pt>
                <c:pt idx="107">
                  <c:v>231.88087701510301</c:v>
                </c:pt>
                <c:pt idx="108">
                  <c:v>234.57486514456599</c:v>
                </c:pt>
                <c:pt idx="109">
                  <c:v>194.18888294801499</c:v>
                </c:pt>
                <c:pt idx="110">
                  <c:v>247.694522861716</c:v>
                </c:pt>
                <c:pt idx="111">
                  <c:v>229.92577435883399</c:v>
                </c:pt>
                <c:pt idx="112">
                  <c:v>85.618518154038796</c:v>
                </c:pt>
                <c:pt idx="113">
                  <c:v>116.549298537608</c:v>
                </c:pt>
                <c:pt idx="114">
                  <c:v>256.020513289093</c:v>
                </c:pt>
                <c:pt idx="115">
                  <c:v>252.16524957889499</c:v>
                </c:pt>
                <c:pt idx="116">
                  <c:v>225.19196615489199</c:v>
                </c:pt>
                <c:pt idx="117">
                  <c:v>224.45065675770999</c:v>
                </c:pt>
                <c:pt idx="118">
                  <c:v>179.46149409672</c:v>
                </c:pt>
                <c:pt idx="119">
                  <c:v>224.700724124961</c:v>
                </c:pt>
                <c:pt idx="120">
                  <c:v>182.96943105810701</c:v>
                </c:pt>
                <c:pt idx="121">
                  <c:v>189.0463050493</c:v>
                </c:pt>
                <c:pt idx="122">
                  <c:v>169.147111853289</c:v>
                </c:pt>
                <c:pt idx="123">
                  <c:v>227.38423050533501</c:v>
                </c:pt>
                <c:pt idx="124">
                  <c:v>137.69434337253199</c:v>
                </c:pt>
                <c:pt idx="125">
                  <c:v>199.76630337280301</c:v>
                </c:pt>
                <c:pt idx="126">
                  <c:v>184.80690166114201</c:v>
                </c:pt>
                <c:pt idx="127">
                  <c:v>169.33164731317299</c:v>
                </c:pt>
                <c:pt idx="128">
                  <c:v>273.09536859726501</c:v>
                </c:pt>
                <c:pt idx="129">
                  <c:v>241.40446473111001</c:v>
                </c:pt>
                <c:pt idx="130">
                  <c:v>243.81718154366001</c:v>
                </c:pt>
                <c:pt idx="131">
                  <c:v>232.619632083607</c:v>
                </c:pt>
                <c:pt idx="132">
                  <c:v>170.84819833935401</c:v>
                </c:pt>
                <c:pt idx="133">
                  <c:v>207.88209002072401</c:v>
                </c:pt>
                <c:pt idx="134">
                  <c:v>258.11899521995798</c:v>
                </c:pt>
                <c:pt idx="135">
                  <c:v>215.32029758242501</c:v>
                </c:pt>
                <c:pt idx="136">
                  <c:v>180.10744169326</c:v>
                </c:pt>
                <c:pt idx="137">
                  <c:v>209.053622694208</c:v>
                </c:pt>
                <c:pt idx="138">
                  <c:v>190.86206254342</c:v>
                </c:pt>
                <c:pt idx="139">
                  <c:v>162.71388658911599</c:v>
                </c:pt>
                <c:pt idx="140">
                  <c:v>194.64878480932501</c:v>
                </c:pt>
                <c:pt idx="141">
                  <c:v>236.64080240510501</c:v>
                </c:pt>
                <c:pt idx="142">
                  <c:v>234.66004526384199</c:v>
                </c:pt>
                <c:pt idx="143">
                  <c:v>192.54171724873601</c:v>
                </c:pt>
                <c:pt idx="144">
                  <c:v>189.29589547747099</c:v>
                </c:pt>
                <c:pt idx="145">
                  <c:v>201.60234437057099</c:v>
                </c:pt>
                <c:pt idx="146">
                  <c:v>176.54883933762201</c:v>
                </c:pt>
                <c:pt idx="147">
                  <c:v>177.59536558445899</c:v>
                </c:pt>
                <c:pt idx="148">
                  <c:v>269.693982479402</c:v>
                </c:pt>
                <c:pt idx="149">
                  <c:v>300.02397918051003</c:v>
                </c:pt>
                <c:pt idx="150">
                  <c:v>199.22933764437099</c:v>
                </c:pt>
                <c:pt idx="151">
                  <c:v>209.84777949632499</c:v>
                </c:pt>
                <c:pt idx="152">
                  <c:v>228.635081581571</c:v>
                </c:pt>
                <c:pt idx="153">
                  <c:v>154.12906224854399</c:v>
                </c:pt>
                <c:pt idx="154">
                  <c:v>187.968204590521</c:v>
                </c:pt>
                <c:pt idx="155">
                  <c:v>239.73001180534101</c:v>
                </c:pt>
                <c:pt idx="156">
                  <c:v>196.082057880505</c:v>
                </c:pt>
                <c:pt idx="157">
                  <c:v>206.303857813864</c:v>
                </c:pt>
                <c:pt idx="158">
                  <c:v>274.71840089984101</c:v>
                </c:pt>
                <c:pt idx="159">
                  <c:v>223.04904740126199</c:v>
                </c:pt>
                <c:pt idx="160">
                  <c:v>305.00627937573398</c:v>
                </c:pt>
                <c:pt idx="161">
                  <c:v>282.92906752733097</c:v>
                </c:pt>
                <c:pt idx="162">
                  <c:v>139.21402325942699</c:v>
                </c:pt>
                <c:pt idx="163">
                  <c:v>180.16386825201701</c:v>
                </c:pt>
                <c:pt idx="164">
                  <c:v>196.39905462822699</c:v>
                </c:pt>
                <c:pt idx="165">
                  <c:v>186.80859935886201</c:v>
                </c:pt>
                <c:pt idx="166">
                  <c:v>208.87308149838299</c:v>
                </c:pt>
                <c:pt idx="167">
                  <c:v>237.435155411658</c:v>
                </c:pt>
                <c:pt idx="168">
                  <c:v>176.92843056268299</c:v>
                </c:pt>
                <c:pt idx="169">
                  <c:v>191.82308722395501</c:v>
                </c:pt>
                <c:pt idx="170">
                  <c:v>147.81858298104601</c:v>
                </c:pt>
                <c:pt idx="171">
                  <c:v>161.90199644497599</c:v>
                </c:pt>
                <c:pt idx="172">
                  <c:v>236.92159506959399</c:v>
                </c:pt>
                <c:pt idx="173">
                  <c:v>173.41277445055201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74E-4A30-9C31-25820944CA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1486767"/>
        <c:axId val="141488847"/>
      </c:scatterChart>
      <c:valAx>
        <c:axId val="141486767"/>
        <c:scaling>
          <c:orientation val="minMax"/>
          <c:max val="3"/>
          <c:min val="-7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/>
                  <a:t>SE (D)</a:t>
                </a:r>
                <a:endParaRPr lang="ja-JP" sz="160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488847"/>
        <c:crosses val="autoZero"/>
        <c:crossBetween val="midCat"/>
      </c:valAx>
      <c:valAx>
        <c:axId val="141488847"/>
        <c:scaling>
          <c:orientation val="minMax"/>
          <c:max val="45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/>
                  <a:t>ChT</a:t>
                </a:r>
                <a:endParaRPr lang="ja-JP" sz="160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486767"/>
        <c:crossesAt val="-7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400">
          <a:solidFill>
            <a:sysClr val="windowText" lastClr="000000"/>
          </a:solidFill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600"/>
              <a:t>Temporal</a:t>
            </a:r>
            <a:endParaRPr lang="ja-JP" sz="16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noFill/>
              </a:ln>
              <a:effectLst/>
            </c:spPr>
          </c:marker>
          <c:trendline>
            <c:spPr>
              <a:ln w="19050" cap="rnd">
                <a:solidFill>
                  <a:srgbClr val="FF0000"/>
                </a:solidFill>
                <a:prstDash val="sysDot"/>
              </a:ln>
              <a:effectLst/>
            </c:spPr>
            <c:trendlineType val="linear"/>
            <c:forward val="5"/>
            <c:backward val="5"/>
            <c:dispRSqr val="1"/>
            <c:dispEq val="1"/>
            <c:trendlineLbl>
              <c:layout>
                <c:manualLayout>
                  <c:x val="-6.1803397600565607E-2"/>
                  <c:y val="-0.2492078365858361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4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</c:trendlineLbl>
          </c:trendline>
          <c:xVal>
            <c:numRef>
              <c:f>testdata230414!$K$356:$K$529</c:f>
              <c:numCache>
                <c:formatCode>General</c:formatCode>
                <c:ptCount val="174"/>
                <c:pt idx="0">
                  <c:v>-0.875</c:v>
                </c:pt>
                <c:pt idx="1">
                  <c:v>-2</c:v>
                </c:pt>
                <c:pt idx="2">
                  <c:v>-0.75</c:v>
                </c:pt>
                <c:pt idx="3">
                  <c:v>-1.125</c:v>
                </c:pt>
                <c:pt idx="4">
                  <c:v>-5.5</c:v>
                </c:pt>
                <c:pt idx="5">
                  <c:v>-5.375</c:v>
                </c:pt>
                <c:pt idx="6">
                  <c:v>-0.75</c:v>
                </c:pt>
                <c:pt idx="7">
                  <c:v>-0.75</c:v>
                </c:pt>
                <c:pt idx="8">
                  <c:v>-0.125</c:v>
                </c:pt>
                <c:pt idx="9">
                  <c:v>0.125</c:v>
                </c:pt>
                <c:pt idx="10">
                  <c:v>-0.875</c:v>
                </c:pt>
                <c:pt idx="11">
                  <c:v>-1.125</c:v>
                </c:pt>
                <c:pt idx="12">
                  <c:v>-3.75</c:v>
                </c:pt>
                <c:pt idx="13">
                  <c:v>-3.625</c:v>
                </c:pt>
                <c:pt idx="14">
                  <c:v>-0.75</c:v>
                </c:pt>
                <c:pt idx="15">
                  <c:v>-3.125</c:v>
                </c:pt>
                <c:pt idx="16">
                  <c:v>-2.5</c:v>
                </c:pt>
                <c:pt idx="17">
                  <c:v>-0.625</c:v>
                </c:pt>
                <c:pt idx="18">
                  <c:v>-0.875</c:v>
                </c:pt>
                <c:pt idx="19">
                  <c:v>-1.25</c:v>
                </c:pt>
                <c:pt idx="20">
                  <c:v>-0.25</c:v>
                </c:pt>
                <c:pt idx="21">
                  <c:v>0.125</c:v>
                </c:pt>
                <c:pt idx="22">
                  <c:v>-1.875</c:v>
                </c:pt>
                <c:pt idx="23">
                  <c:v>-0.25</c:v>
                </c:pt>
                <c:pt idx="24">
                  <c:v>0</c:v>
                </c:pt>
                <c:pt idx="25">
                  <c:v>-0.125</c:v>
                </c:pt>
                <c:pt idx="26">
                  <c:v>-4.5</c:v>
                </c:pt>
                <c:pt idx="27">
                  <c:v>-3.625</c:v>
                </c:pt>
                <c:pt idx="28">
                  <c:v>-0.75</c:v>
                </c:pt>
                <c:pt idx="29">
                  <c:v>0.375</c:v>
                </c:pt>
                <c:pt idx="30">
                  <c:v>-1.375</c:v>
                </c:pt>
                <c:pt idx="31">
                  <c:v>-0.875</c:v>
                </c:pt>
                <c:pt idx="32">
                  <c:v>-0.75</c:v>
                </c:pt>
                <c:pt idx="33">
                  <c:v>-0.375</c:v>
                </c:pt>
                <c:pt idx="34">
                  <c:v>-0.375</c:v>
                </c:pt>
                <c:pt idx="35">
                  <c:v>-0.375</c:v>
                </c:pt>
                <c:pt idx="36">
                  <c:v>-1.625</c:v>
                </c:pt>
                <c:pt idx="37">
                  <c:v>-1.5</c:v>
                </c:pt>
                <c:pt idx="38">
                  <c:v>-2.25</c:v>
                </c:pt>
                <c:pt idx="39">
                  <c:v>-2.125</c:v>
                </c:pt>
                <c:pt idx="40">
                  <c:v>-0.875</c:v>
                </c:pt>
                <c:pt idx="41">
                  <c:v>-0.25</c:v>
                </c:pt>
                <c:pt idx="42">
                  <c:v>-0.875</c:v>
                </c:pt>
                <c:pt idx="43">
                  <c:v>-0.875</c:v>
                </c:pt>
                <c:pt idx="44">
                  <c:v>0.375</c:v>
                </c:pt>
                <c:pt idx="45">
                  <c:v>0.125</c:v>
                </c:pt>
                <c:pt idx="46">
                  <c:v>-1.125</c:v>
                </c:pt>
                <c:pt idx="47">
                  <c:v>-1.25</c:v>
                </c:pt>
                <c:pt idx="48">
                  <c:v>-0.25</c:v>
                </c:pt>
                <c:pt idx="49">
                  <c:v>0.125</c:v>
                </c:pt>
                <c:pt idx="50">
                  <c:v>0.125</c:v>
                </c:pt>
                <c:pt idx="51">
                  <c:v>0</c:v>
                </c:pt>
                <c:pt idx="52">
                  <c:v>0.125</c:v>
                </c:pt>
                <c:pt idx="53">
                  <c:v>-1.875</c:v>
                </c:pt>
                <c:pt idx="54">
                  <c:v>-0.25</c:v>
                </c:pt>
                <c:pt idx="55">
                  <c:v>0.125</c:v>
                </c:pt>
                <c:pt idx="56">
                  <c:v>0.125</c:v>
                </c:pt>
                <c:pt idx="57">
                  <c:v>0</c:v>
                </c:pt>
                <c:pt idx="58">
                  <c:v>-0.25</c:v>
                </c:pt>
                <c:pt idx="59">
                  <c:v>-0.875</c:v>
                </c:pt>
                <c:pt idx="60">
                  <c:v>0.125</c:v>
                </c:pt>
                <c:pt idx="61">
                  <c:v>0.625</c:v>
                </c:pt>
                <c:pt idx="62">
                  <c:v>-2.875</c:v>
                </c:pt>
                <c:pt idx="63">
                  <c:v>-1.625</c:v>
                </c:pt>
                <c:pt idx="64">
                  <c:v>-1.5</c:v>
                </c:pt>
                <c:pt idx="65">
                  <c:v>-1.5</c:v>
                </c:pt>
                <c:pt idx="66">
                  <c:v>-1.125</c:v>
                </c:pt>
                <c:pt idx="67">
                  <c:v>-1.5</c:v>
                </c:pt>
                <c:pt idx="68">
                  <c:v>1</c:v>
                </c:pt>
                <c:pt idx="69">
                  <c:v>0</c:v>
                </c:pt>
                <c:pt idx="70">
                  <c:v>0.125</c:v>
                </c:pt>
                <c:pt idx="71">
                  <c:v>-0.25</c:v>
                </c:pt>
                <c:pt idx="72">
                  <c:v>-0.5</c:v>
                </c:pt>
                <c:pt idx="73">
                  <c:v>-0.625</c:v>
                </c:pt>
                <c:pt idx="74">
                  <c:v>-1.25</c:v>
                </c:pt>
                <c:pt idx="75">
                  <c:v>-0.625</c:v>
                </c:pt>
                <c:pt idx="76">
                  <c:v>0.25</c:v>
                </c:pt>
                <c:pt idx="77">
                  <c:v>0.125</c:v>
                </c:pt>
                <c:pt idx="78">
                  <c:v>0.125</c:v>
                </c:pt>
                <c:pt idx="79">
                  <c:v>0.625</c:v>
                </c:pt>
                <c:pt idx="80">
                  <c:v>0.125</c:v>
                </c:pt>
                <c:pt idx="81">
                  <c:v>0.375</c:v>
                </c:pt>
                <c:pt idx="82">
                  <c:v>3.25</c:v>
                </c:pt>
                <c:pt idx="83">
                  <c:v>0.625</c:v>
                </c:pt>
                <c:pt idx="84">
                  <c:v>-3</c:v>
                </c:pt>
                <c:pt idx="85">
                  <c:v>-3.5</c:v>
                </c:pt>
                <c:pt idx="86">
                  <c:v>-3.875</c:v>
                </c:pt>
                <c:pt idx="87">
                  <c:v>-3.75</c:v>
                </c:pt>
                <c:pt idx="88">
                  <c:v>-1</c:v>
                </c:pt>
                <c:pt idx="89">
                  <c:v>-0.5</c:v>
                </c:pt>
                <c:pt idx="90">
                  <c:v>-4.125</c:v>
                </c:pt>
                <c:pt idx="91">
                  <c:v>-4</c:v>
                </c:pt>
                <c:pt idx="92">
                  <c:v>-0.875</c:v>
                </c:pt>
                <c:pt idx="93">
                  <c:v>-1.125</c:v>
                </c:pt>
                <c:pt idx="94">
                  <c:v>0.5</c:v>
                </c:pt>
                <c:pt idx="95">
                  <c:v>0.5</c:v>
                </c:pt>
                <c:pt idx="96">
                  <c:v>-6.625</c:v>
                </c:pt>
                <c:pt idx="97">
                  <c:v>-6.375</c:v>
                </c:pt>
                <c:pt idx="98">
                  <c:v>0.375</c:v>
                </c:pt>
                <c:pt idx="99">
                  <c:v>0.125</c:v>
                </c:pt>
                <c:pt idx="100">
                  <c:v>0.5</c:v>
                </c:pt>
                <c:pt idx="101">
                  <c:v>0.75</c:v>
                </c:pt>
                <c:pt idx="102">
                  <c:v>-0.625</c:v>
                </c:pt>
                <c:pt idx="103">
                  <c:v>-0.75</c:v>
                </c:pt>
                <c:pt idx="104">
                  <c:v>-5.875</c:v>
                </c:pt>
                <c:pt idx="105">
                  <c:v>-5.125</c:v>
                </c:pt>
                <c:pt idx="106">
                  <c:v>0.625</c:v>
                </c:pt>
                <c:pt idx="107">
                  <c:v>0.875</c:v>
                </c:pt>
                <c:pt idx="108">
                  <c:v>-1.125</c:v>
                </c:pt>
                <c:pt idx="109">
                  <c:v>-1.75</c:v>
                </c:pt>
                <c:pt idx="110">
                  <c:v>-1</c:v>
                </c:pt>
                <c:pt idx="111">
                  <c:v>-1.25</c:v>
                </c:pt>
                <c:pt idx="112">
                  <c:v>-1.625</c:v>
                </c:pt>
                <c:pt idx="113">
                  <c:v>-2.375</c:v>
                </c:pt>
                <c:pt idx="114">
                  <c:v>-1.5</c:v>
                </c:pt>
                <c:pt idx="115">
                  <c:v>-0.75</c:v>
                </c:pt>
                <c:pt idx="116">
                  <c:v>-2.5</c:v>
                </c:pt>
                <c:pt idx="117">
                  <c:v>-2</c:v>
                </c:pt>
                <c:pt idx="118">
                  <c:v>-1.375</c:v>
                </c:pt>
                <c:pt idx="119">
                  <c:v>-1</c:v>
                </c:pt>
                <c:pt idx="120">
                  <c:v>-1.625</c:v>
                </c:pt>
                <c:pt idx="121">
                  <c:v>-1.5</c:v>
                </c:pt>
                <c:pt idx="122">
                  <c:v>-3.375</c:v>
                </c:pt>
                <c:pt idx="123">
                  <c:v>-3</c:v>
                </c:pt>
                <c:pt idx="124">
                  <c:v>-1.375</c:v>
                </c:pt>
                <c:pt idx="125">
                  <c:v>-1.625</c:v>
                </c:pt>
                <c:pt idx="126">
                  <c:v>-5.125</c:v>
                </c:pt>
                <c:pt idx="127">
                  <c:v>-4.25</c:v>
                </c:pt>
                <c:pt idx="128">
                  <c:v>0.5</c:v>
                </c:pt>
                <c:pt idx="129">
                  <c:v>0.875</c:v>
                </c:pt>
                <c:pt idx="130">
                  <c:v>-1.375</c:v>
                </c:pt>
                <c:pt idx="131">
                  <c:v>-1.125</c:v>
                </c:pt>
                <c:pt idx="132">
                  <c:v>0.5</c:v>
                </c:pt>
                <c:pt idx="133">
                  <c:v>-0.125</c:v>
                </c:pt>
                <c:pt idx="134">
                  <c:v>-3.375</c:v>
                </c:pt>
                <c:pt idx="135">
                  <c:v>-3.875</c:v>
                </c:pt>
                <c:pt idx="136">
                  <c:v>-6.875</c:v>
                </c:pt>
                <c:pt idx="137">
                  <c:v>-6.75</c:v>
                </c:pt>
                <c:pt idx="138">
                  <c:v>0.25</c:v>
                </c:pt>
                <c:pt idx="139">
                  <c:v>0.375</c:v>
                </c:pt>
                <c:pt idx="140">
                  <c:v>-2.625</c:v>
                </c:pt>
                <c:pt idx="141">
                  <c:v>-2.5</c:v>
                </c:pt>
                <c:pt idx="142">
                  <c:v>-1.375</c:v>
                </c:pt>
                <c:pt idx="143">
                  <c:v>-1.375</c:v>
                </c:pt>
                <c:pt idx="144">
                  <c:v>0.75</c:v>
                </c:pt>
                <c:pt idx="145">
                  <c:v>0.75</c:v>
                </c:pt>
                <c:pt idx="146">
                  <c:v>0.625</c:v>
                </c:pt>
                <c:pt idx="147">
                  <c:v>0.5</c:v>
                </c:pt>
                <c:pt idx="148">
                  <c:v>-5.625</c:v>
                </c:pt>
                <c:pt idx="149">
                  <c:v>-4.875</c:v>
                </c:pt>
                <c:pt idx="150">
                  <c:v>0</c:v>
                </c:pt>
                <c:pt idx="151">
                  <c:v>0</c:v>
                </c:pt>
                <c:pt idx="152">
                  <c:v>-1.75</c:v>
                </c:pt>
                <c:pt idx="153">
                  <c:v>-1.875</c:v>
                </c:pt>
                <c:pt idx="154">
                  <c:v>-0.875</c:v>
                </c:pt>
                <c:pt idx="155">
                  <c:v>-1</c:v>
                </c:pt>
                <c:pt idx="156">
                  <c:v>-3.125</c:v>
                </c:pt>
                <c:pt idx="157">
                  <c:v>-3.75</c:v>
                </c:pt>
                <c:pt idx="158">
                  <c:v>0.875</c:v>
                </c:pt>
                <c:pt idx="159">
                  <c:v>2.5</c:v>
                </c:pt>
                <c:pt idx="160">
                  <c:v>-1.875</c:v>
                </c:pt>
                <c:pt idx="161">
                  <c:v>-1.75</c:v>
                </c:pt>
                <c:pt idx="162">
                  <c:v>-1.125</c:v>
                </c:pt>
                <c:pt idx="163">
                  <c:v>-0.5</c:v>
                </c:pt>
                <c:pt idx="164">
                  <c:v>1.375</c:v>
                </c:pt>
                <c:pt idx="165">
                  <c:v>1.625</c:v>
                </c:pt>
                <c:pt idx="166">
                  <c:v>0.875</c:v>
                </c:pt>
                <c:pt idx="167">
                  <c:v>1.25</c:v>
                </c:pt>
                <c:pt idx="168">
                  <c:v>-0.125</c:v>
                </c:pt>
                <c:pt idx="169">
                  <c:v>-0.125</c:v>
                </c:pt>
                <c:pt idx="170">
                  <c:v>-4.375</c:v>
                </c:pt>
                <c:pt idx="171">
                  <c:v>-4.5</c:v>
                </c:pt>
                <c:pt idx="172">
                  <c:v>-2.125</c:v>
                </c:pt>
                <c:pt idx="173">
                  <c:v>-1.75</c:v>
                </c:pt>
              </c:numCache>
            </c:numRef>
          </c:xVal>
          <c:yVal>
            <c:numRef>
              <c:f>testdata230414!$O$356:$O$529</c:f>
              <c:numCache>
                <c:formatCode>General</c:formatCode>
                <c:ptCount val="174"/>
                <c:pt idx="0">
                  <c:v>129.31561211873799</c:v>
                </c:pt>
                <c:pt idx="1">
                  <c:v>160.35258726418201</c:v>
                </c:pt>
                <c:pt idx="2">
                  <c:v>186.76031555069099</c:v>
                </c:pt>
                <c:pt idx="3">
                  <c:v>199.02258217921499</c:v>
                </c:pt>
                <c:pt idx="4">
                  <c:v>109.089347351547</c:v>
                </c:pt>
                <c:pt idx="5">
                  <c:v>102.92713294883001</c:v>
                </c:pt>
                <c:pt idx="6">
                  <c:v>179.99938895911399</c:v>
                </c:pt>
                <c:pt idx="7">
                  <c:v>165.82227246727899</c:v>
                </c:pt>
                <c:pt idx="8">
                  <c:v>143.500820311263</c:v>
                </c:pt>
                <c:pt idx="9">
                  <c:v>196.785716429427</c:v>
                </c:pt>
                <c:pt idx="10">
                  <c:v>224.59663710313001</c:v>
                </c:pt>
                <c:pt idx="11">
                  <c:v>187.57053475627399</c:v>
                </c:pt>
                <c:pt idx="12">
                  <c:v>126.11381180795701</c:v>
                </c:pt>
                <c:pt idx="13">
                  <c:v>125.837551317112</c:v>
                </c:pt>
                <c:pt idx="14">
                  <c:v>213.617028680435</c:v>
                </c:pt>
                <c:pt idx="15">
                  <c:v>90.406012401350196</c:v>
                </c:pt>
                <c:pt idx="16">
                  <c:v>105.502126950039</c:v>
                </c:pt>
                <c:pt idx="17">
                  <c:v>176.94711424815799</c:v>
                </c:pt>
                <c:pt idx="18">
                  <c:v>152.886794956111</c:v>
                </c:pt>
                <c:pt idx="19">
                  <c:v>112.720386925816</c:v>
                </c:pt>
                <c:pt idx="20">
                  <c:v>83.786624649158099</c:v>
                </c:pt>
                <c:pt idx="21">
                  <c:v>181.597404575143</c:v>
                </c:pt>
                <c:pt idx="22">
                  <c:v>153.595823094943</c:v>
                </c:pt>
                <c:pt idx="23">
                  <c:v>200.17388774984201</c:v>
                </c:pt>
                <c:pt idx="24">
                  <c:v>215.975655904978</c:v>
                </c:pt>
                <c:pt idx="25">
                  <c:v>250.446078303528</c:v>
                </c:pt>
                <c:pt idx="26">
                  <c:v>101.370979385547</c:v>
                </c:pt>
                <c:pt idx="27">
                  <c:v>137.365499953891</c:v>
                </c:pt>
                <c:pt idx="28">
                  <c:v>185.309494900939</c:v>
                </c:pt>
                <c:pt idx="29">
                  <c:v>138.04528912919</c:v>
                </c:pt>
                <c:pt idx="30">
                  <c:v>190.319774282634</c:v>
                </c:pt>
                <c:pt idx="31">
                  <c:v>169.31608782907799</c:v>
                </c:pt>
                <c:pt idx="32">
                  <c:v>182.66088100559301</c:v>
                </c:pt>
                <c:pt idx="33">
                  <c:v>112.581268476288</c:v>
                </c:pt>
                <c:pt idx="34">
                  <c:v>96.941243782742106</c:v>
                </c:pt>
                <c:pt idx="35">
                  <c:v>192.45898111342001</c:v>
                </c:pt>
                <c:pt idx="36">
                  <c:v>133.75381607832199</c:v>
                </c:pt>
                <c:pt idx="37">
                  <c:v>170.17485342345799</c:v>
                </c:pt>
                <c:pt idx="38">
                  <c:v>153.62705060519099</c:v>
                </c:pt>
                <c:pt idx="39">
                  <c:v>226.41582181737201</c:v>
                </c:pt>
                <c:pt idx="40">
                  <c:v>91.001651932708697</c:v>
                </c:pt>
                <c:pt idx="41">
                  <c:v>170.09401608089399</c:v>
                </c:pt>
                <c:pt idx="42">
                  <c:v>164.66265380673801</c:v>
                </c:pt>
                <c:pt idx="43">
                  <c:v>174.97263757036399</c:v>
                </c:pt>
                <c:pt idx="44">
                  <c:v>142.490188916248</c:v>
                </c:pt>
                <c:pt idx="45">
                  <c:v>194.717986965752</c:v>
                </c:pt>
                <c:pt idx="46">
                  <c:v>86.258858889253602</c:v>
                </c:pt>
                <c:pt idx="47">
                  <c:v>188.19859474778599</c:v>
                </c:pt>
                <c:pt idx="48">
                  <c:v>161.16441316654499</c:v>
                </c:pt>
                <c:pt idx="49">
                  <c:v>176.07421745274701</c:v>
                </c:pt>
                <c:pt idx="50">
                  <c:v>187.37768182805999</c:v>
                </c:pt>
                <c:pt idx="51">
                  <c:v>154.25936615885399</c:v>
                </c:pt>
                <c:pt idx="52">
                  <c:v>159.847674569156</c:v>
                </c:pt>
                <c:pt idx="53">
                  <c:v>67.934876960238199</c:v>
                </c:pt>
                <c:pt idx="54">
                  <c:v>155.12348255989099</c:v>
                </c:pt>
                <c:pt idx="55">
                  <c:v>151.48124022057101</c:v>
                </c:pt>
                <c:pt idx="56">
                  <c:v>121.45602177335699</c:v>
                </c:pt>
                <c:pt idx="57">
                  <c:v>264.03732451832502</c:v>
                </c:pt>
                <c:pt idx="58">
                  <c:v>114.49867846800301</c:v>
                </c:pt>
                <c:pt idx="59">
                  <c:v>155.41921747621799</c:v>
                </c:pt>
                <c:pt idx="60">
                  <c:v>236.524107770017</c:v>
                </c:pt>
                <c:pt idx="61">
                  <c:v>189.233629339435</c:v>
                </c:pt>
                <c:pt idx="62">
                  <c:v>105.354106376446</c:v>
                </c:pt>
                <c:pt idx="63">
                  <c:v>198.97739339440599</c:v>
                </c:pt>
                <c:pt idx="64">
                  <c:v>165.65073376732099</c:v>
                </c:pt>
                <c:pt idx="65">
                  <c:v>147.59265038591599</c:v>
                </c:pt>
                <c:pt idx="66">
                  <c:v>83.602666502568994</c:v>
                </c:pt>
                <c:pt idx="67">
                  <c:v>94.236304984634998</c:v>
                </c:pt>
                <c:pt idx="68">
                  <c:v>88.3960324369136</c:v>
                </c:pt>
                <c:pt idx="69">
                  <c:v>125.729722679178</c:v>
                </c:pt>
                <c:pt idx="70">
                  <c:v>199.44392319165399</c:v>
                </c:pt>
                <c:pt idx="71">
                  <c:v>106.85564117695699</c:v>
                </c:pt>
                <c:pt idx="72">
                  <c:v>199.073659915809</c:v>
                </c:pt>
                <c:pt idx="73">
                  <c:v>196.087912521493</c:v>
                </c:pt>
                <c:pt idx="74">
                  <c:v>105.356058020955</c:v>
                </c:pt>
                <c:pt idx="75">
                  <c:v>113.395490421799</c:v>
                </c:pt>
                <c:pt idx="76">
                  <c:v>120.210458861205</c:v>
                </c:pt>
                <c:pt idx="77">
                  <c:v>152.08610305685701</c:v>
                </c:pt>
                <c:pt idx="78">
                  <c:v>151.27598160515601</c:v>
                </c:pt>
                <c:pt idx="79">
                  <c:v>116.99869545013</c:v>
                </c:pt>
                <c:pt idx="80">
                  <c:v>142.09533074482599</c:v>
                </c:pt>
                <c:pt idx="81">
                  <c:v>156.69984574294099</c:v>
                </c:pt>
                <c:pt idx="82">
                  <c:v>122.188218435967</c:v>
                </c:pt>
                <c:pt idx="83">
                  <c:v>137.002270004362</c:v>
                </c:pt>
                <c:pt idx="84">
                  <c:v>111.757788302268</c:v>
                </c:pt>
                <c:pt idx="85">
                  <c:v>184.559175200803</c:v>
                </c:pt>
                <c:pt idx="86">
                  <c:v>147.24251210887499</c:v>
                </c:pt>
                <c:pt idx="87">
                  <c:v>143.84054999114699</c:v>
                </c:pt>
                <c:pt idx="88">
                  <c:v>174.137757551851</c:v>
                </c:pt>
                <c:pt idx="89">
                  <c:v>194.78585448109101</c:v>
                </c:pt>
                <c:pt idx="90">
                  <c:v>130.288099009153</c:v>
                </c:pt>
                <c:pt idx="91">
                  <c:v>161.50730189149601</c:v>
                </c:pt>
                <c:pt idx="92">
                  <c:v>147.957340702598</c:v>
                </c:pt>
                <c:pt idx="93">
                  <c:v>155.68827984372001</c:v>
                </c:pt>
                <c:pt idx="94">
                  <c:v>120.021067827572</c:v>
                </c:pt>
                <c:pt idx="95">
                  <c:v>163.17498716778601</c:v>
                </c:pt>
                <c:pt idx="96">
                  <c:v>162.900228686546</c:v>
                </c:pt>
                <c:pt idx="97">
                  <c:v>111.32298686905899</c:v>
                </c:pt>
                <c:pt idx="98">
                  <c:v>149.960058236023</c:v>
                </c:pt>
                <c:pt idx="99">
                  <c:v>175.26282741119701</c:v>
                </c:pt>
                <c:pt idx="100">
                  <c:v>184.12129472796801</c:v>
                </c:pt>
                <c:pt idx="101">
                  <c:v>171.71328927945001</c:v>
                </c:pt>
                <c:pt idx="102">
                  <c:v>132.26418163947901</c:v>
                </c:pt>
                <c:pt idx="103">
                  <c:v>148.28863150344401</c:v>
                </c:pt>
                <c:pt idx="104">
                  <c:v>111.70061671257901</c:v>
                </c:pt>
                <c:pt idx="105">
                  <c:v>154.973523061859</c:v>
                </c:pt>
                <c:pt idx="106">
                  <c:v>262.34813486982301</c:v>
                </c:pt>
                <c:pt idx="107">
                  <c:v>240.05566714682399</c:v>
                </c:pt>
                <c:pt idx="108">
                  <c:v>181.02569555920499</c:v>
                </c:pt>
                <c:pt idx="109">
                  <c:v>146.20004883102101</c:v>
                </c:pt>
                <c:pt idx="110">
                  <c:v>178.88758260417799</c:v>
                </c:pt>
                <c:pt idx="111">
                  <c:v>154.359808045124</c:v>
                </c:pt>
                <c:pt idx="112">
                  <c:v>156.32290673126701</c:v>
                </c:pt>
                <c:pt idx="113">
                  <c:v>181.245502033977</c:v>
                </c:pt>
                <c:pt idx="114">
                  <c:v>177.14794446129801</c:v>
                </c:pt>
                <c:pt idx="115">
                  <c:v>142.91030371335199</c:v>
                </c:pt>
                <c:pt idx="116">
                  <c:v>198.441308033778</c:v>
                </c:pt>
                <c:pt idx="117">
                  <c:v>175.844940911766</c:v>
                </c:pt>
                <c:pt idx="118">
                  <c:v>192.5662987924</c:v>
                </c:pt>
                <c:pt idx="119">
                  <c:v>170.828834150874</c:v>
                </c:pt>
                <c:pt idx="120">
                  <c:v>182.90691646598799</c:v>
                </c:pt>
                <c:pt idx="121">
                  <c:v>123.78859760099699</c:v>
                </c:pt>
                <c:pt idx="122">
                  <c:v>165.22850723286001</c:v>
                </c:pt>
                <c:pt idx="123">
                  <c:v>110.41880301438</c:v>
                </c:pt>
                <c:pt idx="124">
                  <c:v>204.23070844378799</c:v>
                </c:pt>
                <c:pt idx="125">
                  <c:v>131.310147000493</c:v>
                </c:pt>
                <c:pt idx="126">
                  <c:v>139.847791965916</c:v>
                </c:pt>
                <c:pt idx="127">
                  <c:v>175.74590800879199</c:v>
                </c:pt>
                <c:pt idx="128">
                  <c:v>197.233990178478</c:v>
                </c:pt>
                <c:pt idx="129">
                  <c:v>215.23805548867401</c:v>
                </c:pt>
                <c:pt idx="130">
                  <c:v>208.73672427337499</c:v>
                </c:pt>
                <c:pt idx="131">
                  <c:v>197.544564053399</c:v>
                </c:pt>
                <c:pt idx="132">
                  <c:v>220.80299738030601</c:v>
                </c:pt>
                <c:pt idx="133">
                  <c:v>134.581244674071</c:v>
                </c:pt>
                <c:pt idx="134">
                  <c:v>87.753594392603105</c:v>
                </c:pt>
                <c:pt idx="135">
                  <c:v>134.63446692892899</c:v>
                </c:pt>
                <c:pt idx="136">
                  <c:v>115.793013889178</c:v>
                </c:pt>
                <c:pt idx="137">
                  <c:v>106.72740351975899</c:v>
                </c:pt>
                <c:pt idx="138">
                  <c:v>115.54171727278001</c:v>
                </c:pt>
                <c:pt idx="139">
                  <c:v>58.634985881621198</c:v>
                </c:pt>
                <c:pt idx="140">
                  <c:v>172.75296726471001</c:v>
                </c:pt>
                <c:pt idx="141">
                  <c:v>192.692348461492</c:v>
                </c:pt>
                <c:pt idx="142">
                  <c:v>164.458719906167</c:v>
                </c:pt>
                <c:pt idx="143">
                  <c:v>129.39521584136801</c:v>
                </c:pt>
                <c:pt idx="144">
                  <c:v>128.44069179254799</c:v>
                </c:pt>
                <c:pt idx="145">
                  <c:v>146.36867589862101</c:v>
                </c:pt>
                <c:pt idx="146">
                  <c:v>222.25050793470601</c:v>
                </c:pt>
                <c:pt idx="147">
                  <c:v>195.57702713769601</c:v>
                </c:pt>
                <c:pt idx="148">
                  <c:v>157.99239463197799</c:v>
                </c:pt>
                <c:pt idx="149">
                  <c:v>80.657900242775796</c:v>
                </c:pt>
                <c:pt idx="150">
                  <c:v>245.801856981838</c:v>
                </c:pt>
                <c:pt idx="151">
                  <c:v>161.834192588864</c:v>
                </c:pt>
                <c:pt idx="152">
                  <c:v>263.357585515994</c:v>
                </c:pt>
                <c:pt idx="153">
                  <c:v>227.99918731711</c:v>
                </c:pt>
                <c:pt idx="154">
                  <c:v>154.21952568610101</c:v>
                </c:pt>
                <c:pt idx="155">
                  <c:v>180.43018568528001</c:v>
                </c:pt>
                <c:pt idx="156">
                  <c:v>119.159516842887</c:v>
                </c:pt>
                <c:pt idx="157">
                  <c:v>132.88656946598101</c:v>
                </c:pt>
                <c:pt idx="158">
                  <c:v>186.46597437027901</c:v>
                </c:pt>
                <c:pt idx="159">
                  <c:v>168.24643016461599</c:v>
                </c:pt>
                <c:pt idx="160">
                  <c:v>189.33517952587101</c:v>
                </c:pt>
                <c:pt idx="161">
                  <c:v>224.91383502300801</c:v>
                </c:pt>
                <c:pt idx="162">
                  <c:v>165.628451301648</c:v>
                </c:pt>
                <c:pt idx="163">
                  <c:v>125.367572073891</c:v>
                </c:pt>
                <c:pt idx="164">
                  <c:v>214.80013579774899</c:v>
                </c:pt>
                <c:pt idx="165">
                  <c:v>203.297967856198</c:v>
                </c:pt>
                <c:pt idx="166">
                  <c:v>147.02753197530899</c:v>
                </c:pt>
                <c:pt idx="167">
                  <c:v>200.74785721064401</c:v>
                </c:pt>
                <c:pt idx="168">
                  <c:v>174.85265376692101</c:v>
                </c:pt>
                <c:pt idx="169">
                  <c:v>163.10679532108199</c:v>
                </c:pt>
                <c:pt idx="170">
                  <c:v>76.359162701179997</c:v>
                </c:pt>
                <c:pt idx="171">
                  <c:v>117.136146604543</c:v>
                </c:pt>
                <c:pt idx="172">
                  <c:v>178.84375198986399</c:v>
                </c:pt>
                <c:pt idx="173">
                  <c:v>184.14314329111599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9CD-4E60-95E1-356710FDF4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1486767"/>
        <c:axId val="141488847"/>
      </c:scatterChart>
      <c:valAx>
        <c:axId val="141486767"/>
        <c:scaling>
          <c:orientation val="minMax"/>
          <c:max val="3"/>
          <c:min val="-7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/>
                  <a:t>SE (D)</a:t>
                </a:r>
                <a:endParaRPr lang="ja-JP" sz="160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488847"/>
        <c:crosses val="autoZero"/>
        <c:crossBetween val="midCat"/>
      </c:valAx>
      <c:valAx>
        <c:axId val="141488847"/>
        <c:scaling>
          <c:orientation val="minMax"/>
          <c:max val="45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/>
                  <a:t>ChT</a:t>
                </a:r>
                <a:endParaRPr lang="ja-JP" sz="160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486767"/>
        <c:crossesAt val="-7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400">
          <a:solidFill>
            <a:sysClr val="windowText" lastClr="000000"/>
          </a:solidFill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'(24.5mm以上MNT)016除外'!$U$8</c:f>
              <c:strCache>
                <c:ptCount val="1"/>
                <c:pt idx="0">
                  <c:v>Schoolchildren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'(24.5mm以上MNT)016除外'!$W$9:$Y$9</c:f>
                <c:numCache>
                  <c:formatCode>General</c:formatCode>
                  <c:ptCount val="3"/>
                  <c:pt idx="0">
                    <c:v>44.908645808191309</c:v>
                  </c:pt>
                  <c:pt idx="1">
                    <c:v>40.114222906235788</c:v>
                  </c:pt>
                  <c:pt idx="2">
                    <c:v>43.444650484496641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'(24.5mm以上MNT)016除外'!$W$7:$Y$7</c:f>
              <c:strCache>
                <c:ptCount val="3"/>
                <c:pt idx="0">
                  <c:v>Macular</c:v>
                </c:pt>
                <c:pt idx="1">
                  <c:v>Nasal</c:v>
                </c:pt>
                <c:pt idx="2">
                  <c:v>Temporal</c:v>
                </c:pt>
              </c:strCache>
            </c:strRef>
          </c:cat>
          <c:val>
            <c:numRef>
              <c:f>testdata230414!$W$8:$Y$8</c:f>
              <c:numCache>
                <c:formatCode>General</c:formatCode>
                <c:ptCount val="3"/>
                <c:pt idx="0">
                  <c:v>266.30294031530013</c:v>
                </c:pt>
                <c:pt idx="1">
                  <c:v>194.36819439969685</c:v>
                </c:pt>
                <c:pt idx="2">
                  <c:v>158.73407549174632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7A-4019-B7ED-567BA247E917}"/>
            </c:ext>
          </c:extLst>
        </c:ser>
        <c:ser>
          <c:idx val="1"/>
          <c:order val="1"/>
          <c:tx>
            <c:strRef>
              <c:f>'(24.5mm以上MNT)016除外'!$U$10</c:f>
              <c:strCache>
                <c:ptCount val="1"/>
                <c:pt idx="0">
                  <c:v>Adults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'(24.5mm以上MNT)016除外'!$W$12:$Y$12</c:f>
                <c:numCache>
                  <c:formatCode>General</c:formatCode>
                  <c:ptCount val="3"/>
                  <c:pt idx="0">
                    <c:v>84.995057330295538</c:v>
                  </c:pt>
                  <c:pt idx="1">
                    <c:v>48.105910691047882</c:v>
                  </c:pt>
                  <c:pt idx="2">
                    <c:v>31.567163223726329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'(24.5mm以上MNT)016除外'!$W$7:$Y$7</c:f>
              <c:strCache>
                <c:ptCount val="3"/>
                <c:pt idx="0">
                  <c:v>Macular</c:v>
                </c:pt>
                <c:pt idx="1">
                  <c:v>Nasal</c:v>
                </c:pt>
                <c:pt idx="2">
                  <c:v>Temporal</c:v>
                </c:pt>
              </c:strCache>
            </c:strRef>
          </c:cat>
          <c:val>
            <c:numRef>
              <c:f>testdata230414!$W$11:$Y$11</c:f>
              <c:numCache>
                <c:formatCode>General</c:formatCode>
                <c:ptCount val="3"/>
                <c:pt idx="0">
                  <c:v>265.1086948619091</c:v>
                </c:pt>
                <c:pt idx="1">
                  <c:v>184.73042940743915</c:v>
                </c:pt>
                <c:pt idx="2">
                  <c:v>122.43981516905487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37A-4019-B7ED-567BA247E9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890339231"/>
        <c:axId val="1817697807"/>
      </c:barChart>
      <c:catAx>
        <c:axId val="18903392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817697807"/>
        <c:crosses val="autoZero"/>
        <c:auto val="1"/>
        <c:lblAlgn val="ctr"/>
        <c:lblOffset val="100"/>
        <c:noMultiLvlLbl val="0"/>
      </c:catAx>
      <c:valAx>
        <c:axId val="18176978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89033923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970290026572876"/>
          <c:y val="0.10261541799458382"/>
          <c:w val="0.8752342849934146"/>
          <c:h val="0.8036108101386062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'(24.5mm以上MNT)016除外'!$U$8</c:f>
              <c:strCache>
                <c:ptCount val="1"/>
                <c:pt idx="0">
                  <c:v>Schoolchildren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 w="19050">
              <a:solidFill>
                <a:sysClr val="windowText" lastClr="000000"/>
              </a:solidFill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'(24.5mm以上MNT)016除外'!$W$9:$Y$9</c:f>
                <c:numCache>
                  <c:formatCode>General</c:formatCode>
                  <c:ptCount val="3"/>
                  <c:pt idx="0">
                    <c:v>44.908645808191309</c:v>
                  </c:pt>
                  <c:pt idx="1">
                    <c:v>40.114222906235788</c:v>
                  </c:pt>
                  <c:pt idx="2">
                    <c:v>43.444650484496641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19050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'(24.5mm以上MNT)016除外'!$W$7:$Y$7</c:f>
              <c:strCache>
                <c:ptCount val="3"/>
                <c:pt idx="0">
                  <c:v>Macular</c:v>
                </c:pt>
                <c:pt idx="1">
                  <c:v>Nasal</c:v>
                </c:pt>
                <c:pt idx="2">
                  <c:v>Temporal</c:v>
                </c:pt>
              </c:strCache>
            </c:strRef>
          </c:cat>
          <c:val>
            <c:numRef>
              <c:f>testdata230414!$W$8:$Y$8</c:f>
              <c:numCache>
                <c:formatCode>General</c:formatCode>
                <c:ptCount val="3"/>
                <c:pt idx="0">
                  <c:v>266.30294031530013</c:v>
                </c:pt>
                <c:pt idx="1">
                  <c:v>194.36819439969685</c:v>
                </c:pt>
                <c:pt idx="2">
                  <c:v>158.73407549174632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9A-420D-991F-56389AA5BEF9}"/>
            </c:ext>
          </c:extLst>
        </c:ser>
        <c:ser>
          <c:idx val="1"/>
          <c:order val="1"/>
          <c:tx>
            <c:strRef>
              <c:f>'(24.5mm以上MNT)016除外'!$U$10</c:f>
              <c:strCache>
                <c:ptCount val="1"/>
                <c:pt idx="0">
                  <c:v>Adults</c:v>
                </c:pt>
              </c:strCache>
            </c:strRef>
          </c:tx>
          <c:spPr>
            <a:noFill/>
            <a:ln w="19050">
              <a:solidFill>
                <a:sysClr val="windowText" lastClr="000000"/>
              </a:solidFill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'(24.5mm以上MNT)016除外'!$W$12:$Y$12</c:f>
                <c:numCache>
                  <c:formatCode>General</c:formatCode>
                  <c:ptCount val="3"/>
                  <c:pt idx="0">
                    <c:v>84.995057330295538</c:v>
                  </c:pt>
                  <c:pt idx="1">
                    <c:v>48.105910691047882</c:v>
                  </c:pt>
                  <c:pt idx="2">
                    <c:v>31.567163223726329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19050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'(24.5mm以上MNT)016除外'!$W$7:$Y$7</c:f>
              <c:strCache>
                <c:ptCount val="3"/>
                <c:pt idx="0">
                  <c:v>Macular</c:v>
                </c:pt>
                <c:pt idx="1">
                  <c:v>Nasal</c:v>
                </c:pt>
                <c:pt idx="2">
                  <c:v>Temporal</c:v>
                </c:pt>
              </c:strCache>
            </c:strRef>
          </c:cat>
          <c:val>
            <c:numRef>
              <c:f>testdata230414!$W$11:$Y$11</c:f>
              <c:numCache>
                <c:formatCode>General</c:formatCode>
                <c:ptCount val="3"/>
                <c:pt idx="0">
                  <c:v>265.1086948619091</c:v>
                </c:pt>
                <c:pt idx="1">
                  <c:v>184.73042940743915</c:v>
                </c:pt>
                <c:pt idx="2">
                  <c:v>122.43981516905487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89A-420D-991F-56389AA5BE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890339231"/>
        <c:axId val="1817697807"/>
      </c:barChart>
      <c:catAx>
        <c:axId val="18903392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58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ja-JP"/>
          </a:p>
        </c:txPr>
        <c:crossAx val="1817697807"/>
        <c:crosses val="autoZero"/>
        <c:auto val="1"/>
        <c:lblAlgn val="ctr"/>
        <c:lblOffset val="100"/>
        <c:noMultiLvlLbl val="0"/>
      </c:catAx>
      <c:valAx>
        <c:axId val="1817697807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2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 altLang="ja-JP" sz="2000" b="0" i="0" baseline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Choroidal thickness (µm)</a:t>
                </a:r>
                <a:endParaRPr lang="ja-JP" altLang="ja-JP" sz="2000">
                  <a:effectLst/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>
            <c:manualLayout>
              <c:xMode val="edge"/>
              <c:yMode val="edge"/>
              <c:x val="8.2502605263143729E-3"/>
              <c:y val="0.233926414537699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ja-JP" alt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58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ja-JP"/>
          </a:p>
        </c:txPr>
        <c:crossAx val="1890339231"/>
        <c:crosses val="autoZero"/>
        <c:crossBetween val="between"/>
        <c:majorUnit val="1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1344623076512532"/>
          <c:y val="0.10137977702898462"/>
          <c:w val="0.47025579290300984"/>
          <c:h val="9.214620516667260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userShapes r:id="rId3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1"/>
          <c:order val="1"/>
          <c:tx>
            <c:strRef>
              <c:f>'testdata230414 (macularのみ174眼)'!$T$7</c:f>
              <c:strCache>
                <c:ptCount val="1"/>
                <c:pt idx="0">
                  <c:v>Women, 88eyes</c:v>
                </c:pt>
              </c:strCache>
            </c:strRef>
          </c:tx>
          <c:spPr>
            <a:solidFill>
              <a:srgbClr val="FFCC99"/>
            </a:solidFill>
            <a:ln>
              <a:solidFill>
                <a:schemeClr val="tx1">
                  <a:lumMod val="50000"/>
                  <a:lumOff val="50000"/>
                </a:schemeClr>
              </a:solidFill>
            </a:ln>
            <a:effectLst/>
          </c:spPr>
          <c:invertIfNegative val="0"/>
          <c:dLbls>
            <c:dLbl>
              <c:idx val="8"/>
              <c:layout>
                <c:manualLayout>
                  <c:x val="-3.5794178401003657E-2"/>
                  <c:y val="-2.656799272329874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5A2-4D8E-A1F4-A0CC02B8F36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'testdata230414 (macularのみ174眼)'!$R$8:$R$17</c:f>
              <c:numCache>
                <c:formatCode>General</c:formatCode>
                <c:ptCount val="10"/>
              </c:numCache>
            </c:numRef>
          </c:cat>
          <c:val>
            <c:numRef>
              <c:f>'testdata230414 (macularのみ174眼)'!$T$8:$T$17</c:f>
              <c:numCache>
                <c:formatCode>General</c:formatCode>
                <c:ptCount val="10"/>
              </c:numCache>
            </c:numRef>
          </c:val>
          <c:extLst>
            <c:ext xmlns:c16="http://schemas.microsoft.com/office/drawing/2014/chart" uri="{C3380CC4-5D6E-409C-BE32-E72D297353CC}">
              <c16:uniqueId val="{00000001-C5A2-4D8E-A1F4-A0CC02B8F3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079007087"/>
        <c:axId val="1079007919"/>
      </c:barChart>
      <c:barChart>
        <c:barDir val="bar"/>
        <c:grouping val="clustered"/>
        <c:varyColors val="0"/>
        <c:ser>
          <c:idx val="0"/>
          <c:order val="0"/>
          <c:tx>
            <c:strRef>
              <c:f>'testdata230414 (macularのみ174眼)'!$S$7</c:f>
              <c:strCache>
                <c:ptCount val="1"/>
                <c:pt idx="0">
                  <c:v>Men, 86eyes</c:v>
                </c:pt>
              </c:strCache>
            </c:strRef>
          </c:tx>
          <c:spPr>
            <a:solidFill>
              <a:srgbClr val="99CCFF"/>
            </a:solidFill>
            <a:ln>
              <a:solidFill>
                <a:schemeClr val="tx1">
                  <a:lumMod val="50000"/>
                  <a:lumOff val="50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'testdata230414 (macularのみ174眼)'!$R$8:$R$17</c:f>
              <c:numCache>
                <c:formatCode>General</c:formatCode>
                <c:ptCount val="10"/>
              </c:numCache>
            </c:numRef>
          </c:cat>
          <c:val>
            <c:numRef>
              <c:f>'testdata230414 (macularのみ174眼)'!$S$8:$S$17</c:f>
              <c:numCache>
                <c:formatCode>General</c:formatCode>
                <c:ptCount val="10"/>
              </c:numCache>
            </c:numRef>
          </c:val>
          <c:extLst>
            <c:ext xmlns:c16="http://schemas.microsoft.com/office/drawing/2014/chart" uri="{C3380CC4-5D6E-409C-BE32-E72D297353CC}">
              <c16:uniqueId val="{00000002-C5A2-4D8E-A1F4-A0CC02B8F3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555846991"/>
        <c:axId val="1079223263"/>
      </c:barChart>
      <c:catAx>
        <c:axId val="1079007087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79007919"/>
        <c:crosses val="autoZero"/>
        <c:auto val="1"/>
        <c:lblAlgn val="ctr"/>
        <c:lblOffset val="0"/>
        <c:noMultiLvlLbl val="0"/>
      </c:catAx>
      <c:valAx>
        <c:axId val="1079007919"/>
        <c:scaling>
          <c:orientation val="maxMin"/>
          <c:max val="25"/>
          <c:min val="-30"/>
        </c:scaling>
        <c:delete val="0"/>
        <c:axPos val="b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prstDash val="dash"/>
              <a:round/>
            </a:ln>
            <a:effectLst/>
          </c:spPr>
        </c:majorGridlines>
        <c:numFmt formatCode="#,##0_);" sourceLinked="0"/>
        <c:majorTickMark val="out"/>
        <c:minorTickMark val="none"/>
        <c:tickLblPos val="nextTo"/>
        <c:spPr>
          <a:noFill/>
          <a:ln>
            <a:solidFill>
              <a:schemeClr val="tx1">
                <a:lumMod val="50000"/>
                <a:lumOff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79007087"/>
        <c:crosses val="autoZero"/>
        <c:crossBetween val="between"/>
        <c:majorUnit val="5"/>
      </c:valAx>
      <c:valAx>
        <c:axId val="1079223263"/>
        <c:scaling>
          <c:orientation val="minMax"/>
          <c:max val="25"/>
          <c:min val="-30"/>
        </c:scaling>
        <c:delete val="0"/>
        <c:axPos val="t"/>
        <c:numFmt formatCode="#,##0_);" sourceLinked="0"/>
        <c:majorTickMark val="out"/>
        <c:minorTickMark val="none"/>
        <c:tickLblPos val="nextTo"/>
        <c:spPr>
          <a:noFill/>
          <a:ln>
            <a:solidFill>
              <a:schemeClr val="tx1">
                <a:lumMod val="50000"/>
                <a:lumOff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55846991"/>
        <c:crosses val="max"/>
        <c:crossBetween val="between"/>
        <c:majorUnit val="5"/>
      </c:valAx>
      <c:catAx>
        <c:axId val="555846991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079223263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tx1"/>
          </a:solidFill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400"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AL vs SE</a:t>
            </a:r>
            <a:endParaRPr lang="ja-JP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noFill/>
              </a:ln>
              <a:effectLst/>
            </c:spPr>
          </c:marker>
          <c:trendline>
            <c:spPr>
              <a:ln w="19050" cap="rnd">
                <a:solidFill>
                  <a:srgbClr val="FF0000"/>
                </a:solidFill>
                <a:prstDash val="sysDot"/>
              </a:ln>
              <a:effectLst/>
            </c:spPr>
            <c:trendlineType val="linear"/>
            <c:forward val="5"/>
            <c:backward val="5"/>
            <c:dispRSqr val="1"/>
            <c:dispEq val="1"/>
            <c:trendlineLbl>
              <c:layout>
                <c:manualLayout>
                  <c:x val="-8.2037037037037033E-2"/>
                  <c:y val="-0.48428611111111108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4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</c:trendlineLbl>
          </c:trendline>
          <c:xVal>
            <c:numRef>
              <c:f>'testdata230414 (macularのみ174眼)'!$H$8:$H$181</c:f>
              <c:numCache>
                <c:formatCode>General</c:formatCode>
                <c:ptCount val="174"/>
                <c:pt idx="0">
                  <c:v>24.49</c:v>
                </c:pt>
                <c:pt idx="1">
                  <c:v>24.32</c:v>
                </c:pt>
                <c:pt idx="2">
                  <c:v>24.95</c:v>
                </c:pt>
                <c:pt idx="3">
                  <c:v>24.13</c:v>
                </c:pt>
                <c:pt idx="4">
                  <c:v>22.71</c:v>
                </c:pt>
                <c:pt idx="5">
                  <c:v>22.72</c:v>
                </c:pt>
                <c:pt idx="6">
                  <c:v>24.08</c:v>
                </c:pt>
                <c:pt idx="7">
                  <c:v>23.24</c:v>
                </c:pt>
                <c:pt idx="8">
                  <c:v>24.65</c:v>
                </c:pt>
                <c:pt idx="9">
                  <c:v>24.77</c:v>
                </c:pt>
                <c:pt idx="10">
                  <c:v>25.65</c:v>
                </c:pt>
                <c:pt idx="11">
                  <c:v>25.2</c:v>
                </c:pt>
                <c:pt idx="12">
                  <c:v>22.29</c:v>
                </c:pt>
                <c:pt idx="13">
                  <c:v>22.8</c:v>
                </c:pt>
                <c:pt idx="14">
                  <c:v>22.99</c:v>
                </c:pt>
                <c:pt idx="15">
                  <c:v>22.97</c:v>
                </c:pt>
                <c:pt idx="16">
                  <c:v>23.88</c:v>
                </c:pt>
                <c:pt idx="17">
                  <c:v>23.94</c:v>
                </c:pt>
                <c:pt idx="18">
                  <c:v>24.27</c:v>
                </c:pt>
                <c:pt idx="19">
                  <c:v>24.14</c:v>
                </c:pt>
                <c:pt idx="20">
                  <c:v>23.77</c:v>
                </c:pt>
                <c:pt idx="21">
                  <c:v>23.79</c:v>
                </c:pt>
                <c:pt idx="22">
                  <c:v>22.29</c:v>
                </c:pt>
                <c:pt idx="23">
                  <c:v>22.31</c:v>
                </c:pt>
                <c:pt idx="24">
                  <c:v>23.66</c:v>
                </c:pt>
                <c:pt idx="25">
                  <c:v>23.43</c:v>
                </c:pt>
                <c:pt idx="26">
                  <c:v>25.11</c:v>
                </c:pt>
                <c:pt idx="27">
                  <c:v>25.19</c:v>
                </c:pt>
                <c:pt idx="28">
                  <c:v>23.26</c:v>
                </c:pt>
                <c:pt idx="29">
                  <c:v>23.14</c:v>
                </c:pt>
                <c:pt idx="30">
                  <c:v>23.64</c:v>
                </c:pt>
                <c:pt idx="31">
                  <c:v>23.4</c:v>
                </c:pt>
                <c:pt idx="32">
                  <c:v>24.6</c:v>
                </c:pt>
                <c:pt idx="33">
                  <c:v>24.71</c:v>
                </c:pt>
                <c:pt idx="34">
                  <c:v>23.9</c:v>
                </c:pt>
                <c:pt idx="35">
                  <c:v>23.63</c:v>
                </c:pt>
                <c:pt idx="36">
                  <c:v>23.74</c:v>
                </c:pt>
                <c:pt idx="37">
                  <c:v>23.9</c:v>
                </c:pt>
                <c:pt idx="38">
                  <c:v>23.15</c:v>
                </c:pt>
                <c:pt idx="39">
                  <c:v>23.39</c:v>
                </c:pt>
                <c:pt idx="40">
                  <c:v>26.53</c:v>
                </c:pt>
                <c:pt idx="41">
                  <c:v>26.61</c:v>
                </c:pt>
                <c:pt idx="42">
                  <c:v>24.13</c:v>
                </c:pt>
                <c:pt idx="43">
                  <c:v>24.28</c:v>
                </c:pt>
                <c:pt idx="44">
                  <c:v>23.38</c:v>
                </c:pt>
                <c:pt idx="45">
                  <c:v>23.42</c:v>
                </c:pt>
                <c:pt idx="46">
                  <c:v>23.9</c:v>
                </c:pt>
                <c:pt idx="47">
                  <c:v>24.04</c:v>
                </c:pt>
                <c:pt idx="48">
                  <c:v>26.92</c:v>
                </c:pt>
                <c:pt idx="49">
                  <c:v>26.61</c:v>
                </c:pt>
                <c:pt idx="50">
                  <c:v>23.72</c:v>
                </c:pt>
                <c:pt idx="51">
                  <c:v>23.68</c:v>
                </c:pt>
                <c:pt idx="52">
                  <c:v>24.18</c:v>
                </c:pt>
                <c:pt idx="53">
                  <c:v>24.37</c:v>
                </c:pt>
                <c:pt idx="54">
                  <c:v>24.95</c:v>
                </c:pt>
                <c:pt idx="55">
                  <c:v>24.95</c:v>
                </c:pt>
                <c:pt idx="56">
                  <c:v>25.15</c:v>
                </c:pt>
                <c:pt idx="57">
                  <c:v>24.98</c:v>
                </c:pt>
                <c:pt idx="58">
                  <c:v>24.71</c:v>
                </c:pt>
                <c:pt idx="59">
                  <c:v>24.91</c:v>
                </c:pt>
                <c:pt idx="60">
                  <c:v>26.55</c:v>
                </c:pt>
                <c:pt idx="61">
                  <c:v>26.18</c:v>
                </c:pt>
                <c:pt idx="62">
                  <c:v>24.35</c:v>
                </c:pt>
                <c:pt idx="63">
                  <c:v>24.42</c:v>
                </c:pt>
                <c:pt idx="64">
                  <c:v>24.47</c:v>
                </c:pt>
                <c:pt idx="65">
                  <c:v>24.57</c:v>
                </c:pt>
                <c:pt idx="66">
                  <c:v>24.81</c:v>
                </c:pt>
                <c:pt idx="67">
                  <c:v>25.07</c:v>
                </c:pt>
                <c:pt idx="68">
                  <c:v>26.47</c:v>
                </c:pt>
                <c:pt idx="69">
                  <c:v>26.58</c:v>
                </c:pt>
                <c:pt idx="70">
                  <c:v>23.99</c:v>
                </c:pt>
                <c:pt idx="71">
                  <c:v>24.13</c:v>
                </c:pt>
                <c:pt idx="72">
                  <c:v>24.83</c:v>
                </c:pt>
                <c:pt idx="73">
                  <c:v>24.72</c:v>
                </c:pt>
                <c:pt idx="74">
                  <c:v>24.83</c:v>
                </c:pt>
                <c:pt idx="75">
                  <c:v>24.86</c:v>
                </c:pt>
                <c:pt idx="76">
                  <c:v>25.35</c:v>
                </c:pt>
                <c:pt idx="77">
                  <c:v>25.46</c:v>
                </c:pt>
                <c:pt idx="78">
                  <c:v>25.07</c:v>
                </c:pt>
                <c:pt idx="79">
                  <c:v>25.08</c:v>
                </c:pt>
                <c:pt idx="80">
                  <c:v>22.47</c:v>
                </c:pt>
                <c:pt idx="81">
                  <c:v>22.67</c:v>
                </c:pt>
                <c:pt idx="82">
                  <c:v>22.51</c:v>
                </c:pt>
                <c:pt idx="83">
                  <c:v>22.39</c:v>
                </c:pt>
                <c:pt idx="84">
                  <c:v>25.14</c:v>
                </c:pt>
                <c:pt idx="85">
                  <c:v>25.44</c:v>
                </c:pt>
                <c:pt idx="86">
                  <c:v>23.37</c:v>
                </c:pt>
                <c:pt idx="87">
                  <c:v>23.72</c:v>
                </c:pt>
                <c:pt idx="88">
                  <c:v>22.68</c:v>
                </c:pt>
                <c:pt idx="89">
                  <c:v>22.75</c:v>
                </c:pt>
                <c:pt idx="90">
                  <c:v>24.44</c:v>
                </c:pt>
                <c:pt idx="91">
                  <c:v>24.31</c:v>
                </c:pt>
                <c:pt idx="92">
                  <c:v>22.35</c:v>
                </c:pt>
                <c:pt idx="93">
                  <c:v>22.52</c:v>
                </c:pt>
                <c:pt idx="94">
                  <c:v>22.7</c:v>
                </c:pt>
                <c:pt idx="95">
                  <c:v>22.59</c:v>
                </c:pt>
                <c:pt idx="96">
                  <c:v>21.74</c:v>
                </c:pt>
                <c:pt idx="97">
                  <c:v>21.58</c:v>
                </c:pt>
                <c:pt idx="98">
                  <c:v>24.2</c:v>
                </c:pt>
                <c:pt idx="99">
                  <c:v>24.04</c:v>
                </c:pt>
                <c:pt idx="100">
                  <c:v>23.08</c:v>
                </c:pt>
                <c:pt idx="101">
                  <c:v>23.37</c:v>
                </c:pt>
                <c:pt idx="102">
                  <c:v>21.83</c:v>
                </c:pt>
                <c:pt idx="103">
                  <c:v>21.47</c:v>
                </c:pt>
                <c:pt idx="104">
                  <c:v>24.48</c:v>
                </c:pt>
                <c:pt idx="105">
                  <c:v>24.35</c:v>
                </c:pt>
                <c:pt idx="106">
                  <c:v>23.84</c:v>
                </c:pt>
                <c:pt idx="107">
                  <c:v>23.55</c:v>
                </c:pt>
                <c:pt idx="108">
                  <c:v>24.63</c:v>
                </c:pt>
                <c:pt idx="109">
                  <c:v>24.46</c:v>
                </c:pt>
                <c:pt idx="110">
                  <c:v>22.04</c:v>
                </c:pt>
                <c:pt idx="111">
                  <c:v>22.12</c:v>
                </c:pt>
                <c:pt idx="112">
                  <c:v>22.63</c:v>
                </c:pt>
                <c:pt idx="113">
                  <c:v>22.63</c:v>
                </c:pt>
                <c:pt idx="114">
                  <c:v>22.42</c:v>
                </c:pt>
                <c:pt idx="115">
                  <c:v>22.62</c:v>
                </c:pt>
                <c:pt idx="116">
                  <c:v>22.94</c:v>
                </c:pt>
                <c:pt idx="117">
                  <c:v>22.74</c:v>
                </c:pt>
                <c:pt idx="118">
                  <c:v>22.66</c:v>
                </c:pt>
                <c:pt idx="119">
                  <c:v>22.93</c:v>
                </c:pt>
                <c:pt idx="120">
                  <c:v>22.59</c:v>
                </c:pt>
                <c:pt idx="121">
                  <c:v>22.11</c:v>
                </c:pt>
                <c:pt idx="122">
                  <c:v>23.12</c:v>
                </c:pt>
                <c:pt idx="123">
                  <c:v>23.18</c:v>
                </c:pt>
                <c:pt idx="124">
                  <c:v>23.8</c:v>
                </c:pt>
                <c:pt idx="125">
                  <c:v>23.89</c:v>
                </c:pt>
                <c:pt idx="126">
                  <c:v>21.92</c:v>
                </c:pt>
                <c:pt idx="127">
                  <c:v>22.4</c:v>
                </c:pt>
                <c:pt idx="128">
                  <c:v>22.66</c:v>
                </c:pt>
                <c:pt idx="129">
                  <c:v>22.65</c:v>
                </c:pt>
                <c:pt idx="130">
                  <c:v>23.17</c:v>
                </c:pt>
                <c:pt idx="131">
                  <c:v>23.29</c:v>
                </c:pt>
                <c:pt idx="132">
                  <c:v>23.73</c:v>
                </c:pt>
                <c:pt idx="133">
                  <c:v>23.49</c:v>
                </c:pt>
                <c:pt idx="134">
                  <c:v>22.62</c:v>
                </c:pt>
                <c:pt idx="135">
                  <c:v>22.43</c:v>
                </c:pt>
                <c:pt idx="136">
                  <c:v>21.47</c:v>
                </c:pt>
                <c:pt idx="137">
                  <c:v>22.34</c:v>
                </c:pt>
                <c:pt idx="138">
                  <c:v>25.2</c:v>
                </c:pt>
                <c:pt idx="139">
                  <c:v>25.3</c:v>
                </c:pt>
                <c:pt idx="140">
                  <c:v>23.25</c:v>
                </c:pt>
                <c:pt idx="141">
                  <c:v>23.29</c:v>
                </c:pt>
                <c:pt idx="142">
                  <c:v>23.45</c:v>
                </c:pt>
                <c:pt idx="143">
                  <c:v>23.55</c:v>
                </c:pt>
                <c:pt idx="144">
                  <c:v>23.44</c:v>
                </c:pt>
                <c:pt idx="145">
                  <c:v>23.41</c:v>
                </c:pt>
                <c:pt idx="146">
                  <c:v>24.06</c:v>
                </c:pt>
                <c:pt idx="147">
                  <c:v>23.88</c:v>
                </c:pt>
                <c:pt idx="148">
                  <c:v>24.76</c:v>
                </c:pt>
                <c:pt idx="149">
                  <c:v>24.67</c:v>
                </c:pt>
                <c:pt idx="150">
                  <c:v>23.01</c:v>
                </c:pt>
                <c:pt idx="151">
                  <c:v>22.95</c:v>
                </c:pt>
                <c:pt idx="152">
                  <c:v>23.17</c:v>
                </c:pt>
                <c:pt idx="153">
                  <c:v>23.41</c:v>
                </c:pt>
                <c:pt idx="154">
                  <c:v>23.75</c:v>
                </c:pt>
                <c:pt idx="155">
                  <c:v>23.69</c:v>
                </c:pt>
                <c:pt idx="156">
                  <c:v>23.3</c:v>
                </c:pt>
                <c:pt idx="157">
                  <c:v>23.19</c:v>
                </c:pt>
                <c:pt idx="158">
                  <c:v>22.79</c:v>
                </c:pt>
                <c:pt idx="159">
                  <c:v>22.79</c:v>
                </c:pt>
                <c:pt idx="160">
                  <c:v>26.64</c:v>
                </c:pt>
                <c:pt idx="161">
                  <c:v>26.33</c:v>
                </c:pt>
                <c:pt idx="162">
                  <c:v>21.82</c:v>
                </c:pt>
                <c:pt idx="163">
                  <c:v>22</c:v>
                </c:pt>
                <c:pt idx="164">
                  <c:v>23.41</c:v>
                </c:pt>
                <c:pt idx="165">
                  <c:v>23.32</c:v>
                </c:pt>
                <c:pt idx="166">
                  <c:v>23.65</c:v>
                </c:pt>
                <c:pt idx="167">
                  <c:v>22.86</c:v>
                </c:pt>
                <c:pt idx="168">
                  <c:v>24.14</c:v>
                </c:pt>
                <c:pt idx="169">
                  <c:v>23.49</c:v>
                </c:pt>
                <c:pt idx="170">
                  <c:v>23.41</c:v>
                </c:pt>
                <c:pt idx="171">
                  <c:v>23.29</c:v>
                </c:pt>
                <c:pt idx="172">
                  <c:v>22.96</c:v>
                </c:pt>
                <c:pt idx="173">
                  <c:v>23.01</c:v>
                </c:pt>
              </c:numCache>
            </c:numRef>
          </c:xVal>
          <c:yVal>
            <c:numRef>
              <c:f>'testdata230414 (macularのみ174眼)'!$K$8:$K$181</c:f>
              <c:numCache>
                <c:formatCode>General</c:formatCode>
                <c:ptCount val="174"/>
                <c:pt idx="0">
                  <c:v>-0.75</c:v>
                </c:pt>
                <c:pt idx="1">
                  <c:v>-3.125</c:v>
                </c:pt>
                <c:pt idx="2">
                  <c:v>-2.5</c:v>
                </c:pt>
                <c:pt idx="3">
                  <c:v>-0.625</c:v>
                </c:pt>
                <c:pt idx="4">
                  <c:v>-0.25</c:v>
                </c:pt>
                <c:pt idx="5">
                  <c:v>0.125</c:v>
                </c:pt>
                <c:pt idx="6">
                  <c:v>-1.875</c:v>
                </c:pt>
                <c:pt idx="7">
                  <c:v>-0.25</c:v>
                </c:pt>
                <c:pt idx="8">
                  <c:v>0</c:v>
                </c:pt>
                <c:pt idx="9">
                  <c:v>-0.125</c:v>
                </c:pt>
                <c:pt idx="10">
                  <c:v>-4.5</c:v>
                </c:pt>
                <c:pt idx="11">
                  <c:v>-3.625</c:v>
                </c:pt>
                <c:pt idx="12">
                  <c:v>-0.75</c:v>
                </c:pt>
                <c:pt idx="13">
                  <c:v>0.375</c:v>
                </c:pt>
                <c:pt idx="14">
                  <c:v>-1.375</c:v>
                </c:pt>
                <c:pt idx="15">
                  <c:v>-0.875</c:v>
                </c:pt>
                <c:pt idx="16">
                  <c:v>-0.375</c:v>
                </c:pt>
                <c:pt idx="17">
                  <c:v>-0.375</c:v>
                </c:pt>
                <c:pt idx="18">
                  <c:v>-1.625</c:v>
                </c:pt>
                <c:pt idx="19">
                  <c:v>-1.5</c:v>
                </c:pt>
                <c:pt idx="20">
                  <c:v>-0.25</c:v>
                </c:pt>
                <c:pt idx="21">
                  <c:v>0.125</c:v>
                </c:pt>
                <c:pt idx="22">
                  <c:v>0.125</c:v>
                </c:pt>
                <c:pt idx="23">
                  <c:v>0</c:v>
                </c:pt>
                <c:pt idx="24">
                  <c:v>-0.25</c:v>
                </c:pt>
                <c:pt idx="25">
                  <c:v>0.125</c:v>
                </c:pt>
                <c:pt idx="26">
                  <c:v>-1.125</c:v>
                </c:pt>
                <c:pt idx="27">
                  <c:v>-1.5</c:v>
                </c:pt>
                <c:pt idx="28">
                  <c:v>0.25</c:v>
                </c:pt>
                <c:pt idx="29">
                  <c:v>0.125</c:v>
                </c:pt>
                <c:pt idx="30">
                  <c:v>0.125</c:v>
                </c:pt>
                <c:pt idx="31">
                  <c:v>0.625</c:v>
                </c:pt>
                <c:pt idx="32">
                  <c:v>-3.875</c:v>
                </c:pt>
                <c:pt idx="33">
                  <c:v>-3.75</c:v>
                </c:pt>
                <c:pt idx="34">
                  <c:v>-1</c:v>
                </c:pt>
                <c:pt idx="35">
                  <c:v>-0.5</c:v>
                </c:pt>
                <c:pt idx="36">
                  <c:v>-0.875</c:v>
                </c:pt>
                <c:pt idx="37">
                  <c:v>-1.125</c:v>
                </c:pt>
                <c:pt idx="38">
                  <c:v>0.5</c:v>
                </c:pt>
                <c:pt idx="39">
                  <c:v>0.5</c:v>
                </c:pt>
                <c:pt idx="40">
                  <c:v>-6.375</c:v>
                </c:pt>
                <c:pt idx="41">
                  <c:v>-6.625</c:v>
                </c:pt>
                <c:pt idx="42">
                  <c:v>0.375</c:v>
                </c:pt>
                <c:pt idx="43">
                  <c:v>0.125</c:v>
                </c:pt>
                <c:pt idx="44">
                  <c:v>0.5</c:v>
                </c:pt>
                <c:pt idx="45">
                  <c:v>0.75</c:v>
                </c:pt>
                <c:pt idx="46">
                  <c:v>-0.625</c:v>
                </c:pt>
                <c:pt idx="47">
                  <c:v>-0.75</c:v>
                </c:pt>
                <c:pt idx="48">
                  <c:v>-5.875</c:v>
                </c:pt>
                <c:pt idx="49">
                  <c:v>-5.125</c:v>
                </c:pt>
                <c:pt idx="50">
                  <c:v>0.625</c:v>
                </c:pt>
                <c:pt idx="51">
                  <c:v>0.875</c:v>
                </c:pt>
                <c:pt idx="52">
                  <c:v>-1.125</c:v>
                </c:pt>
                <c:pt idx="53">
                  <c:v>-1.75</c:v>
                </c:pt>
                <c:pt idx="54">
                  <c:v>-1</c:v>
                </c:pt>
                <c:pt idx="55">
                  <c:v>-1.25</c:v>
                </c:pt>
                <c:pt idx="56">
                  <c:v>-1.375</c:v>
                </c:pt>
                <c:pt idx="57">
                  <c:v>-1</c:v>
                </c:pt>
                <c:pt idx="58">
                  <c:v>-1.625</c:v>
                </c:pt>
                <c:pt idx="59">
                  <c:v>-1.5</c:v>
                </c:pt>
                <c:pt idx="60">
                  <c:v>-5.125</c:v>
                </c:pt>
                <c:pt idx="61">
                  <c:v>-4.25</c:v>
                </c:pt>
                <c:pt idx="62">
                  <c:v>0.5</c:v>
                </c:pt>
                <c:pt idx="63">
                  <c:v>0.875</c:v>
                </c:pt>
                <c:pt idx="64">
                  <c:v>-1.375</c:v>
                </c:pt>
                <c:pt idx="65">
                  <c:v>-1.125</c:v>
                </c:pt>
                <c:pt idx="66">
                  <c:v>-3.375</c:v>
                </c:pt>
                <c:pt idx="67">
                  <c:v>-3.875</c:v>
                </c:pt>
                <c:pt idx="68">
                  <c:v>-6.875</c:v>
                </c:pt>
                <c:pt idx="69">
                  <c:v>-6.75</c:v>
                </c:pt>
                <c:pt idx="70">
                  <c:v>0.25</c:v>
                </c:pt>
                <c:pt idx="71">
                  <c:v>0.375</c:v>
                </c:pt>
                <c:pt idx="72">
                  <c:v>-2.625</c:v>
                </c:pt>
                <c:pt idx="73">
                  <c:v>-2.5</c:v>
                </c:pt>
                <c:pt idx="74">
                  <c:v>-1.75</c:v>
                </c:pt>
                <c:pt idx="75">
                  <c:v>-1.875</c:v>
                </c:pt>
                <c:pt idx="76">
                  <c:v>-3.125</c:v>
                </c:pt>
                <c:pt idx="77">
                  <c:v>-3.75</c:v>
                </c:pt>
                <c:pt idx="78">
                  <c:v>-1.875</c:v>
                </c:pt>
                <c:pt idx="79">
                  <c:v>-1.75</c:v>
                </c:pt>
                <c:pt idx="80">
                  <c:v>1.375</c:v>
                </c:pt>
                <c:pt idx="81">
                  <c:v>1.625</c:v>
                </c:pt>
                <c:pt idx="82">
                  <c:v>0.875</c:v>
                </c:pt>
                <c:pt idx="83">
                  <c:v>1.25</c:v>
                </c:pt>
                <c:pt idx="84">
                  <c:v>-4.5</c:v>
                </c:pt>
                <c:pt idx="85">
                  <c:v>-4.375</c:v>
                </c:pt>
                <c:pt idx="86">
                  <c:v>-0.875</c:v>
                </c:pt>
                <c:pt idx="87">
                  <c:v>-2</c:v>
                </c:pt>
                <c:pt idx="88">
                  <c:v>-0.75</c:v>
                </c:pt>
                <c:pt idx="89">
                  <c:v>-1.125</c:v>
                </c:pt>
                <c:pt idx="90">
                  <c:v>-5.5</c:v>
                </c:pt>
                <c:pt idx="91">
                  <c:v>-5.375</c:v>
                </c:pt>
                <c:pt idx="92">
                  <c:v>-0.75</c:v>
                </c:pt>
                <c:pt idx="93">
                  <c:v>-0.75</c:v>
                </c:pt>
                <c:pt idx="94">
                  <c:v>-0.125</c:v>
                </c:pt>
                <c:pt idx="95">
                  <c:v>0.125</c:v>
                </c:pt>
                <c:pt idx="96">
                  <c:v>-0.875</c:v>
                </c:pt>
                <c:pt idx="97">
                  <c:v>-1.125</c:v>
                </c:pt>
                <c:pt idx="98">
                  <c:v>-3.75</c:v>
                </c:pt>
                <c:pt idx="99">
                  <c:v>-3.625</c:v>
                </c:pt>
                <c:pt idx="100">
                  <c:v>-0.875</c:v>
                </c:pt>
                <c:pt idx="101">
                  <c:v>-1.25</c:v>
                </c:pt>
                <c:pt idx="102">
                  <c:v>-0.75</c:v>
                </c:pt>
                <c:pt idx="103">
                  <c:v>-0.375</c:v>
                </c:pt>
                <c:pt idx="104">
                  <c:v>-2.25</c:v>
                </c:pt>
                <c:pt idx="105">
                  <c:v>-2.125</c:v>
                </c:pt>
                <c:pt idx="106">
                  <c:v>-0.875</c:v>
                </c:pt>
                <c:pt idx="107">
                  <c:v>-0.25</c:v>
                </c:pt>
                <c:pt idx="108">
                  <c:v>-0.875</c:v>
                </c:pt>
                <c:pt idx="109">
                  <c:v>-0.875</c:v>
                </c:pt>
                <c:pt idx="110">
                  <c:v>0.375</c:v>
                </c:pt>
                <c:pt idx="111">
                  <c:v>0.125</c:v>
                </c:pt>
                <c:pt idx="112">
                  <c:v>-1.125</c:v>
                </c:pt>
                <c:pt idx="113">
                  <c:v>-1.25</c:v>
                </c:pt>
                <c:pt idx="114">
                  <c:v>0.125</c:v>
                </c:pt>
                <c:pt idx="115">
                  <c:v>-1.875</c:v>
                </c:pt>
                <c:pt idx="116">
                  <c:v>0.125</c:v>
                </c:pt>
                <c:pt idx="117">
                  <c:v>0</c:v>
                </c:pt>
                <c:pt idx="118">
                  <c:v>-0.25</c:v>
                </c:pt>
                <c:pt idx="119">
                  <c:v>-0.875</c:v>
                </c:pt>
                <c:pt idx="120">
                  <c:v>0.125</c:v>
                </c:pt>
                <c:pt idx="121">
                  <c:v>0.625</c:v>
                </c:pt>
                <c:pt idx="122">
                  <c:v>-2.875</c:v>
                </c:pt>
                <c:pt idx="123">
                  <c:v>-1.625</c:v>
                </c:pt>
                <c:pt idx="124">
                  <c:v>-1.5</c:v>
                </c:pt>
                <c:pt idx="125">
                  <c:v>-1.5</c:v>
                </c:pt>
                <c:pt idx="126">
                  <c:v>1</c:v>
                </c:pt>
                <c:pt idx="127">
                  <c:v>0</c:v>
                </c:pt>
                <c:pt idx="128">
                  <c:v>0.125</c:v>
                </c:pt>
                <c:pt idx="129">
                  <c:v>-0.25</c:v>
                </c:pt>
                <c:pt idx="130">
                  <c:v>-0.5</c:v>
                </c:pt>
                <c:pt idx="131">
                  <c:v>-0.625</c:v>
                </c:pt>
                <c:pt idx="132">
                  <c:v>-1.25</c:v>
                </c:pt>
                <c:pt idx="133">
                  <c:v>-0.625</c:v>
                </c:pt>
                <c:pt idx="134">
                  <c:v>0.125</c:v>
                </c:pt>
                <c:pt idx="135">
                  <c:v>0.375</c:v>
                </c:pt>
                <c:pt idx="136">
                  <c:v>3.25</c:v>
                </c:pt>
                <c:pt idx="137">
                  <c:v>0.625</c:v>
                </c:pt>
                <c:pt idx="138">
                  <c:v>-3</c:v>
                </c:pt>
                <c:pt idx="139">
                  <c:v>-3.5</c:v>
                </c:pt>
                <c:pt idx="140">
                  <c:v>-4.125</c:v>
                </c:pt>
                <c:pt idx="141">
                  <c:v>-4</c:v>
                </c:pt>
                <c:pt idx="142">
                  <c:v>-1.625</c:v>
                </c:pt>
                <c:pt idx="143">
                  <c:v>-2.375</c:v>
                </c:pt>
                <c:pt idx="144">
                  <c:v>-1.5</c:v>
                </c:pt>
                <c:pt idx="145">
                  <c:v>-0.75</c:v>
                </c:pt>
                <c:pt idx="146">
                  <c:v>-2.5</c:v>
                </c:pt>
                <c:pt idx="147">
                  <c:v>-2</c:v>
                </c:pt>
                <c:pt idx="148">
                  <c:v>-3.375</c:v>
                </c:pt>
                <c:pt idx="149">
                  <c:v>-3</c:v>
                </c:pt>
                <c:pt idx="150">
                  <c:v>-1.375</c:v>
                </c:pt>
                <c:pt idx="151">
                  <c:v>-1.625</c:v>
                </c:pt>
                <c:pt idx="152">
                  <c:v>0.5</c:v>
                </c:pt>
                <c:pt idx="153">
                  <c:v>-0.125</c:v>
                </c:pt>
                <c:pt idx="154">
                  <c:v>-1.375</c:v>
                </c:pt>
                <c:pt idx="155">
                  <c:v>-1.375</c:v>
                </c:pt>
                <c:pt idx="156">
                  <c:v>0.75</c:v>
                </c:pt>
                <c:pt idx="157">
                  <c:v>0.75</c:v>
                </c:pt>
                <c:pt idx="158">
                  <c:v>0.625</c:v>
                </c:pt>
                <c:pt idx="159">
                  <c:v>0.5</c:v>
                </c:pt>
                <c:pt idx="160">
                  <c:v>-5.625</c:v>
                </c:pt>
                <c:pt idx="161">
                  <c:v>-4.875</c:v>
                </c:pt>
                <c:pt idx="162">
                  <c:v>0</c:v>
                </c:pt>
                <c:pt idx="163">
                  <c:v>0</c:v>
                </c:pt>
                <c:pt idx="164">
                  <c:v>-0.875</c:v>
                </c:pt>
                <c:pt idx="165">
                  <c:v>-1</c:v>
                </c:pt>
                <c:pt idx="166">
                  <c:v>0.875</c:v>
                </c:pt>
                <c:pt idx="167">
                  <c:v>2.5</c:v>
                </c:pt>
                <c:pt idx="168">
                  <c:v>-1.125</c:v>
                </c:pt>
                <c:pt idx="169">
                  <c:v>-0.5</c:v>
                </c:pt>
                <c:pt idx="170">
                  <c:v>-0.125</c:v>
                </c:pt>
                <c:pt idx="171">
                  <c:v>-0.125</c:v>
                </c:pt>
                <c:pt idx="172">
                  <c:v>-2.125</c:v>
                </c:pt>
                <c:pt idx="173">
                  <c:v>-1.75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CD9-4AB3-9895-2149F2C38D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66954655"/>
        <c:axId val="1166965887"/>
      </c:scatterChart>
      <c:valAx>
        <c:axId val="1166954655"/>
        <c:scaling>
          <c:orientation val="minMax"/>
          <c:max val="30"/>
          <c:min val="2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ja-JP" sz="1600"/>
                  <a:t>AL (mm)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66965887"/>
        <c:crossesAt val="-7"/>
        <c:crossBetween val="midCat"/>
      </c:valAx>
      <c:valAx>
        <c:axId val="1166965887"/>
        <c:scaling>
          <c:orientation val="minMax"/>
          <c:max val="3"/>
          <c:min val="-7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ja-JP" sz="1600"/>
                  <a:t>SE (D)</a:t>
                </a:r>
                <a:endParaRPr lang="ja-JP" altLang="en-US" sz="160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ja-JP" alt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66954655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400">
          <a:solidFill>
            <a:sysClr val="windowText" lastClr="000000"/>
          </a:solidFill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'testdata230414 (macularのみ174眼)'!$V$8</c:f>
              <c:strCache>
                <c:ptCount val="1"/>
              </c:strCache>
            </c:strRef>
          </c:tx>
          <c:spPr>
            <a:pattFill prst="pct5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'testdata230414 (macularのみ174眼)'!$W$9:$Y$9</c:f>
                <c:numCache>
                  <c:formatCode>General</c:formatCode>
                  <c:ptCount val="3"/>
                </c:numCache>
              </c:numRef>
            </c:plus>
            <c:minus>
              <c:numRef>
                <c:f>'testdata230414 (macularのみ174眼)'!$W$9:$Y$9</c:f>
                <c:numCache>
                  <c:formatCode>General</c:formatCode>
                  <c:ptCount val="3"/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'testdata230414 (macularのみ174眼)'!$W$7:$Y$7</c:f>
              <c:strCache>
                <c:ptCount val="3"/>
                <c:pt idx="0">
                  <c:v>Macular</c:v>
                </c:pt>
                <c:pt idx="1">
                  <c:v>Nasal</c:v>
                </c:pt>
                <c:pt idx="2">
                  <c:v>Temporal</c:v>
                </c:pt>
              </c:strCache>
            </c:strRef>
          </c:cat>
          <c:val>
            <c:numRef>
              <c:f>'testdata230414 (macularのみ174眼)'!$W$8:$Y$8</c:f>
              <c:numCache>
                <c:formatCode>General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0-20EA-49A5-8650-66E95465F7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95375279"/>
        <c:axId val="260673871"/>
      </c:barChart>
      <c:catAx>
        <c:axId val="3953752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60673871"/>
        <c:crosses val="autoZero"/>
        <c:auto val="1"/>
        <c:lblAlgn val="ctr"/>
        <c:lblOffset val="100"/>
        <c:noMultiLvlLbl val="0"/>
      </c:catAx>
      <c:valAx>
        <c:axId val="26067387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ja-JP"/>
                  <a:t>Thickness (μm)</a:t>
                </a:r>
                <a:endParaRPr lang="ja-JP" alt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ja-JP" alt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9537527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400">
          <a:solidFill>
            <a:sysClr val="windowText" lastClr="000000"/>
          </a:solidFill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600"/>
              <a:t>Macular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noFill/>
              </a:ln>
              <a:effectLst/>
            </c:spPr>
          </c:marker>
          <c:trendline>
            <c:spPr>
              <a:ln w="19050" cap="rnd">
                <a:solidFill>
                  <a:srgbClr val="FF0000"/>
                </a:solidFill>
                <a:prstDash val="sysDot"/>
              </a:ln>
              <a:effectLst/>
            </c:spPr>
            <c:trendlineType val="linear"/>
            <c:forward val="5"/>
            <c:backward val="5"/>
            <c:dispRSqr val="1"/>
            <c:dispEq val="1"/>
            <c:trendlineLbl>
              <c:layout>
                <c:manualLayout>
                  <c:x val="-5.7553807761192378E-2"/>
                  <c:y val="-0.460594722222222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4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</c:trendlineLbl>
          </c:trendline>
          <c:xVal>
            <c:numRef>
              <c:f>'testdata230414 (macularのみ174眼)'!$H$8:$H$181</c:f>
              <c:numCache>
                <c:formatCode>General</c:formatCode>
                <c:ptCount val="174"/>
                <c:pt idx="0">
                  <c:v>24.49</c:v>
                </c:pt>
                <c:pt idx="1">
                  <c:v>24.32</c:v>
                </c:pt>
                <c:pt idx="2">
                  <c:v>24.95</c:v>
                </c:pt>
                <c:pt idx="3">
                  <c:v>24.13</c:v>
                </c:pt>
                <c:pt idx="4">
                  <c:v>22.71</c:v>
                </c:pt>
                <c:pt idx="5">
                  <c:v>22.72</c:v>
                </c:pt>
                <c:pt idx="6">
                  <c:v>24.08</c:v>
                </c:pt>
                <c:pt idx="7">
                  <c:v>23.24</c:v>
                </c:pt>
                <c:pt idx="8">
                  <c:v>24.65</c:v>
                </c:pt>
                <c:pt idx="9">
                  <c:v>24.77</c:v>
                </c:pt>
                <c:pt idx="10">
                  <c:v>25.65</c:v>
                </c:pt>
                <c:pt idx="11">
                  <c:v>25.2</c:v>
                </c:pt>
                <c:pt idx="12">
                  <c:v>22.29</c:v>
                </c:pt>
                <c:pt idx="13">
                  <c:v>22.8</c:v>
                </c:pt>
                <c:pt idx="14">
                  <c:v>22.99</c:v>
                </c:pt>
                <c:pt idx="15">
                  <c:v>22.97</c:v>
                </c:pt>
                <c:pt idx="16">
                  <c:v>23.88</c:v>
                </c:pt>
                <c:pt idx="17">
                  <c:v>23.94</c:v>
                </c:pt>
                <c:pt idx="18">
                  <c:v>24.27</c:v>
                </c:pt>
                <c:pt idx="19">
                  <c:v>24.14</c:v>
                </c:pt>
                <c:pt idx="20">
                  <c:v>23.77</c:v>
                </c:pt>
                <c:pt idx="21">
                  <c:v>23.79</c:v>
                </c:pt>
                <c:pt idx="22">
                  <c:v>22.29</c:v>
                </c:pt>
                <c:pt idx="23">
                  <c:v>22.31</c:v>
                </c:pt>
                <c:pt idx="24">
                  <c:v>23.66</c:v>
                </c:pt>
                <c:pt idx="25">
                  <c:v>23.43</c:v>
                </c:pt>
                <c:pt idx="26">
                  <c:v>25.11</c:v>
                </c:pt>
                <c:pt idx="27">
                  <c:v>25.19</c:v>
                </c:pt>
                <c:pt idx="28">
                  <c:v>23.26</c:v>
                </c:pt>
                <c:pt idx="29">
                  <c:v>23.14</c:v>
                </c:pt>
                <c:pt idx="30">
                  <c:v>23.64</c:v>
                </c:pt>
                <c:pt idx="31">
                  <c:v>23.4</c:v>
                </c:pt>
                <c:pt idx="32">
                  <c:v>24.6</c:v>
                </c:pt>
                <c:pt idx="33">
                  <c:v>24.71</c:v>
                </c:pt>
                <c:pt idx="34">
                  <c:v>23.9</c:v>
                </c:pt>
                <c:pt idx="35">
                  <c:v>23.63</c:v>
                </c:pt>
                <c:pt idx="36">
                  <c:v>23.74</c:v>
                </c:pt>
                <c:pt idx="37">
                  <c:v>23.9</c:v>
                </c:pt>
                <c:pt idx="38">
                  <c:v>23.15</c:v>
                </c:pt>
                <c:pt idx="39">
                  <c:v>23.39</c:v>
                </c:pt>
                <c:pt idx="40">
                  <c:v>26.53</c:v>
                </c:pt>
                <c:pt idx="41">
                  <c:v>26.61</c:v>
                </c:pt>
                <c:pt idx="42">
                  <c:v>24.13</c:v>
                </c:pt>
                <c:pt idx="43">
                  <c:v>24.28</c:v>
                </c:pt>
                <c:pt idx="44">
                  <c:v>23.38</c:v>
                </c:pt>
                <c:pt idx="45">
                  <c:v>23.42</c:v>
                </c:pt>
                <c:pt idx="46">
                  <c:v>23.9</c:v>
                </c:pt>
                <c:pt idx="47">
                  <c:v>24.04</c:v>
                </c:pt>
                <c:pt idx="48">
                  <c:v>26.92</c:v>
                </c:pt>
                <c:pt idx="49">
                  <c:v>26.61</c:v>
                </c:pt>
                <c:pt idx="50">
                  <c:v>23.72</c:v>
                </c:pt>
                <c:pt idx="51">
                  <c:v>23.68</c:v>
                </c:pt>
                <c:pt idx="52">
                  <c:v>24.18</c:v>
                </c:pt>
                <c:pt idx="53">
                  <c:v>24.37</c:v>
                </c:pt>
                <c:pt idx="54">
                  <c:v>24.95</c:v>
                </c:pt>
                <c:pt idx="55">
                  <c:v>24.95</c:v>
                </c:pt>
                <c:pt idx="56">
                  <c:v>25.15</c:v>
                </c:pt>
                <c:pt idx="57">
                  <c:v>24.98</c:v>
                </c:pt>
                <c:pt idx="58">
                  <c:v>24.71</c:v>
                </c:pt>
                <c:pt idx="59">
                  <c:v>24.91</c:v>
                </c:pt>
                <c:pt idx="60">
                  <c:v>26.55</c:v>
                </c:pt>
                <c:pt idx="61">
                  <c:v>26.18</c:v>
                </c:pt>
                <c:pt idx="62">
                  <c:v>24.35</c:v>
                </c:pt>
                <c:pt idx="63">
                  <c:v>24.42</c:v>
                </c:pt>
                <c:pt idx="64">
                  <c:v>24.47</c:v>
                </c:pt>
                <c:pt idx="65">
                  <c:v>24.57</c:v>
                </c:pt>
                <c:pt idx="66">
                  <c:v>24.81</c:v>
                </c:pt>
                <c:pt idx="67">
                  <c:v>25.07</c:v>
                </c:pt>
                <c:pt idx="68">
                  <c:v>26.47</c:v>
                </c:pt>
                <c:pt idx="69">
                  <c:v>26.58</c:v>
                </c:pt>
                <c:pt idx="70">
                  <c:v>23.99</c:v>
                </c:pt>
                <c:pt idx="71">
                  <c:v>24.13</c:v>
                </c:pt>
                <c:pt idx="72">
                  <c:v>24.83</c:v>
                </c:pt>
                <c:pt idx="73">
                  <c:v>24.72</c:v>
                </c:pt>
                <c:pt idx="74">
                  <c:v>24.83</c:v>
                </c:pt>
                <c:pt idx="75">
                  <c:v>24.86</c:v>
                </c:pt>
                <c:pt idx="76">
                  <c:v>25.35</c:v>
                </c:pt>
                <c:pt idx="77">
                  <c:v>25.46</c:v>
                </c:pt>
                <c:pt idx="78">
                  <c:v>25.07</c:v>
                </c:pt>
                <c:pt idx="79">
                  <c:v>25.08</c:v>
                </c:pt>
                <c:pt idx="80">
                  <c:v>22.47</c:v>
                </c:pt>
                <c:pt idx="81">
                  <c:v>22.67</c:v>
                </c:pt>
                <c:pt idx="82">
                  <c:v>22.51</c:v>
                </c:pt>
                <c:pt idx="83">
                  <c:v>22.39</c:v>
                </c:pt>
                <c:pt idx="84">
                  <c:v>25.14</c:v>
                </c:pt>
                <c:pt idx="85">
                  <c:v>25.44</c:v>
                </c:pt>
                <c:pt idx="86">
                  <c:v>23.37</c:v>
                </c:pt>
                <c:pt idx="87">
                  <c:v>23.72</c:v>
                </c:pt>
                <c:pt idx="88">
                  <c:v>22.68</c:v>
                </c:pt>
                <c:pt idx="89">
                  <c:v>22.75</c:v>
                </c:pt>
                <c:pt idx="90">
                  <c:v>24.44</c:v>
                </c:pt>
                <c:pt idx="91">
                  <c:v>24.31</c:v>
                </c:pt>
                <c:pt idx="92">
                  <c:v>22.35</c:v>
                </c:pt>
                <c:pt idx="93">
                  <c:v>22.52</c:v>
                </c:pt>
                <c:pt idx="94">
                  <c:v>22.7</c:v>
                </c:pt>
                <c:pt idx="95">
                  <c:v>22.59</c:v>
                </c:pt>
                <c:pt idx="96">
                  <c:v>21.74</c:v>
                </c:pt>
                <c:pt idx="97">
                  <c:v>21.58</c:v>
                </c:pt>
                <c:pt idx="98">
                  <c:v>24.2</c:v>
                </c:pt>
                <c:pt idx="99">
                  <c:v>24.04</c:v>
                </c:pt>
                <c:pt idx="100">
                  <c:v>23.08</c:v>
                </c:pt>
                <c:pt idx="101">
                  <c:v>23.37</c:v>
                </c:pt>
                <c:pt idx="102">
                  <c:v>21.83</c:v>
                </c:pt>
                <c:pt idx="103">
                  <c:v>21.47</c:v>
                </c:pt>
                <c:pt idx="104">
                  <c:v>24.48</c:v>
                </c:pt>
                <c:pt idx="105">
                  <c:v>24.35</c:v>
                </c:pt>
                <c:pt idx="106">
                  <c:v>23.84</c:v>
                </c:pt>
                <c:pt idx="107">
                  <c:v>23.55</c:v>
                </c:pt>
                <c:pt idx="108">
                  <c:v>24.63</c:v>
                </c:pt>
                <c:pt idx="109">
                  <c:v>24.46</c:v>
                </c:pt>
                <c:pt idx="110">
                  <c:v>22.04</c:v>
                </c:pt>
                <c:pt idx="111">
                  <c:v>22.12</c:v>
                </c:pt>
                <c:pt idx="112">
                  <c:v>22.63</c:v>
                </c:pt>
                <c:pt idx="113">
                  <c:v>22.63</c:v>
                </c:pt>
                <c:pt idx="114">
                  <c:v>22.42</c:v>
                </c:pt>
                <c:pt idx="115">
                  <c:v>22.62</c:v>
                </c:pt>
                <c:pt idx="116">
                  <c:v>22.94</c:v>
                </c:pt>
                <c:pt idx="117">
                  <c:v>22.74</c:v>
                </c:pt>
                <c:pt idx="118">
                  <c:v>22.66</c:v>
                </c:pt>
                <c:pt idx="119">
                  <c:v>22.93</c:v>
                </c:pt>
                <c:pt idx="120">
                  <c:v>22.59</c:v>
                </c:pt>
                <c:pt idx="121">
                  <c:v>22.11</c:v>
                </c:pt>
                <c:pt idx="122">
                  <c:v>23.12</c:v>
                </c:pt>
                <c:pt idx="123">
                  <c:v>23.18</c:v>
                </c:pt>
                <c:pt idx="124">
                  <c:v>23.8</c:v>
                </c:pt>
                <c:pt idx="125">
                  <c:v>23.89</c:v>
                </c:pt>
                <c:pt idx="126">
                  <c:v>21.92</c:v>
                </c:pt>
                <c:pt idx="127">
                  <c:v>22.4</c:v>
                </c:pt>
                <c:pt idx="128">
                  <c:v>22.66</c:v>
                </c:pt>
                <c:pt idx="129">
                  <c:v>22.65</c:v>
                </c:pt>
                <c:pt idx="130">
                  <c:v>23.17</c:v>
                </c:pt>
                <c:pt idx="131">
                  <c:v>23.29</c:v>
                </c:pt>
                <c:pt idx="132">
                  <c:v>23.73</c:v>
                </c:pt>
                <c:pt idx="133">
                  <c:v>23.49</c:v>
                </c:pt>
                <c:pt idx="134">
                  <c:v>22.62</c:v>
                </c:pt>
                <c:pt idx="135">
                  <c:v>22.43</c:v>
                </c:pt>
                <c:pt idx="136">
                  <c:v>21.47</c:v>
                </c:pt>
                <c:pt idx="137">
                  <c:v>22.34</c:v>
                </c:pt>
                <c:pt idx="138">
                  <c:v>25.2</c:v>
                </c:pt>
                <c:pt idx="139">
                  <c:v>25.3</c:v>
                </c:pt>
                <c:pt idx="140">
                  <c:v>23.25</c:v>
                </c:pt>
                <c:pt idx="141">
                  <c:v>23.29</c:v>
                </c:pt>
                <c:pt idx="142">
                  <c:v>23.45</c:v>
                </c:pt>
                <c:pt idx="143">
                  <c:v>23.55</c:v>
                </c:pt>
                <c:pt idx="144">
                  <c:v>23.44</c:v>
                </c:pt>
                <c:pt idx="145">
                  <c:v>23.41</c:v>
                </c:pt>
                <c:pt idx="146">
                  <c:v>24.06</c:v>
                </c:pt>
                <c:pt idx="147">
                  <c:v>23.88</c:v>
                </c:pt>
                <c:pt idx="148">
                  <c:v>24.76</c:v>
                </c:pt>
                <c:pt idx="149">
                  <c:v>24.67</c:v>
                </c:pt>
                <c:pt idx="150">
                  <c:v>23.01</c:v>
                </c:pt>
                <c:pt idx="151">
                  <c:v>22.95</c:v>
                </c:pt>
                <c:pt idx="152">
                  <c:v>23.17</c:v>
                </c:pt>
                <c:pt idx="153">
                  <c:v>23.41</c:v>
                </c:pt>
                <c:pt idx="154">
                  <c:v>23.75</c:v>
                </c:pt>
                <c:pt idx="155">
                  <c:v>23.69</c:v>
                </c:pt>
                <c:pt idx="156">
                  <c:v>23.3</c:v>
                </c:pt>
                <c:pt idx="157">
                  <c:v>23.19</c:v>
                </c:pt>
                <c:pt idx="158">
                  <c:v>22.79</c:v>
                </c:pt>
                <c:pt idx="159">
                  <c:v>22.79</c:v>
                </c:pt>
                <c:pt idx="160">
                  <c:v>26.64</c:v>
                </c:pt>
                <c:pt idx="161">
                  <c:v>26.33</c:v>
                </c:pt>
                <c:pt idx="162">
                  <c:v>21.82</c:v>
                </c:pt>
                <c:pt idx="163">
                  <c:v>22</c:v>
                </c:pt>
                <c:pt idx="164">
                  <c:v>23.41</c:v>
                </c:pt>
                <c:pt idx="165">
                  <c:v>23.32</c:v>
                </c:pt>
                <c:pt idx="166">
                  <c:v>23.65</c:v>
                </c:pt>
                <c:pt idx="167">
                  <c:v>22.86</c:v>
                </c:pt>
                <c:pt idx="168">
                  <c:v>24.14</c:v>
                </c:pt>
                <c:pt idx="169">
                  <c:v>23.49</c:v>
                </c:pt>
                <c:pt idx="170">
                  <c:v>23.41</c:v>
                </c:pt>
                <c:pt idx="171">
                  <c:v>23.29</c:v>
                </c:pt>
                <c:pt idx="172">
                  <c:v>22.96</c:v>
                </c:pt>
                <c:pt idx="173">
                  <c:v>23.01</c:v>
                </c:pt>
              </c:numCache>
            </c:numRef>
          </c:xVal>
          <c:yVal>
            <c:numRef>
              <c:f>'testdata230414 (macularのみ174眼)'!$O$8:$O$181</c:f>
              <c:numCache>
                <c:formatCode>General</c:formatCode>
                <c:ptCount val="174"/>
                <c:pt idx="0">
                  <c:v>244.75094353571299</c:v>
                </c:pt>
                <c:pt idx="1">
                  <c:v>291.09186109638898</c:v>
                </c:pt>
                <c:pt idx="2">
                  <c:v>175.31912290548399</c:v>
                </c:pt>
                <c:pt idx="3">
                  <c:v>197.45246450900299</c:v>
                </c:pt>
                <c:pt idx="4">
                  <c:v>229.55508658577801</c:v>
                </c:pt>
                <c:pt idx="5">
                  <c:v>196.95143532093101</c:v>
                </c:pt>
                <c:pt idx="6">
                  <c:v>183.11938978166901</c:v>
                </c:pt>
                <c:pt idx="7">
                  <c:v>284.75455674512398</c:v>
                </c:pt>
                <c:pt idx="8">
                  <c:v>327.801350443768</c:v>
                </c:pt>
                <c:pt idx="9">
                  <c:v>305.72802629594997</c:v>
                </c:pt>
                <c:pt idx="10">
                  <c:v>157.44665587210901</c:v>
                </c:pt>
                <c:pt idx="11">
                  <c:v>140.88958691672701</c:v>
                </c:pt>
                <c:pt idx="12">
                  <c:v>348.56978294943798</c:v>
                </c:pt>
                <c:pt idx="13">
                  <c:v>363.36291315434499</c:v>
                </c:pt>
                <c:pt idx="14">
                  <c:v>371.58792146393199</c:v>
                </c:pt>
                <c:pt idx="15">
                  <c:v>382.03457865833002</c:v>
                </c:pt>
                <c:pt idx="16">
                  <c:v>343.57101813971298</c:v>
                </c:pt>
                <c:pt idx="17">
                  <c:v>391.19044230908901</c:v>
                </c:pt>
                <c:pt idx="18">
                  <c:v>397.68331288839403</c:v>
                </c:pt>
                <c:pt idx="19">
                  <c:v>383.64641791097603</c:v>
                </c:pt>
                <c:pt idx="20">
                  <c:v>294.70812507476899</c:v>
                </c:pt>
                <c:pt idx="21">
                  <c:v>298.16831955734301</c:v>
                </c:pt>
                <c:pt idx="22">
                  <c:v>235.977810771642</c:v>
                </c:pt>
                <c:pt idx="23">
                  <c:v>226.72954502612299</c:v>
                </c:pt>
                <c:pt idx="24">
                  <c:v>286.69995999193202</c:v>
                </c:pt>
                <c:pt idx="25">
                  <c:v>279.743327219234</c:v>
                </c:pt>
                <c:pt idx="26">
                  <c:v>195.57245840820499</c:v>
                </c:pt>
                <c:pt idx="27">
                  <c:v>174.906429867132</c:v>
                </c:pt>
                <c:pt idx="28">
                  <c:v>224.20419176437801</c:v>
                </c:pt>
                <c:pt idx="29">
                  <c:v>207.013279161783</c:v>
                </c:pt>
                <c:pt idx="30">
                  <c:v>267.70345965693099</c:v>
                </c:pt>
                <c:pt idx="31">
                  <c:v>244.924148020893</c:v>
                </c:pt>
                <c:pt idx="32">
                  <c:v>226.42782789930399</c:v>
                </c:pt>
                <c:pt idx="33">
                  <c:v>229.31652769453001</c:v>
                </c:pt>
                <c:pt idx="34">
                  <c:v>306.41482104260399</c:v>
                </c:pt>
                <c:pt idx="35">
                  <c:v>248.219925652933</c:v>
                </c:pt>
                <c:pt idx="36">
                  <c:v>300.96518014025003</c:v>
                </c:pt>
                <c:pt idx="37">
                  <c:v>266.04182727742898</c:v>
                </c:pt>
                <c:pt idx="38">
                  <c:v>229.360254417714</c:v>
                </c:pt>
                <c:pt idx="39">
                  <c:v>262.334722360375</c:v>
                </c:pt>
                <c:pt idx="40">
                  <c:v>243.10871602940099</c:v>
                </c:pt>
                <c:pt idx="41">
                  <c:v>278.468119450237</c:v>
                </c:pt>
                <c:pt idx="42">
                  <c:v>171.30825648474101</c:v>
                </c:pt>
                <c:pt idx="43">
                  <c:v>187.173061901425</c:v>
                </c:pt>
                <c:pt idx="44">
                  <c:v>330.65453453420099</c:v>
                </c:pt>
                <c:pt idx="45">
                  <c:v>226.00336714392</c:v>
                </c:pt>
                <c:pt idx="46">
                  <c:v>196.12480897129899</c:v>
                </c:pt>
                <c:pt idx="47">
                  <c:v>183.08119151800599</c:v>
                </c:pt>
                <c:pt idx="48">
                  <c:v>136.472417594511</c:v>
                </c:pt>
                <c:pt idx="49">
                  <c:v>180.50552837068901</c:v>
                </c:pt>
                <c:pt idx="50">
                  <c:v>307.97114443391303</c:v>
                </c:pt>
                <c:pt idx="51">
                  <c:v>272.36878706735803</c:v>
                </c:pt>
                <c:pt idx="52">
                  <c:v>353.68185138710601</c:v>
                </c:pt>
                <c:pt idx="53">
                  <c:v>310.28038333808701</c:v>
                </c:pt>
                <c:pt idx="54">
                  <c:v>187.62729733458099</c:v>
                </c:pt>
                <c:pt idx="55">
                  <c:v>212.499602324417</c:v>
                </c:pt>
                <c:pt idx="56">
                  <c:v>161.19934729646101</c:v>
                </c:pt>
                <c:pt idx="57">
                  <c:v>212.207044804785</c:v>
                </c:pt>
                <c:pt idx="58">
                  <c:v>185.07618722022701</c:v>
                </c:pt>
                <c:pt idx="59">
                  <c:v>198.816063779497</c:v>
                </c:pt>
                <c:pt idx="60">
                  <c:v>180.063866214717</c:v>
                </c:pt>
                <c:pt idx="61">
                  <c:v>181.92584171873801</c:v>
                </c:pt>
                <c:pt idx="62">
                  <c:v>338.70694211905902</c:v>
                </c:pt>
                <c:pt idx="63">
                  <c:v>318.68637648534298</c:v>
                </c:pt>
                <c:pt idx="64">
                  <c:v>216.87022751516199</c:v>
                </c:pt>
                <c:pt idx="65">
                  <c:v>199.22984482605401</c:v>
                </c:pt>
                <c:pt idx="66">
                  <c:v>251.49166405022399</c:v>
                </c:pt>
                <c:pt idx="67">
                  <c:v>226.35997906057901</c:v>
                </c:pt>
                <c:pt idx="68">
                  <c:v>143.39462727049499</c:v>
                </c:pt>
                <c:pt idx="69">
                  <c:v>129.71853781146501</c:v>
                </c:pt>
                <c:pt idx="70">
                  <c:v>238.82426117062499</c:v>
                </c:pt>
                <c:pt idx="71">
                  <c:v>249.87217601479901</c:v>
                </c:pt>
                <c:pt idx="72">
                  <c:v>223.92181116238299</c:v>
                </c:pt>
                <c:pt idx="73">
                  <c:v>271.249358607072</c:v>
                </c:pt>
                <c:pt idx="74">
                  <c:v>268.39372225100499</c:v>
                </c:pt>
                <c:pt idx="75">
                  <c:v>256.98063386551797</c:v>
                </c:pt>
                <c:pt idx="76">
                  <c:v>184.241011261241</c:v>
                </c:pt>
                <c:pt idx="77">
                  <c:v>192.29205813214199</c:v>
                </c:pt>
                <c:pt idx="78">
                  <c:v>283.46918200478001</c:v>
                </c:pt>
                <c:pt idx="79">
                  <c:v>213.651966291305</c:v>
                </c:pt>
                <c:pt idx="80">
                  <c:v>318.61274509052998</c:v>
                </c:pt>
                <c:pt idx="81">
                  <c:v>243.16731213787099</c:v>
                </c:pt>
                <c:pt idx="82">
                  <c:v>236.619206572476</c:v>
                </c:pt>
                <c:pt idx="83">
                  <c:v>259.14002942276602</c:v>
                </c:pt>
                <c:pt idx="84">
                  <c:v>201.6406312588</c:v>
                </c:pt>
                <c:pt idx="85">
                  <c:v>204.272664959233</c:v>
                </c:pt>
                <c:pt idx="86">
                  <c:v>285.33780523057402</c:v>
                </c:pt>
                <c:pt idx="87">
                  <c:v>251.649372648732</c:v>
                </c:pt>
                <c:pt idx="88">
                  <c:v>226.848302075882</c:v>
                </c:pt>
                <c:pt idx="89">
                  <c:v>238.97490830503401</c:v>
                </c:pt>
                <c:pt idx="90">
                  <c:v>232.908488202222</c:v>
                </c:pt>
                <c:pt idx="91">
                  <c:v>232.117012546051</c:v>
                </c:pt>
                <c:pt idx="92">
                  <c:v>291.39336026754199</c:v>
                </c:pt>
                <c:pt idx="93">
                  <c:v>334.61196719622802</c:v>
                </c:pt>
                <c:pt idx="94">
                  <c:v>233.10653464257399</c:v>
                </c:pt>
                <c:pt idx="95">
                  <c:v>274.028296740521</c:v>
                </c:pt>
                <c:pt idx="96">
                  <c:v>248.707002053607</c:v>
                </c:pt>
                <c:pt idx="97">
                  <c:v>309.87547334418798</c:v>
                </c:pt>
                <c:pt idx="98">
                  <c:v>272.01923792201001</c:v>
                </c:pt>
                <c:pt idx="99">
                  <c:v>300.21035903955402</c:v>
                </c:pt>
                <c:pt idx="100">
                  <c:v>223.663603227853</c:v>
                </c:pt>
                <c:pt idx="101">
                  <c:v>223.13217448231501</c:v>
                </c:pt>
                <c:pt idx="102">
                  <c:v>209.841245768237</c:v>
                </c:pt>
                <c:pt idx="103">
                  <c:v>218.31201354297201</c:v>
                </c:pt>
                <c:pt idx="104">
                  <c:v>252.09934847407601</c:v>
                </c:pt>
                <c:pt idx="105">
                  <c:v>320.54195321242099</c:v>
                </c:pt>
                <c:pt idx="106">
                  <c:v>334.11505287501097</c:v>
                </c:pt>
                <c:pt idx="107">
                  <c:v>407.34448776740101</c:v>
                </c:pt>
                <c:pt idx="108">
                  <c:v>240.86121055832601</c:v>
                </c:pt>
                <c:pt idx="109">
                  <c:v>228.54010181107199</c:v>
                </c:pt>
                <c:pt idx="110">
                  <c:v>338.81732012431797</c:v>
                </c:pt>
                <c:pt idx="111">
                  <c:v>327.08674072758799</c:v>
                </c:pt>
                <c:pt idx="112">
                  <c:v>292.06076776842599</c:v>
                </c:pt>
                <c:pt idx="113">
                  <c:v>281.22735264234802</c:v>
                </c:pt>
                <c:pt idx="114">
                  <c:v>313.776969908463</c:v>
                </c:pt>
                <c:pt idx="115">
                  <c:v>305.44574254150598</c:v>
                </c:pt>
                <c:pt idx="116">
                  <c:v>302.09317527884599</c:v>
                </c:pt>
                <c:pt idx="117">
                  <c:v>344.33988326240001</c:v>
                </c:pt>
                <c:pt idx="118">
                  <c:v>326.44575012520301</c:v>
                </c:pt>
                <c:pt idx="119">
                  <c:v>272.70371524177699</c:v>
                </c:pt>
                <c:pt idx="120">
                  <c:v>357.76434323092099</c:v>
                </c:pt>
                <c:pt idx="121">
                  <c:v>417.62862406395902</c:v>
                </c:pt>
                <c:pt idx="122">
                  <c:v>319.311483030825</c:v>
                </c:pt>
                <c:pt idx="123">
                  <c:v>350.47265432525103</c:v>
                </c:pt>
                <c:pt idx="124">
                  <c:v>287.78978070194802</c:v>
                </c:pt>
                <c:pt idx="125">
                  <c:v>255.469931878176</c:v>
                </c:pt>
                <c:pt idx="126">
                  <c:v>296.81647984071401</c:v>
                </c:pt>
                <c:pt idx="127">
                  <c:v>248.323733352342</c:v>
                </c:pt>
                <c:pt idx="128">
                  <c:v>352.64950599034398</c:v>
                </c:pt>
                <c:pt idx="129">
                  <c:v>295.748146364261</c:v>
                </c:pt>
                <c:pt idx="130">
                  <c:v>392.00316077842899</c:v>
                </c:pt>
                <c:pt idx="131">
                  <c:v>383.90488764710102</c:v>
                </c:pt>
                <c:pt idx="132">
                  <c:v>209.56955228323099</c:v>
                </c:pt>
                <c:pt idx="133">
                  <c:v>214.34087035177799</c:v>
                </c:pt>
                <c:pt idx="134">
                  <c:v>247.681911841866</c:v>
                </c:pt>
                <c:pt idx="135">
                  <c:v>265.98953903492497</c:v>
                </c:pt>
                <c:pt idx="136">
                  <c:v>360.30533574409202</c:v>
                </c:pt>
                <c:pt idx="137">
                  <c:v>295.79849739287101</c:v>
                </c:pt>
                <c:pt idx="138">
                  <c:v>286.5660279009</c:v>
                </c:pt>
                <c:pt idx="139">
                  <c:v>301.59830406927699</c:v>
                </c:pt>
                <c:pt idx="140">
                  <c:v>301.41916534714699</c:v>
                </c:pt>
                <c:pt idx="141">
                  <c:v>299.54077409546699</c:v>
                </c:pt>
                <c:pt idx="142">
                  <c:v>251.72054257186201</c:v>
                </c:pt>
                <c:pt idx="143">
                  <c:v>225.20054550837301</c:v>
                </c:pt>
                <c:pt idx="144">
                  <c:v>311.559654490063</c:v>
                </c:pt>
                <c:pt idx="145">
                  <c:v>351.96023007098898</c:v>
                </c:pt>
                <c:pt idx="146">
                  <c:v>304.90585240440703</c:v>
                </c:pt>
                <c:pt idx="147">
                  <c:v>397.39467712354798</c:v>
                </c:pt>
                <c:pt idx="148">
                  <c:v>237.49216951796501</c:v>
                </c:pt>
                <c:pt idx="149">
                  <c:v>289.55849186306398</c:v>
                </c:pt>
                <c:pt idx="150">
                  <c:v>262.60955741270601</c:v>
                </c:pt>
                <c:pt idx="151">
                  <c:v>260.68974303630699</c:v>
                </c:pt>
                <c:pt idx="152">
                  <c:v>278.01337022019499</c:v>
                </c:pt>
                <c:pt idx="153">
                  <c:v>247.339649158079</c:v>
                </c:pt>
                <c:pt idx="154">
                  <c:v>246.581832744689</c:v>
                </c:pt>
                <c:pt idx="155">
                  <c:v>245.74824462399101</c:v>
                </c:pt>
                <c:pt idx="156">
                  <c:v>174.29352690241399</c:v>
                </c:pt>
                <c:pt idx="157">
                  <c:v>137.15396111272699</c:v>
                </c:pt>
                <c:pt idx="158">
                  <c:v>254.788858795702</c:v>
                </c:pt>
                <c:pt idx="159">
                  <c:v>240.147633290497</c:v>
                </c:pt>
                <c:pt idx="160">
                  <c:v>180.09731439191901</c:v>
                </c:pt>
                <c:pt idx="161">
                  <c:v>193.907797612877</c:v>
                </c:pt>
                <c:pt idx="162">
                  <c:v>331.99237498888999</c:v>
                </c:pt>
                <c:pt idx="163">
                  <c:v>306.800879634463</c:v>
                </c:pt>
                <c:pt idx="164">
                  <c:v>333.73292894514401</c:v>
                </c:pt>
                <c:pt idx="165">
                  <c:v>294.437257095208</c:v>
                </c:pt>
                <c:pt idx="166">
                  <c:v>361.69725624386001</c:v>
                </c:pt>
                <c:pt idx="167">
                  <c:v>416.33777580536503</c:v>
                </c:pt>
                <c:pt idx="168">
                  <c:v>186.435974848782</c:v>
                </c:pt>
                <c:pt idx="169">
                  <c:v>261.26876245741499</c:v>
                </c:pt>
                <c:pt idx="170">
                  <c:v>285.48370331504799</c:v>
                </c:pt>
                <c:pt idx="171">
                  <c:v>295.084883993299</c:v>
                </c:pt>
                <c:pt idx="172">
                  <c:v>319.36487772927501</c:v>
                </c:pt>
                <c:pt idx="173">
                  <c:v>328.61845138437701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F03-4FC0-8297-D77505A39E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1486767"/>
        <c:axId val="141488847"/>
      </c:scatterChart>
      <c:valAx>
        <c:axId val="141486767"/>
        <c:scaling>
          <c:orientation val="minMax"/>
          <c:max val="28"/>
          <c:min val="2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/>
                  <a:t>AL (mm)</a:t>
                </a:r>
                <a:endParaRPr lang="ja-JP" sz="160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488847"/>
        <c:crosses val="autoZero"/>
        <c:crossBetween val="midCat"/>
      </c:valAx>
      <c:valAx>
        <c:axId val="141488847"/>
        <c:scaling>
          <c:orientation val="minMax"/>
          <c:max val="45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/>
                  <a:t>ChT</a:t>
                </a:r>
                <a:endParaRPr lang="ja-JP" sz="160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486767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400">
          <a:solidFill>
            <a:sysClr val="windowText" lastClr="000000"/>
          </a:solidFill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600"/>
              <a:t>Nasal</a:t>
            </a:r>
            <a:endParaRPr lang="ja-JP" sz="16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noFill/>
              </a:ln>
              <a:effectLst/>
            </c:spPr>
          </c:marker>
          <c:trendline>
            <c:spPr>
              <a:ln w="19050" cap="rnd">
                <a:solidFill>
                  <a:srgbClr val="FF0000"/>
                </a:solidFill>
                <a:prstDash val="sysDot"/>
              </a:ln>
              <a:effectLst/>
            </c:spPr>
            <c:trendlineType val="linear"/>
            <c:forward val="5"/>
            <c:backward val="5"/>
            <c:dispRSqr val="1"/>
            <c:dispEq val="1"/>
            <c:trendlineLbl>
              <c:layout>
                <c:manualLayout>
                  <c:x val="-6.131125098684688E-2"/>
                  <c:y val="-0.21993138888888888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4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</c:trendlineLbl>
          </c:trendline>
          <c:xVal>
            <c:numRef>
              <c:f>'testdata230414 (macularのみ174眼)'!#REF!</c:f>
            </c:numRef>
          </c:xVal>
          <c:yVal>
            <c:numRef>
              <c:f>'testdata230414 (macularのみ174眼)'!#REF!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175-4CCB-BB2C-A09CDD1FD1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1486767"/>
        <c:axId val="141488847"/>
      </c:scatterChart>
      <c:valAx>
        <c:axId val="141486767"/>
        <c:scaling>
          <c:orientation val="minMax"/>
          <c:max val="28"/>
          <c:min val="2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/>
                  <a:t>AL (mm)</a:t>
                </a:r>
                <a:endParaRPr lang="ja-JP" sz="160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488847"/>
        <c:crosses val="autoZero"/>
        <c:crossBetween val="midCat"/>
      </c:valAx>
      <c:valAx>
        <c:axId val="141488847"/>
        <c:scaling>
          <c:orientation val="minMax"/>
          <c:max val="45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/>
                  <a:t>ChT</a:t>
                </a:r>
                <a:endParaRPr lang="ja-JP" sz="160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486767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400">
          <a:solidFill>
            <a:sysClr val="windowText" lastClr="000000"/>
          </a:solidFill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600"/>
              <a:t>Temporal</a:t>
            </a:r>
            <a:endParaRPr lang="ja-JP" sz="16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noFill/>
              </a:ln>
              <a:effectLst/>
            </c:spPr>
          </c:marker>
          <c:trendline>
            <c:spPr>
              <a:ln w="19050" cap="rnd">
                <a:solidFill>
                  <a:srgbClr val="FF0000"/>
                </a:solidFill>
                <a:prstDash val="sysDot"/>
              </a:ln>
              <a:effectLst/>
            </c:spPr>
            <c:trendlineType val="linear"/>
            <c:forward val="5"/>
            <c:backward val="5"/>
            <c:dispRSqr val="1"/>
            <c:dispEq val="1"/>
            <c:trendlineLbl>
              <c:layout>
                <c:manualLayout>
                  <c:x val="-7.5375646472481447E-2"/>
                  <c:y val="-0.3632983333333333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4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</c:trendlineLbl>
          </c:trendline>
          <c:xVal>
            <c:numRef>
              <c:f>'testdata230414 (macularのみ174眼)'!#REF!</c:f>
            </c:numRef>
          </c:xVal>
          <c:yVal>
            <c:numRef>
              <c:f>'testdata230414 (macularのみ174眼)'!#REF!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5AA-4B74-B53A-86ED26A62B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1486767"/>
        <c:axId val="141488847"/>
      </c:scatterChart>
      <c:valAx>
        <c:axId val="141486767"/>
        <c:scaling>
          <c:orientation val="minMax"/>
          <c:max val="28"/>
          <c:min val="2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/>
                  <a:t>AL (mm)</a:t>
                </a:r>
                <a:endParaRPr lang="ja-JP" sz="160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488847"/>
        <c:crosses val="autoZero"/>
        <c:crossBetween val="midCat"/>
      </c:valAx>
      <c:valAx>
        <c:axId val="141488847"/>
        <c:scaling>
          <c:orientation val="minMax"/>
          <c:max val="45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/>
                  <a:t>ChT</a:t>
                </a:r>
                <a:endParaRPr lang="ja-JP" sz="160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486767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400">
          <a:solidFill>
            <a:sysClr val="windowText" lastClr="000000"/>
          </a:solidFill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600"/>
              <a:t>Macular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noFill/>
              </a:ln>
              <a:effectLst/>
            </c:spPr>
          </c:marker>
          <c:trendline>
            <c:spPr>
              <a:ln w="19050" cap="rnd">
                <a:solidFill>
                  <a:srgbClr val="FF0000"/>
                </a:solidFill>
                <a:prstDash val="sysDot"/>
              </a:ln>
              <a:effectLst/>
            </c:spPr>
            <c:trendlineType val="linear"/>
            <c:forward val="5"/>
            <c:backward val="5"/>
            <c:dispRSqr val="1"/>
            <c:dispEq val="1"/>
            <c:trendlineLbl>
              <c:layout>
                <c:manualLayout>
                  <c:x val="-6.0992131463564414E-2"/>
                  <c:y val="0.46081988140455055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4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</c:trendlineLbl>
          </c:trendline>
          <c:xVal>
            <c:numRef>
              <c:f>'testdata230414 (macularのみ174眼)'!$K$8:$K$181</c:f>
              <c:numCache>
                <c:formatCode>General</c:formatCode>
                <c:ptCount val="174"/>
                <c:pt idx="0">
                  <c:v>-0.75</c:v>
                </c:pt>
                <c:pt idx="1">
                  <c:v>-3.125</c:v>
                </c:pt>
                <c:pt idx="2">
                  <c:v>-2.5</c:v>
                </c:pt>
                <c:pt idx="3">
                  <c:v>-0.625</c:v>
                </c:pt>
                <c:pt idx="4">
                  <c:v>-0.25</c:v>
                </c:pt>
                <c:pt idx="5">
                  <c:v>0.125</c:v>
                </c:pt>
                <c:pt idx="6">
                  <c:v>-1.875</c:v>
                </c:pt>
                <c:pt idx="7">
                  <c:v>-0.25</c:v>
                </c:pt>
                <c:pt idx="8">
                  <c:v>0</c:v>
                </c:pt>
                <c:pt idx="9">
                  <c:v>-0.125</c:v>
                </c:pt>
                <c:pt idx="10">
                  <c:v>-4.5</c:v>
                </c:pt>
                <c:pt idx="11">
                  <c:v>-3.625</c:v>
                </c:pt>
                <c:pt idx="12">
                  <c:v>-0.75</c:v>
                </c:pt>
                <c:pt idx="13">
                  <c:v>0.375</c:v>
                </c:pt>
                <c:pt idx="14">
                  <c:v>-1.375</c:v>
                </c:pt>
                <c:pt idx="15">
                  <c:v>-0.875</c:v>
                </c:pt>
                <c:pt idx="16">
                  <c:v>-0.375</c:v>
                </c:pt>
                <c:pt idx="17">
                  <c:v>-0.375</c:v>
                </c:pt>
                <c:pt idx="18">
                  <c:v>-1.625</c:v>
                </c:pt>
                <c:pt idx="19">
                  <c:v>-1.5</c:v>
                </c:pt>
                <c:pt idx="20">
                  <c:v>-0.25</c:v>
                </c:pt>
                <c:pt idx="21">
                  <c:v>0.125</c:v>
                </c:pt>
                <c:pt idx="22">
                  <c:v>0.125</c:v>
                </c:pt>
                <c:pt idx="23">
                  <c:v>0</c:v>
                </c:pt>
                <c:pt idx="24">
                  <c:v>-0.25</c:v>
                </c:pt>
                <c:pt idx="25">
                  <c:v>0.125</c:v>
                </c:pt>
                <c:pt idx="26">
                  <c:v>-1.125</c:v>
                </c:pt>
                <c:pt idx="27">
                  <c:v>-1.5</c:v>
                </c:pt>
                <c:pt idx="28">
                  <c:v>0.25</c:v>
                </c:pt>
                <c:pt idx="29">
                  <c:v>0.125</c:v>
                </c:pt>
                <c:pt idx="30">
                  <c:v>0.125</c:v>
                </c:pt>
                <c:pt idx="31">
                  <c:v>0.625</c:v>
                </c:pt>
                <c:pt idx="32">
                  <c:v>-3.875</c:v>
                </c:pt>
                <c:pt idx="33">
                  <c:v>-3.75</c:v>
                </c:pt>
                <c:pt idx="34">
                  <c:v>-1</c:v>
                </c:pt>
                <c:pt idx="35">
                  <c:v>-0.5</c:v>
                </c:pt>
                <c:pt idx="36">
                  <c:v>-0.875</c:v>
                </c:pt>
                <c:pt idx="37">
                  <c:v>-1.125</c:v>
                </c:pt>
                <c:pt idx="38">
                  <c:v>0.5</c:v>
                </c:pt>
                <c:pt idx="39">
                  <c:v>0.5</c:v>
                </c:pt>
                <c:pt idx="40">
                  <c:v>-6.375</c:v>
                </c:pt>
                <c:pt idx="41">
                  <c:v>-6.625</c:v>
                </c:pt>
                <c:pt idx="42">
                  <c:v>0.375</c:v>
                </c:pt>
                <c:pt idx="43">
                  <c:v>0.125</c:v>
                </c:pt>
                <c:pt idx="44">
                  <c:v>0.5</c:v>
                </c:pt>
                <c:pt idx="45">
                  <c:v>0.75</c:v>
                </c:pt>
                <c:pt idx="46">
                  <c:v>-0.625</c:v>
                </c:pt>
                <c:pt idx="47">
                  <c:v>-0.75</c:v>
                </c:pt>
                <c:pt idx="48">
                  <c:v>-5.875</c:v>
                </c:pt>
                <c:pt idx="49">
                  <c:v>-5.125</c:v>
                </c:pt>
                <c:pt idx="50">
                  <c:v>0.625</c:v>
                </c:pt>
                <c:pt idx="51">
                  <c:v>0.875</c:v>
                </c:pt>
                <c:pt idx="52">
                  <c:v>-1.125</c:v>
                </c:pt>
                <c:pt idx="53">
                  <c:v>-1.75</c:v>
                </c:pt>
                <c:pt idx="54">
                  <c:v>-1</c:v>
                </c:pt>
                <c:pt idx="55">
                  <c:v>-1.25</c:v>
                </c:pt>
                <c:pt idx="56">
                  <c:v>-1.375</c:v>
                </c:pt>
                <c:pt idx="57">
                  <c:v>-1</c:v>
                </c:pt>
                <c:pt idx="58">
                  <c:v>-1.625</c:v>
                </c:pt>
                <c:pt idx="59">
                  <c:v>-1.5</c:v>
                </c:pt>
                <c:pt idx="60">
                  <c:v>-5.125</c:v>
                </c:pt>
                <c:pt idx="61">
                  <c:v>-4.25</c:v>
                </c:pt>
                <c:pt idx="62">
                  <c:v>0.5</c:v>
                </c:pt>
                <c:pt idx="63">
                  <c:v>0.875</c:v>
                </c:pt>
                <c:pt idx="64">
                  <c:v>-1.375</c:v>
                </c:pt>
                <c:pt idx="65">
                  <c:v>-1.125</c:v>
                </c:pt>
                <c:pt idx="66">
                  <c:v>-3.375</c:v>
                </c:pt>
                <c:pt idx="67">
                  <c:v>-3.875</c:v>
                </c:pt>
                <c:pt idx="68">
                  <c:v>-6.875</c:v>
                </c:pt>
                <c:pt idx="69">
                  <c:v>-6.75</c:v>
                </c:pt>
                <c:pt idx="70">
                  <c:v>0.25</c:v>
                </c:pt>
                <c:pt idx="71">
                  <c:v>0.375</c:v>
                </c:pt>
                <c:pt idx="72">
                  <c:v>-2.625</c:v>
                </c:pt>
                <c:pt idx="73">
                  <c:v>-2.5</c:v>
                </c:pt>
                <c:pt idx="74">
                  <c:v>-1.75</c:v>
                </c:pt>
                <c:pt idx="75">
                  <c:v>-1.875</c:v>
                </c:pt>
                <c:pt idx="76">
                  <c:v>-3.125</c:v>
                </c:pt>
                <c:pt idx="77">
                  <c:v>-3.75</c:v>
                </c:pt>
                <c:pt idx="78">
                  <c:v>-1.875</c:v>
                </c:pt>
                <c:pt idx="79">
                  <c:v>-1.75</c:v>
                </c:pt>
                <c:pt idx="80">
                  <c:v>1.375</c:v>
                </c:pt>
                <c:pt idx="81">
                  <c:v>1.625</c:v>
                </c:pt>
                <c:pt idx="82">
                  <c:v>0.875</c:v>
                </c:pt>
                <c:pt idx="83">
                  <c:v>1.25</c:v>
                </c:pt>
                <c:pt idx="84">
                  <c:v>-4.5</c:v>
                </c:pt>
                <c:pt idx="85">
                  <c:v>-4.375</c:v>
                </c:pt>
                <c:pt idx="86">
                  <c:v>-0.875</c:v>
                </c:pt>
                <c:pt idx="87">
                  <c:v>-2</c:v>
                </c:pt>
                <c:pt idx="88">
                  <c:v>-0.75</c:v>
                </c:pt>
                <c:pt idx="89">
                  <c:v>-1.125</c:v>
                </c:pt>
                <c:pt idx="90">
                  <c:v>-5.5</c:v>
                </c:pt>
                <c:pt idx="91">
                  <c:v>-5.375</c:v>
                </c:pt>
                <c:pt idx="92">
                  <c:v>-0.75</c:v>
                </c:pt>
                <c:pt idx="93">
                  <c:v>-0.75</c:v>
                </c:pt>
                <c:pt idx="94">
                  <c:v>-0.125</c:v>
                </c:pt>
                <c:pt idx="95">
                  <c:v>0.125</c:v>
                </c:pt>
                <c:pt idx="96">
                  <c:v>-0.875</c:v>
                </c:pt>
                <c:pt idx="97">
                  <c:v>-1.125</c:v>
                </c:pt>
                <c:pt idx="98">
                  <c:v>-3.75</c:v>
                </c:pt>
                <c:pt idx="99">
                  <c:v>-3.625</c:v>
                </c:pt>
                <c:pt idx="100">
                  <c:v>-0.875</c:v>
                </c:pt>
                <c:pt idx="101">
                  <c:v>-1.25</c:v>
                </c:pt>
                <c:pt idx="102">
                  <c:v>-0.75</c:v>
                </c:pt>
                <c:pt idx="103">
                  <c:v>-0.375</c:v>
                </c:pt>
                <c:pt idx="104">
                  <c:v>-2.25</c:v>
                </c:pt>
                <c:pt idx="105">
                  <c:v>-2.125</c:v>
                </c:pt>
                <c:pt idx="106">
                  <c:v>-0.875</c:v>
                </c:pt>
                <c:pt idx="107">
                  <c:v>-0.25</c:v>
                </c:pt>
                <c:pt idx="108">
                  <c:v>-0.875</c:v>
                </c:pt>
                <c:pt idx="109">
                  <c:v>-0.875</c:v>
                </c:pt>
                <c:pt idx="110">
                  <c:v>0.375</c:v>
                </c:pt>
                <c:pt idx="111">
                  <c:v>0.125</c:v>
                </c:pt>
                <c:pt idx="112">
                  <c:v>-1.125</c:v>
                </c:pt>
                <c:pt idx="113">
                  <c:v>-1.25</c:v>
                </c:pt>
                <c:pt idx="114">
                  <c:v>0.125</c:v>
                </c:pt>
                <c:pt idx="115">
                  <c:v>-1.875</c:v>
                </c:pt>
                <c:pt idx="116">
                  <c:v>0.125</c:v>
                </c:pt>
                <c:pt idx="117">
                  <c:v>0</c:v>
                </c:pt>
                <c:pt idx="118">
                  <c:v>-0.25</c:v>
                </c:pt>
                <c:pt idx="119">
                  <c:v>-0.875</c:v>
                </c:pt>
                <c:pt idx="120">
                  <c:v>0.125</c:v>
                </c:pt>
                <c:pt idx="121">
                  <c:v>0.625</c:v>
                </c:pt>
                <c:pt idx="122">
                  <c:v>-2.875</c:v>
                </c:pt>
                <c:pt idx="123">
                  <c:v>-1.625</c:v>
                </c:pt>
                <c:pt idx="124">
                  <c:v>-1.5</c:v>
                </c:pt>
                <c:pt idx="125">
                  <c:v>-1.5</c:v>
                </c:pt>
                <c:pt idx="126">
                  <c:v>1</c:v>
                </c:pt>
                <c:pt idx="127">
                  <c:v>0</c:v>
                </c:pt>
                <c:pt idx="128">
                  <c:v>0.125</c:v>
                </c:pt>
                <c:pt idx="129">
                  <c:v>-0.25</c:v>
                </c:pt>
                <c:pt idx="130">
                  <c:v>-0.5</c:v>
                </c:pt>
                <c:pt idx="131">
                  <c:v>-0.625</c:v>
                </c:pt>
                <c:pt idx="132">
                  <c:v>-1.25</c:v>
                </c:pt>
                <c:pt idx="133">
                  <c:v>-0.625</c:v>
                </c:pt>
                <c:pt idx="134">
                  <c:v>0.125</c:v>
                </c:pt>
                <c:pt idx="135">
                  <c:v>0.375</c:v>
                </c:pt>
                <c:pt idx="136">
                  <c:v>3.25</c:v>
                </c:pt>
                <c:pt idx="137">
                  <c:v>0.625</c:v>
                </c:pt>
                <c:pt idx="138">
                  <c:v>-3</c:v>
                </c:pt>
                <c:pt idx="139">
                  <c:v>-3.5</c:v>
                </c:pt>
                <c:pt idx="140">
                  <c:v>-4.125</c:v>
                </c:pt>
                <c:pt idx="141">
                  <c:v>-4</c:v>
                </c:pt>
                <c:pt idx="142">
                  <c:v>-1.625</c:v>
                </c:pt>
                <c:pt idx="143">
                  <c:v>-2.375</c:v>
                </c:pt>
                <c:pt idx="144">
                  <c:v>-1.5</c:v>
                </c:pt>
                <c:pt idx="145">
                  <c:v>-0.75</c:v>
                </c:pt>
                <c:pt idx="146">
                  <c:v>-2.5</c:v>
                </c:pt>
                <c:pt idx="147">
                  <c:v>-2</c:v>
                </c:pt>
                <c:pt idx="148">
                  <c:v>-3.375</c:v>
                </c:pt>
                <c:pt idx="149">
                  <c:v>-3</c:v>
                </c:pt>
                <c:pt idx="150">
                  <c:v>-1.375</c:v>
                </c:pt>
                <c:pt idx="151">
                  <c:v>-1.625</c:v>
                </c:pt>
                <c:pt idx="152">
                  <c:v>0.5</c:v>
                </c:pt>
                <c:pt idx="153">
                  <c:v>-0.125</c:v>
                </c:pt>
                <c:pt idx="154">
                  <c:v>-1.375</c:v>
                </c:pt>
                <c:pt idx="155">
                  <c:v>-1.375</c:v>
                </c:pt>
                <c:pt idx="156">
                  <c:v>0.75</c:v>
                </c:pt>
                <c:pt idx="157">
                  <c:v>0.75</c:v>
                </c:pt>
                <c:pt idx="158">
                  <c:v>0.625</c:v>
                </c:pt>
                <c:pt idx="159">
                  <c:v>0.5</c:v>
                </c:pt>
                <c:pt idx="160">
                  <c:v>-5.625</c:v>
                </c:pt>
                <c:pt idx="161">
                  <c:v>-4.875</c:v>
                </c:pt>
                <c:pt idx="162">
                  <c:v>0</c:v>
                </c:pt>
                <c:pt idx="163">
                  <c:v>0</c:v>
                </c:pt>
                <c:pt idx="164">
                  <c:v>-0.875</c:v>
                </c:pt>
                <c:pt idx="165">
                  <c:v>-1</c:v>
                </c:pt>
                <c:pt idx="166">
                  <c:v>0.875</c:v>
                </c:pt>
                <c:pt idx="167">
                  <c:v>2.5</c:v>
                </c:pt>
                <c:pt idx="168">
                  <c:v>-1.125</c:v>
                </c:pt>
                <c:pt idx="169">
                  <c:v>-0.5</c:v>
                </c:pt>
                <c:pt idx="170">
                  <c:v>-0.125</c:v>
                </c:pt>
                <c:pt idx="171">
                  <c:v>-0.125</c:v>
                </c:pt>
                <c:pt idx="172">
                  <c:v>-2.125</c:v>
                </c:pt>
                <c:pt idx="173">
                  <c:v>-1.75</c:v>
                </c:pt>
              </c:numCache>
            </c:numRef>
          </c:xVal>
          <c:yVal>
            <c:numRef>
              <c:f>'testdata230414 (macularのみ174眼)'!$O$8:$O$181</c:f>
              <c:numCache>
                <c:formatCode>General</c:formatCode>
                <c:ptCount val="174"/>
                <c:pt idx="0">
                  <c:v>244.75094353571299</c:v>
                </c:pt>
                <c:pt idx="1">
                  <c:v>291.09186109638898</c:v>
                </c:pt>
                <c:pt idx="2">
                  <c:v>175.31912290548399</c:v>
                </c:pt>
                <c:pt idx="3">
                  <c:v>197.45246450900299</c:v>
                </c:pt>
                <c:pt idx="4">
                  <c:v>229.55508658577801</c:v>
                </c:pt>
                <c:pt idx="5">
                  <c:v>196.95143532093101</c:v>
                </c:pt>
                <c:pt idx="6">
                  <c:v>183.11938978166901</c:v>
                </c:pt>
                <c:pt idx="7">
                  <c:v>284.75455674512398</c:v>
                </c:pt>
                <c:pt idx="8">
                  <c:v>327.801350443768</c:v>
                </c:pt>
                <c:pt idx="9">
                  <c:v>305.72802629594997</c:v>
                </c:pt>
                <c:pt idx="10">
                  <c:v>157.44665587210901</c:v>
                </c:pt>
                <c:pt idx="11">
                  <c:v>140.88958691672701</c:v>
                </c:pt>
                <c:pt idx="12">
                  <c:v>348.56978294943798</c:v>
                </c:pt>
                <c:pt idx="13">
                  <c:v>363.36291315434499</c:v>
                </c:pt>
                <c:pt idx="14">
                  <c:v>371.58792146393199</c:v>
                </c:pt>
                <c:pt idx="15">
                  <c:v>382.03457865833002</c:v>
                </c:pt>
                <c:pt idx="16">
                  <c:v>343.57101813971298</c:v>
                </c:pt>
                <c:pt idx="17">
                  <c:v>391.19044230908901</c:v>
                </c:pt>
                <c:pt idx="18">
                  <c:v>397.68331288839403</c:v>
                </c:pt>
                <c:pt idx="19">
                  <c:v>383.64641791097603</c:v>
                </c:pt>
                <c:pt idx="20">
                  <c:v>294.70812507476899</c:v>
                </c:pt>
                <c:pt idx="21">
                  <c:v>298.16831955734301</c:v>
                </c:pt>
                <c:pt idx="22">
                  <c:v>235.977810771642</c:v>
                </c:pt>
                <c:pt idx="23">
                  <c:v>226.72954502612299</c:v>
                </c:pt>
                <c:pt idx="24">
                  <c:v>286.69995999193202</c:v>
                </c:pt>
                <c:pt idx="25">
                  <c:v>279.743327219234</c:v>
                </c:pt>
                <c:pt idx="26">
                  <c:v>195.57245840820499</c:v>
                </c:pt>
                <c:pt idx="27">
                  <c:v>174.906429867132</c:v>
                </c:pt>
                <c:pt idx="28">
                  <c:v>224.20419176437801</c:v>
                </c:pt>
                <c:pt idx="29">
                  <c:v>207.013279161783</c:v>
                </c:pt>
                <c:pt idx="30">
                  <c:v>267.70345965693099</c:v>
                </c:pt>
                <c:pt idx="31">
                  <c:v>244.924148020893</c:v>
                </c:pt>
                <c:pt idx="32">
                  <c:v>226.42782789930399</c:v>
                </c:pt>
                <c:pt idx="33">
                  <c:v>229.31652769453001</c:v>
                </c:pt>
                <c:pt idx="34">
                  <c:v>306.41482104260399</c:v>
                </c:pt>
                <c:pt idx="35">
                  <c:v>248.219925652933</c:v>
                </c:pt>
                <c:pt idx="36">
                  <c:v>300.96518014025003</c:v>
                </c:pt>
                <c:pt idx="37">
                  <c:v>266.04182727742898</c:v>
                </c:pt>
                <c:pt idx="38">
                  <c:v>229.360254417714</c:v>
                </c:pt>
                <c:pt idx="39">
                  <c:v>262.334722360375</c:v>
                </c:pt>
                <c:pt idx="40">
                  <c:v>243.10871602940099</c:v>
                </c:pt>
                <c:pt idx="41">
                  <c:v>278.468119450237</c:v>
                </c:pt>
                <c:pt idx="42">
                  <c:v>171.30825648474101</c:v>
                </c:pt>
                <c:pt idx="43">
                  <c:v>187.173061901425</c:v>
                </c:pt>
                <c:pt idx="44">
                  <c:v>330.65453453420099</c:v>
                </c:pt>
                <c:pt idx="45">
                  <c:v>226.00336714392</c:v>
                </c:pt>
                <c:pt idx="46">
                  <c:v>196.12480897129899</c:v>
                </c:pt>
                <c:pt idx="47">
                  <c:v>183.08119151800599</c:v>
                </c:pt>
                <c:pt idx="48">
                  <c:v>136.472417594511</c:v>
                </c:pt>
                <c:pt idx="49">
                  <c:v>180.50552837068901</c:v>
                </c:pt>
                <c:pt idx="50">
                  <c:v>307.97114443391303</c:v>
                </c:pt>
                <c:pt idx="51">
                  <c:v>272.36878706735803</c:v>
                </c:pt>
                <c:pt idx="52">
                  <c:v>353.68185138710601</c:v>
                </c:pt>
                <c:pt idx="53">
                  <c:v>310.28038333808701</c:v>
                </c:pt>
                <c:pt idx="54">
                  <c:v>187.62729733458099</c:v>
                </c:pt>
                <c:pt idx="55">
                  <c:v>212.499602324417</c:v>
                </c:pt>
                <c:pt idx="56">
                  <c:v>161.19934729646101</c:v>
                </c:pt>
                <c:pt idx="57">
                  <c:v>212.207044804785</c:v>
                </c:pt>
                <c:pt idx="58">
                  <c:v>185.07618722022701</c:v>
                </c:pt>
                <c:pt idx="59">
                  <c:v>198.816063779497</c:v>
                </c:pt>
                <c:pt idx="60">
                  <c:v>180.063866214717</c:v>
                </c:pt>
                <c:pt idx="61">
                  <c:v>181.92584171873801</c:v>
                </c:pt>
                <c:pt idx="62">
                  <c:v>338.70694211905902</c:v>
                </c:pt>
                <c:pt idx="63">
                  <c:v>318.68637648534298</c:v>
                </c:pt>
                <c:pt idx="64">
                  <c:v>216.87022751516199</c:v>
                </c:pt>
                <c:pt idx="65">
                  <c:v>199.22984482605401</c:v>
                </c:pt>
                <c:pt idx="66">
                  <c:v>251.49166405022399</c:v>
                </c:pt>
                <c:pt idx="67">
                  <c:v>226.35997906057901</c:v>
                </c:pt>
                <c:pt idx="68">
                  <c:v>143.39462727049499</c:v>
                </c:pt>
                <c:pt idx="69">
                  <c:v>129.71853781146501</c:v>
                </c:pt>
                <c:pt idx="70">
                  <c:v>238.82426117062499</c:v>
                </c:pt>
                <c:pt idx="71">
                  <c:v>249.87217601479901</c:v>
                </c:pt>
                <c:pt idx="72">
                  <c:v>223.92181116238299</c:v>
                </c:pt>
                <c:pt idx="73">
                  <c:v>271.249358607072</c:v>
                </c:pt>
                <c:pt idx="74">
                  <c:v>268.39372225100499</c:v>
                </c:pt>
                <c:pt idx="75">
                  <c:v>256.98063386551797</c:v>
                </c:pt>
                <c:pt idx="76">
                  <c:v>184.241011261241</c:v>
                </c:pt>
                <c:pt idx="77">
                  <c:v>192.29205813214199</c:v>
                </c:pt>
                <c:pt idx="78">
                  <c:v>283.46918200478001</c:v>
                </c:pt>
                <c:pt idx="79">
                  <c:v>213.651966291305</c:v>
                </c:pt>
                <c:pt idx="80">
                  <c:v>318.61274509052998</c:v>
                </c:pt>
                <c:pt idx="81">
                  <c:v>243.16731213787099</c:v>
                </c:pt>
                <c:pt idx="82">
                  <c:v>236.619206572476</c:v>
                </c:pt>
                <c:pt idx="83">
                  <c:v>259.14002942276602</c:v>
                </c:pt>
                <c:pt idx="84">
                  <c:v>201.6406312588</c:v>
                </c:pt>
                <c:pt idx="85">
                  <c:v>204.272664959233</c:v>
                </c:pt>
                <c:pt idx="86">
                  <c:v>285.33780523057402</c:v>
                </c:pt>
                <c:pt idx="87">
                  <c:v>251.649372648732</c:v>
                </c:pt>
                <c:pt idx="88">
                  <c:v>226.848302075882</c:v>
                </c:pt>
                <c:pt idx="89">
                  <c:v>238.97490830503401</c:v>
                </c:pt>
                <c:pt idx="90">
                  <c:v>232.908488202222</c:v>
                </c:pt>
                <c:pt idx="91">
                  <c:v>232.117012546051</c:v>
                </c:pt>
                <c:pt idx="92">
                  <c:v>291.39336026754199</c:v>
                </c:pt>
                <c:pt idx="93">
                  <c:v>334.61196719622802</c:v>
                </c:pt>
                <c:pt idx="94">
                  <c:v>233.10653464257399</c:v>
                </c:pt>
                <c:pt idx="95">
                  <c:v>274.028296740521</c:v>
                </c:pt>
                <c:pt idx="96">
                  <c:v>248.707002053607</c:v>
                </c:pt>
                <c:pt idx="97">
                  <c:v>309.87547334418798</c:v>
                </c:pt>
                <c:pt idx="98">
                  <c:v>272.01923792201001</c:v>
                </c:pt>
                <c:pt idx="99">
                  <c:v>300.21035903955402</c:v>
                </c:pt>
                <c:pt idx="100">
                  <c:v>223.663603227853</c:v>
                </c:pt>
                <c:pt idx="101">
                  <c:v>223.13217448231501</c:v>
                </c:pt>
                <c:pt idx="102">
                  <c:v>209.841245768237</c:v>
                </c:pt>
                <c:pt idx="103">
                  <c:v>218.31201354297201</c:v>
                </c:pt>
                <c:pt idx="104">
                  <c:v>252.09934847407601</c:v>
                </c:pt>
                <c:pt idx="105">
                  <c:v>320.54195321242099</c:v>
                </c:pt>
                <c:pt idx="106">
                  <c:v>334.11505287501097</c:v>
                </c:pt>
                <c:pt idx="107">
                  <c:v>407.34448776740101</c:v>
                </c:pt>
                <c:pt idx="108">
                  <c:v>240.86121055832601</c:v>
                </c:pt>
                <c:pt idx="109">
                  <c:v>228.54010181107199</c:v>
                </c:pt>
                <c:pt idx="110">
                  <c:v>338.81732012431797</c:v>
                </c:pt>
                <c:pt idx="111">
                  <c:v>327.08674072758799</c:v>
                </c:pt>
                <c:pt idx="112">
                  <c:v>292.06076776842599</c:v>
                </c:pt>
                <c:pt idx="113">
                  <c:v>281.22735264234802</c:v>
                </c:pt>
                <c:pt idx="114">
                  <c:v>313.776969908463</c:v>
                </c:pt>
                <c:pt idx="115">
                  <c:v>305.44574254150598</c:v>
                </c:pt>
                <c:pt idx="116">
                  <c:v>302.09317527884599</c:v>
                </c:pt>
                <c:pt idx="117">
                  <c:v>344.33988326240001</c:v>
                </c:pt>
                <c:pt idx="118">
                  <c:v>326.44575012520301</c:v>
                </c:pt>
                <c:pt idx="119">
                  <c:v>272.70371524177699</c:v>
                </c:pt>
                <c:pt idx="120">
                  <c:v>357.76434323092099</c:v>
                </c:pt>
                <c:pt idx="121">
                  <c:v>417.62862406395902</c:v>
                </c:pt>
                <c:pt idx="122">
                  <c:v>319.311483030825</c:v>
                </c:pt>
                <c:pt idx="123">
                  <c:v>350.47265432525103</c:v>
                </c:pt>
                <c:pt idx="124">
                  <c:v>287.78978070194802</c:v>
                </c:pt>
                <c:pt idx="125">
                  <c:v>255.469931878176</c:v>
                </c:pt>
                <c:pt idx="126">
                  <c:v>296.81647984071401</c:v>
                </c:pt>
                <c:pt idx="127">
                  <c:v>248.323733352342</c:v>
                </c:pt>
                <c:pt idx="128">
                  <c:v>352.64950599034398</c:v>
                </c:pt>
                <c:pt idx="129">
                  <c:v>295.748146364261</c:v>
                </c:pt>
                <c:pt idx="130">
                  <c:v>392.00316077842899</c:v>
                </c:pt>
                <c:pt idx="131">
                  <c:v>383.90488764710102</c:v>
                </c:pt>
                <c:pt idx="132">
                  <c:v>209.56955228323099</c:v>
                </c:pt>
                <c:pt idx="133">
                  <c:v>214.34087035177799</c:v>
                </c:pt>
                <c:pt idx="134">
                  <c:v>247.681911841866</c:v>
                </c:pt>
                <c:pt idx="135">
                  <c:v>265.98953903492497</c:v>
                </c:pt>
                <c:pt idx="136">
                  <c:v>360.30533574409202</c:v>
                </c:pt>
                <c:pt idx="137">
                  <c:v>295.79849739287101</c:v>
                </c:pt>
                <c:pt idx="138">
                  <c:v>286.5660279009</c:v>
                </c:pt>
                <c:pt idx="139">
                  <c:v>301.59830406927699</c:v>
                </c:pt>
                <c:pt idx="140">
                  <c:v>301.41916534714699</c:v>
                </c:pt>
                <c:pt idx="141">
                  <c:v>299.54077409546699</c:v>
                </c:pt>
                <c:pt idx="142">
                  <c:v>251.72054257186201</c:v>
                </c:pt>
                <c:pt idx="143">
                  <c:v>225.20054550837301</c:v>
                </c:pt>
                <c:pt idx="144">
                  <c:v>311.559654490063</c:v>
                </c:pt>
                <c:pt idx="145">
                  <c:v>351.96023007098898</c:v>
                </c:pt>
                <c:pt idx="146">
                  <c:v>304.90585240440703</c:v>
                </c:pt>
                <c:pt idx="147">
                  <c:v>397.39467712354798</c:v>
                </c:pt>
                <c:pt idx="148">
                  <c:v>237.49216951796501</c:v>
                </c:pt>
                <c:pt idx="149">
                  <c:v>289.55849186306398</c:v>
                </c:pt>
                <c:pt idx="150">
                  <c:v>262.60955741270601</c:v>
                </c:pt>
                <c:pt idx="151">
                  <c:v>260.68974303630699</c:v>
                </c:pt>
                <c:pt idx="152">
                  <c:v>278.01337022019499</c:v>
                </c:pt>
                <c:pt idx="153">
                  <c:v>247.339649158079</c:v>
                </c:pt>
                <c:pt idx="154">
                  <c:v>246.581832744689</c:v>
                </c:pt>
                <c:pt idx="155">
                  <c:v>245.74824462399101</c:v>
                </c:pt>
                <c:pt idx="156">
                  <c:v>174.29352690241399</c:v>
                </c:pt>
                <c:pt idx="157">
                  <c:v>137.15396111272699</c:v>
                </c:pt>
                <c:pt idx="158">
                  <c:v>254.788858795702</c:v>
                </c:pt>
                <c:pt idx="159">
                  <c:v>240.147633290497</c:v>
                </c:pt>
                <c:pt idx="160">
                  <c:v>180.09731439191901</c:v>
                </c:pt>
                <c:pt idx="161">
                  <c:v>193.907797612877</c:v>
                </c:pt>
                <c:pt idx="162">
                  <c:v>331.99237498888999</c:v>
                </c:pt>
                <c:pt idx="163">
                  <c:v>306.800879634463</c:v>
                </c:pt>
                <c:pt idx="164">
                  <c:v>333.73292894514401</c:v>
                </c:pt>
                <c:pt idx="165">
                  <c:v>294.437257095208</c:v>
                </c:pt>
                <c:pt idx="166">
                  <c:v>361.69725624386001</c:v>
                </c:pt>
                <c:pt idx="167">
                  <c:v>416.33777580536503</c:v>
                </c:pt>
                <c:pt idx="168">
                  <c:v>186.435974848782</c:v>
                </c:pt>
                <c:pt idx="169">
                  <c:v>261.26876245741499</c:v>
                </c:pt>
                <c:pt idx="170">
                  <c:v>285.48370331504799</c:v>
                </c:pt>
                <c:pt idx="171">
                  <c:v>295.084883993299</c:v>
                </c:pt>
                <c:pt idx="172">
                  <c:v>319.36487772927501</c:v>
                </c:pt>
                <c:pt idx="173">
                  <c:v>328.61845138437701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3DF-4779-82B1-576ED9BC65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1486767"/>
        <c:axId val="141488847"/>
      </c:scatterChart>
      <c:valAx>
        <c:axId val="141486767"/>
        <c:scaling>
          <c:orientation val="minMax"/>
          <c:max val="3"/>
          <c:min val="-7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/>
                  <a:t>SE (D)</a:t>
                </a:r>
                <a:endParaRPr lang="ja-JP" sz="160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488847"/>
        <c:crosses val="autoZero"/>
        <c:crossBetween val="midCat"/>
      </c:valAx>
      <c:valAx>
        <c:axId val="141488847"/>
        <c:scaling>
          <c:orientation val="minMax"/>
          <c:max val="45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/>
                  <a:t>ChT</a:t>
                </a:r>
                <a:endParaRPr lang="ja-JP" sz="160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486767"/>
        <c:crossesAt val="-7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400">
          <a:solidFill>
            <a:sysClr val="windowText" lastClr="000000"/>
          </a:solidFill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600"/>
              <a:t>Nasal</a:t>
            </a:r>
            <a:endParaRPr lang="ja-JP" sz="16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noFill/>
              </a:ln>
              <a:effectLst/>
            </c:spPr>
          </c:marker>
          <c:trendline>
            <c:spPr>
              <a:ln w="19050" cap="rnd">
                <a:solidFill>
                  <a:srgbClr val="FF0000"/>
                </a:solidFill>
                <a:prstDash val="sysDot"/>
              </a:ln>
              <a:effectLst/>
            </c:spPr>
            <c:trendlineType val="linear"/>
            <c:forward val="5"/>
            <c:backward val="5"/>
            <c:dispRSqr val="1"/>
            <c:dispEq val="1"/>
            <c:trendlineLbl>
              <c:layout>
                <c:manualLayout>
                  <c:x val="-6.0972968856169284E-2"/>
                  <c:y val="-0.27243310666901255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4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</c:trendlineLbl>
          </c:trendline>
          <c:xVal>
            <c:numRef>
              <c:f>'testdata230414 (macularのみ174眼)'!#REF!</c:f>
            </c:numRef>
          </c:xVal>
          <c:yVal>
            <c:numRef>
              <c:f>'testdata230414 (macularのみ174眼)'!#REF!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B2D-4833-961C-74662ED844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1486767"/>
        <c:axId val="141488847"/>
      </c:scatterChart>
      <c:valAx>
        <c:axId val="141486767"/>
        <c:scaling>
          <c:orientation val="minMax"/>
          <c:max val="3"/>
          <c:min val="-7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/>
                  <a:t>SE (D)</a:t>
                </a:r>
                <a:endParaRPr lang="ja-JP" sz="160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488847"/>
        <c:crosses val="autoZero"/>
        <c:crossBetween val="midCat"/>
      </c:valAx>
      <c:valAx>
        <c:axId val="141488847"/>
        <c:scaling>
          <c:orientation val="minMax"/>
          <c:max val="45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/>
                  <a:t>ChT</a:t>
                </a:r>
                <a:endParaRPr lang="ja-JP" sz="160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486767"/>
        <c:crossesAt val="-7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400">
          <a:solidFill>
            <a:sysClr val="windowText" lastClr="000000"/>
          </a:solidFill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600"/>
              <a:t>Temporal</a:t>
            </a:r>
            <a:endParaRPr lang="ja-JP" sz="16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noFill/>
              </a:ln>
              <a:effectLst/>
            </c:spPr>
          </c:marker>
          <c:trendline>
            <c:spPr>
              <a:ln w="19050" cap="rnd">
                <a:solidFill>
                  <a:srgbClr val="FF0000"/>
                </a:solidFill>
                <a:prstDash val="sysDot"/>
              </a:ln>
              <a:effectLst/>
            </c:spPr>
            <c:trendlineType val="linear"/>
            <c:forward val="5"/>
            <c:backward val="5"/>
            <c:dispRSqr val="1"/>
            <c:dispEq val="1"/>
            <c:trendlineLbl>
              <c:layout>
                <c:manualLayout>
                  <c:x val="-6.1803397600565607E-2"/>
                  <c:y val="-0.2492078365858361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4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</c:trendlineLbl>
          </c:trendline>
          <c:xVal>
            <c:numRef>
              <c:f>'testdata230414 (macularのみ174眼)'!#REF!</c:f>
            </c:numRef>
          </c:xVal>
          <c:yVal>
            <c:numRef>
              <c:f>'testdata230414 (macularのみ174眼)'!#REF!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556-4842-A2DA-5084EF2AE6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1486767"/>
        <c:axId val="141488847"/>
      </c:scatterChart>
      <c:valAx>
        <c:axId val="141486767"/>
        <c:scaling>
          <c:orientation val="minMax"/>
          <c:max val="3"/>
          <c:min val="-7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/>
                  <a:t>SE (D)</a:t>
                </a:r>
                <a:endParaRPr lang="ja-JP" sz="160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488847"/>
        <c:crosses val="autoZero"/>
        <c:crossBetween val="midCat"/>
      </c:valAx>
      <c:valAx>
        <c:axId val="141488847"/>
        <c:scaling>
          <c:orientation val="minMax"/>
          <c:max val="45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/>
                  <a:t>ChT</a:t>
                </a:r>
                <a:endParaRPr lang="ja-JP" sz="160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486767"/>
        <c:crossesAt val="-7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400">
          <a:solidFill>
            <a:sysClr val="windowText" lastClr="000000"/>
          </a:solidFill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1"/>
          <c:order val="1"/>
          <c:tx>
            <c:strRef>
              <c:f>'testdata230414 (-1.75D以上)'!$T$7</c:f>
              <c:strCache>
                <c:ptCount val="1"/>
                <c:pt idx="0">
                  <c:v>Women, 88eyes</c:v>
                </c:pt>
              </c:strCache>
            </c:strRef>
          </c:tx>
          <c:spPr>
            <a:solidFill>
              <a:srgbClr val="FFCC99"/>
            </a:solidFill>
            <a:ln>
              <a:solidFill>
                <a:schemeClr val="tx1">
                  <a:lumMod val="50000"/>
                  <a:lumOff val="50000"/>
                </a:schemeClr>
              </a:solidFill>
            </a:ln>
            <a:effectLst/>
          </c:spPr>
          <c:invertIfNegative val="0"/>
          <c:dLbls>
            <c:dLbl>
              <c:idx val="8"/>
              <c:layout>
                <c:manualLayout>
                  <c:x val="-3.5794178401003657E-2"/>
                  <c:y val="-2.656799272329874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868-43EC-A040-25EC86C3F2D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'testdata230414 (-1.75D以上)'!$R$8:$R$17</c:f>
              <c:strCache>
                <c:ptCount val="8"/>
                <c:pt idx="6">
                  <c:v>10-11</c:v>
                </c:pt>
                <c:pt idx="7">
                  <c:v>11-12</c:v>
                </c:pt>
              </c:strCache>
            </c:strRef>
          </c:cat>
          <c:val>
            <c:numRef>
              <c:f>'testdata230414 (-1.75D以上)'!$T$8:$T$17</c:f>
              <c:numCache>
                <c:formatCode>General</c:formatCode>
                <c:ptCount val="10"/>
                <c:pt idx="6">
                  <c:v>4</c:v>
                </c:pt>
                <c:pt idx="7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868-43EC-A040-25EC86C3F2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079007087"/>
        <c:axId val="1079007919"/>
      </c:barChart>
      <c:barChart>
        <c:barDir val="bar"/>
        <c:grouping val="clustered"/>
        <c:varyColors val="0"/>
        <c:ser>
          <c:idx val="0"/>
          <c:order val="0"/>
          <c:tx>
            <c:strRef>
              <c:f>'testdata230414 (-1.75D以上)'!$S$7</c:f>
              <c:strCache>
                <c:ptCount val="1"/>
                <c:pt idx="0">
                  <c:v>Men, 86eyes</c:v>
                </c:pt>
              </c:strCache>
            </c:strRef>
          </c:tx>
          <c:spPr>
            <a:solidFill>
              <a:srgbClr val="99CCFF"/>
            </a:solidFill>
            <a:ln>
              <a:solidFill>
                <a:schemeClr val="tx1">
                  <a:lumMod val="50000"/>
                  <a:lumOff val="50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'testdata230414 (-1.75D以上)'!$R$8:$R$17</c:f>
              <c:strCache>
                <c:ptCount val="8"/>
                <c:pt idx="6">
                  <c:v>10-11</c:v>
                </c:pt>
                <c:pt idx="7">
                  <c:v>11-12</c:v>
                </c:pt>
              </c:strCache>
            </c:strRef>
          </c:cat>
          <c:val>
            <c:numRef>
              <c:f>'testdata230414 (-1.75D以上)'!$S$8:$S$17</c:f>
              <c:numCache>
                <c:formatCode>General</c:formatCode>
                <c:ptCount val="10"/>
                <c:pt idx="6">
                  <c:v>6</c:v>
                </c:pt>
                <c:pt idx="7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868-43EC-A040-25EC86C3F2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555846991"/>
        <c:axId val="1079223263"/>
      </c:barChart>
      <c:catAx>
        <c:axId val="1079007087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79007919"/>
        <c:crosses val="autoZero"/>
        <c:auto val="1"/>
        <c:lblAlgn val="ctr"/>
        <c:lblOffset val="0"/>
        <c:noMultiLvlLbl val="0"/>
      </c:catAx>
      <c:valAx>
        <c:axId val="1079007919"/>
        <c:scaling>
          <c:orientation val="maxMin"/>
          <c:max val="25"/>
          <c:min val="-30"/>
        </c:scaling>
        <c:delete val="0"/>
        <c:axPos val="b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prstDash val="dash"/>
              <a:round/>
            </a:ln>
            <a:effectLst/>
          </c:spPr>
        </c:majorGridlines>
        <c:numFmt formatCode="#,##0_);" sourceLinked="0"/>
        <c:majorTickMark val="out"/>
        <c:minorTickMark val="none"/>
        <c:tickLblPos val="nextTo"/>
        <c:spPr>
          <a:noFill/>
          <a:ln>
            <a:solidFill>
              <a:schemeClr val="tx1">
                <a:lumMod val="50000"/>
                <a:lumOff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79007087"/>
        <c:crosses val="autoZero"/>
        <c:crossBetween val="between"/>
        <c:majorUnit val="5"/>
      </c:valAx>
      <c:valAx>
        <c:axId val="1079223263"/>
        <c:scaling>
          <c:orientation val="minMax"/>
          <c:max val="25"/>
          <c:min val="-30"/>
        </c:scaling>
        <c:delete val="0"/>
        <c:axPos val="t"/>
        <c:numFmt formatCode="#,##0_);" sourceLinked="0"/>
        <c:majorTickMark val="out"/>
        <c:minorTickMark val="none"/>
        <c:tickLblPos val="nextTo"/>
        <c:spPr>
          <a:noFill/>
          <a:ln>
            <a:solidFill>
              <a:schemeClr val="tx1">
                <a:lumMod val="50000"/>
                <a:lumOff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55846991"/>
        <c:crosses val="max"/>
        <c:crossBetween val="between"/>
        <c:majorUnit val="5"/>
      </c:valAx>
      <c:catAx>
        <c:axId val="555846991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079223263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tx1"/>
          </a:solidFill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400"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833355347110542"/>
          <c:y val="0.10261541799458382"/>
          <c:w val="0.87660363178803802"/>
          <c:h val="0.8036108101386062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'(24.5mm以上MNT)016除外'!$U$8</c:f>
              <c:strCache>
                <c:ptCount val="1"/>
                <c:pt idx="0">
                  <c:v>Schoolchildren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 w="19050">
              <a:solidFill>
                <a:sysClr val="windowText" lastClr="000000"/>
              </a:solidFill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'(24.5mm以上MNT)016除外'!$W$9:$Y$9</c:f>
                <c:numCache>
                  <c:formatCode>General</c:formatCode>
                  <c:ptCount val="3"/>
                  <c:pt idx="0">
                    <c:v>44.908645808191309</c:v>
                  </c:pt>
                  <c:pt idx="1">
                    <c:v>40.114222906235788</c:v>
                  </c:pt>
                  <c:pt idx="2">
                    <c:v>43.444650484496641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19050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'(24.5mm以上MNT)016除外'!$W$7:$Y$7</c:f>
              <c:strCache>
                <c:ptCount val="3"/>
                <c:pt idx="0">
                  <c:v>Macular</c:v>
                </c:pt>
                <c:pt idx="1">
                  <c:v>Nasal</c:v>
                </c:pt>
                <c:pt idx="2">
                  <c:v>Temporal</c:v>
                </c:pt>
              </c:strCache>
            </c:strRef>
          </c:cat>
          <c:val>
            <c:numRef>
              <c:f>'(24.5mm以上MNT)016除外'!$W$8:$Y$8</c:f>
              <c:numCache>
                <c:formatCode>General</c:formatCode>
                <c:ptCount val="3"/>
                <c:pt idx="0">
                  <c:v>210.68872318117991</c:v>
                </c:pt>
                <c:pt idx="1">
                  <c:v>206.83564753703632</c:v>
                </c:pt>
                <c:pt idx="2">
                  <c:v>146.51981699462101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78-466E-8074-EC59AD865C48}"/>
            </c:ext>
          </c:extLst>
        </c:ser>
        <c:ser>
          <c:idx val="1"/>
          <c:order val="1"/>
          <c:tx>
            <c:strRef>
              <c:f>'(24.5mm以上MNT)016除外'!$U$10</c:f>
              <c:strCache>
                <c:ptCount val="1"/>
                <c:pt idx="0">
                  <c:v>Adults</c:v>
                </c:pt>
              </c:strCache>
            </c:strRef>
          </c:tx>
          <c:spPr>
            <a:noFill/>
            <a:ln w="19050">
              <a:solidFill>
                <a:sysClr val="windowText" lastClr="000000"/>
              </a:solidFill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'(24.5mm以上MNT)016除外'!$W$12:$Y$12</c:f>
                <c:numCache>
                  <c:formatCode>General</c:formatCode>
                  <c:ptCount val="3"/>
                  <c:pt idx="0">
                    <c:v>84.995057330295538</c:v>
                  </c:pt>
                  <c:pt idx="1">
                    <c:v>48.105910691047882</c:v>
                  </c:pt>
                  <c:pt idx="2">
                    <c:v>31.567163223726329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19050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'(24.5mm以上MNT)016除外'!$W$7:$Y$7</c:f>
              <c:strCache>
                <c:ptCount val="3"/>
                <c:pt idx="0">
                  <c:v>Macular</c:v>
                </c:pt>
                <c:pt idx="1">
                  <c:v>Nasal</c:v>
                </c:pt>
                <c:pt idx="2">
                  <c:v>Temporal</c:v>
                </c:pt>
              </c:strCache>
            </c:strRef>
          </c:cat>
          <c:val>
            <c:numRef>
              <c:f>testdata230414!$W$11:$Y$11</c:f>
              <c:numCache>
                <c:formatCode>General</c:formatCode>
                <c:ptCount val="3"/>
                <c:pt idx="0">
                  <c:v>265.1086948619091</c:v>
                </c:pt>
                <c:pt idx="1">
                  <c:v>184.73042940743915</c:v>
                </c:pt>
                <c:pt idx="2">
                  <c:v>122.43981516905487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378-466E-8074-EC59AD865C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890339231"/>
        <c:axId val="1817697807"/>
      </c:barChart>
      <c:catAx>
        <c:axId val="18903392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58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ja-JP"/>
          </a:p>
        </c:txPr>
        <c:crossAx val="1817697807"/>
        <c:crosses val="autoZero"/>
        <c:auto val="1"/>
        <c:lblAlgn val="ctr"/>
        <c:lblOffset val="100"/>
        <c:noMultiLvlLbl val="0"/>
      </c:catAx>
      <c:valAx>
        <c:axId val="1817697807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2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 altLang="ja-JP" sz="2000" b="0" i="0" baseline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Choroidal thickness (µm)</a:t>
                </a:r>
                <a:endParaRPr lang="ja-JP" altLang="ja-JP" sz="2000">
                  <a:effectLst/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>
            <c:manualLayout>
              <c:xMode val="edge"/>
              <c:yMode val="edge"/>
              <c:x val="1.235830091018433E-2"/>
              <c:y val="0.2612289203487840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ja-JP" alt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58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ja-JP"/>
          </a:p>
        </c:txPr>
        <c:crossAx val="1890339231"/>
        <c:crosses val="autoZero"/>
        <c:crossBetween val="between"/>
        <c:majorUnit val="1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1344623076512532"/>
          <c:y val="0.10137977702898462"/>
          <c:w val="0.47025579290300984"/>
          <c:h val="9.214620516667260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userShapes r:id="rId3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AL vs SE</a:t>
            </a:r>
            <a:endParaRPr lang="ja-JP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noFill/>
              </a:ln>
              <a:effectLst/>
            </c:spPr>
          </c:marker>
          <c:trendline>
            <c:spPr>
              <a:ln w="19050" cap="rnd">
                <a:solidFill>
                  <a:srgbClr val="FF0000"/>
                </a:solidFill>
                <a:prstDash val="sysDot"/>
              </a:ln>
              <a:effectLst/>
            </c:spPr>
            <c:trendlineType val="linear"/>
            <c:forward val="5"/>
            <c:backward val="5"/>
            <c:dispRSqr val="1"/>
            <c:dispEq val="1"/>
            <c:trendlineLbl>
              <c:layout>
                <c:manualLayout>
                  <c:x val="-8.2037037037037033E-2"/>
                  <c:y val="-0.48428611111111108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4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</c:trendlineLbl>
          </c:trendline>
          <c:xVal>
            <c:numRef>
              <c:f>'testdata230414 (-1.75D以上)'!$H$8:$H$57</c:f>
              <c:numCache>
                <c:formatCode>General</c:formatCode>
                <c:ptCount val="50"/>
                <c:pt idx="0">
                  <c:v>26.47</c:v>
                </c:pt>
                <c:pt idx="1">
                  <c:v>26.58</c:v>
                </c:pt>
                <c:pt idx="2">
                  <c:v>26.61</c:v>
                </c:pt>
                <c:pt idx="3">
                  <c:v>26.53</c:v>
                </c:pt>
                <c:pt idx="4">
                  <c:v>26.92</c:v>
                </c:pt>
                <c:pt idx="5">
                  <c:v>26.64</c:v>
                </c:pt>
                <c:pt idx="6">
                  <c:v>24.44</c:v>
                </c:pt>
                <c:pt idx="7">
                  <c:v>24.31</c:v>
                </c:pt>
                <c:pt idx="8">
                  <c:v>26.61</c:v>
                </c:pt>
                <c:pt idx="9">
                  <c:v>26.55</c:v>
                </c:pt>
                <c:pt idx="10">
                  <c:v>26.33</c:v>
                </c:pt>
                <c:pt idx="11">
                  <c:v>25.65</c:v>
                </c:pt>
                <c:pt idx="12">
                  <c:v>25.14</c:v>
                </c:pt>
                <c:pt idx="13">
                  <c:v>25.44</c:v>
                </c:pt>
                <c:pt idx="14">
                  <c:v>26.18</c:v>
                </c:pt>
                <c:pt idx="15">
                  <c:v>23.25</c:v>
                </c:pt>
                <c:pt idx="16">
                  <c:v>23.29</c:v>
                </c:pt>
                <c:pt idx="17">
                  <c:v>24.6</c:v>
                </c:pt>
                <c:pt idx="18">
                  <c:v>25.07</c:v>
                </c:pt>
                <c:pt idx="19">
                  <c:v>24.71</c:v>
                </c:pt>
                <c:pt idx="20">
                  <c:v>25.46</c:v>
                </c:pt>
                <c:pt idx="21">
                  <c:v>24.2</c:v>
                </c:pt>
                <c:pt idx="22">
                  <c:v>25.2</c:v>
                </c:pt>
                <c:pt idx="23">
                  <c:v>24.04</c:v>
                </c:pt>
                <c:pt idx="24">
                  <c:v>25.3</c:v>
                </c:pt>
                <c:pt idx="25">
                  <c:v>24.81</c:v>
                </c:pt>
                <c:pt idx="26">
                  <c:v>24.76</c:v>
                </c:pt>
                <c:pt idx="27">
                  <c:v>24.32</c:v>
                </c:pt>
                <c:pt idx="28">
                  <c:v>25.35</c:v>
                </c:pt>
                <c:pt idx="29">
                  <c:v>25.2</c:v>
                </c:pt>
                <c:pt idx="30">
                  <c:v>24.67</c:v>
                </c:pt>
                <c:pt idx="31">
                  <c:v>23.12</c:v>
                </c:pt>
                <c:pt idx="32">
                  <c:v>24.83</c:v>
                </c:pt>
                <c:pt idx="33">
                  <c:v>24.95</c:v>
                </c:pt>
                <c:pt idx="34">
                  <c:v>24.72</c:v>
                </c:pt>
                <c:pt idx="35">
                  <c:v>24.06</c:v>
                </c:pt>
                <c:pt idx="36">
                  <c:v>23.55</c:v>
                </c:pt>
                <c:pt idx="37">
                  <c:v>24.48</c:v>
                </c:pt>
                <c:pt idx="38">
                  <c:v>24.35</c:v>
                </c:pt>
                <c:pt idx="39">
                  <c:v>22.96</c:v>
                </c:pt>
                <c:pt idx="40">
                  <c:v>23.72</c:v>
                </c:pt>
                <c:pt idx="41">
                  <c:v>23.88</c:v>
                </c:pt>
                <c:pt idx="42">
                  <c:v>24.08</c:v>
                </c:pt>
                <c:pt idx="43">
                  <c:v>24.86</c:v>
                </c:pt>
                <c:pt idx="44">
                  <c:v>25.07</c:v>
                </c:pt>
                <c:pt idx="45">
                  <c:v>22.62</c:v>
                </c:pt>
                <c:pt idx="46">
                  <c:v>24.37</c:v>
                </c:pt>
                <c:pt idx="47">
                  <c:v>24.83</c:v>
                </c:pt>
                <c:pt idx="48">
                  <c:v>25.08</c:v>
                </c:pt>
                <c:pt idx="49">
                  <c:v>23.01</c:v>
                </c:pt>
              </c:numCache>
            </c:numRef>
          </c:xVal>
          <c:yVal>
            <c:numRef>
              <c:f>'testdata230414 (-1.75D以上)'!$K$8:$K$57</c:f>
              <c:numCache>
                <c:formatCode>General</c:formatCode>
                <c:ptCount val="50"/>
                <c:pt idx="0">
                  <c:v>-6.875</c:v>
                </c:pt>
                <c:pt idx="1">
                  <c:v>-6.75</c:v>
                </c:pt>
                <c:pt idx="2">
                  <c:v>-6.625</c:v>
                </c:pt>
                <c:pt idx="3">
                  <c:v>-6.375</c:v>
                </c:pt>
                <c:pt idx="4">
                  <c:v>-5.875</c:v>
                </c:pt>
                <c:pt idx="5">
                  <c:v>-5.625</c:v>
                </c:pt>
                <c:pt idx="6">
                  <c:v>-5.5</c:v>
                </c:pt>
                <c:pt idx="7">
                  <c:v>-5.375</c:v>
                </c:pt>
                <c:pt idx="8">
                  <c:v>-5.125</c:v>
                </c:pt>
                <c:pt idx="9">
                  <c:v>-5.125</c:v>
                </c:pt>
                <c:pt idx="10">
                  <c:v>-4.875</c:v>
                </c:pt>
                <c:pt idx="11">
                  <c:v>-4.5</c:v>
                </c:pt>
                <c:pt idx="12">
                  <c:v>-4.5</c:v>
                </c:pt>
                <c:pt idx="13">
                  <c:v>-4.375</c:v>
                </c:pt>
                <c:pt idx="14">
                  <c:v>-4.25</c:v>
                </c:pt>
                <c:pt idx="15">
                  <c:v>-4.125</c:v>
                </c:pt>
                <c:pt idx="16">
                  <c:v>-4</c:v>
                </c:pt>
                <c:pt idx="17">
                  <c:v>-3.875</c:v>
                </c:pt>
                <c:pt idx="18">
                  <c:v>-3.875</c:v>
                </c:pt>
                <c:pt idx="19">
                  <c:v>-3.75</c:v>
                </c:pt>
                <c:pt idx="20">
                  <c:v>-3.75</c:v>
                </c:pt>
                <c:pt idx="21">
                  <c:v>-3.75</c:v>
                </c:pt>
                <c:pt idx="22">
                  <c:v>-3.625</c:v>
                </c:pt>
                <c:pt idx="23">
                  <c:v>-3.625</c:v>
                </c:pt>
                <c:pt idx="24">
                  <c:v>-3.5</c:v>
                </c:pt>
                <c:pt idx="25">
                  <c:v>-3.375</c:v>
                </c:pt>
                <c:pt idx="26">
                  <c:v>-3.375</c:v>
                </c:pt>
                <c:pt idx="27">
                  <c:v>-3.125</c:v>
                </c:pt>
                <c:pt idx="28">
                  <c:v>-3.125</c:v>
                </c:pt>
                <c:pt idx="29">
                  <c:v>-3</c:v>
                </c:pt>
                <c:pt idx="30">
                  <c:v>-3</c:v>
                </c:pt>
                <c:pt idx="31">
                  <c:v>-2.875</c:v>
                </c:pt>
                <c:pt idx="32">
                  <c:v>-2.625</c:v>
                </c:pt>
                <c:pt idx="33">
                  <c:v>-2.5</c:v>
                </c:pt>
                <c:pt idx="34">
                  <c:v>-2.5</c:v>
                </c:pt>
                <c:pt idx="35">
                  <c:v>-2.5</c:v>
                </c:pt>
                <c:pt idx="36">
                  <c:v>-2.375</c:v>
                </c:pt>
                <c:pt idx="37">
                  <c:v>-2.25</c:v>
                </c:pt>
                <c:pt idx="38">
                  <c:v>-2.125</c:v>
                </c:pt>
                <c:pt idx="39">
                  <c:v>-2.125</c:v>
                </c:pt>
                <c:pt idx="40">
                  <c:v>-2</c:v>
                </c:pt>
                <c:pt idx="41">
                  <c:v>-2</c:v>
                </c:pt>
                <c:pt idx="42">
                  <c:v>-1.875</c:v>
                </c:pt>
                <c:pt idx="43">
                  <c:v>-1.875</c:v>
                </c:pt>
                <c:pt idx="44">
                  <c:v>-1.875</c:v>
                </c:pt>
                <c:pt idx="45">
                  <c:v>-1.875</c:v>
                </c:pt>
                <c:pt idx="46">
                  <c:v>-1.75</c:v>
                </c:pt>
                <c:pt idx="47">
                  <c:v>-1.75</c:v>
                </c:pt>
                <c:pt idx="48">
                  <c:v>-1.75</c:v>
                </c:pt>
                <c:pt idx="49">
                  <c:v>-1.75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983-4BF4-A839-3E80A91D2C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66954655"/>
        <c:axId val="1166965887"/>
      </c:scatterChart>
      <c:valAx>
        <c:axId val="1166954655"/>
        <c:scaling>
          <c:orientation val="minMax"/>
          <c:max val="30"/>
          <c:min val="2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ja-JP" sz="1600"/>
                  <a:t>AL (mm)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66965887"/>
        <c:crossesAt val="-7"/>
        <c:crossBetween val="midCat"/>
      </c:valAx>
      <c:valAx>
        <c:axId val="1166965887"/>
        <c:scaling>
          <c:orientation val="minMax"/>
          <c:max val="3"/>
          <c:min val="-7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ja-JP" sz="1600"/>
                  <a:t>SE (D)</a:t>
                </a:r>
                <a:endParaRPr lang="ja-JP" altLang="en-US" sz="160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ja-JP" alt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66954655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400">
          <a:solidFill>
            <a:sysClr val="windowText" lastClr="000000"/>
          </a:solidFill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'testdata230414 (-1.75D以上)'!$V$8</c:f>
              <c:strCache>
                <c:ptCount val="1"/>
              </c:strCache>
            </c:strRef>
          </c:tx>
          <c:spPr>
            <a:pattFill prst="pct5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'testdata230414 (-1.75D以上)'!$W$9:$Y$9</c:f>
                <c:numCache>
                  <c:formatCode>General</c:formatCode>
                  <c:ptCount val="3"/>
                </c:numCache>
              </c:numRef>
            </c:plus>
            <c:minus>
              <c:numRef>
                <c:f>'testdata230414 (-1.75D以上)'!$W$9:$Y$9</c:f>
                <c:numCache>
                  <c:formatCode>General</c:formatCode>
                  <c:ptCount val="3"/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'testdata230414 (-1.75D以上)'!$W$7:$Y$7</c:f>
              <c:strCache>
                <c:ptCount val="3"/>
                <c:pt idx="0">
                  <c:v>Macular</c:v>
                </c:pt>
                <c:pt idx="1">
                  <c:v>Nasal</c:v>
                </c:pt>
                <c:pt idx="2">
                  <c:v>Temporal</c:v>
                </c:pt>
              </c:strCache>
            </c:strRef>
          </c:cat>
          <c:val>
            <c:numRef>
              <c:f>'testdata230414 (-1.75D以上)'!$W$8:$Y$8</c:f>
              <c:numCache>
                <c:formatCode>General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0-66B3-4345-A05F-60C17D1792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95375279"/>
        <c:axId val="260673871"/>
      </c:barChart>
      <c:catAx>
        <c:axId val="3953752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60673871"/>
        <c:crosses val="autoZero"/>
        <c:auto val="1"/>
        <c:lblAlgn val="ctr"/>
        <c:lblOffset val="100"/>
        <c:noMultiLvlLbl val="0"/>
      </c:catAx>
      <c:valAx>
        <c:axId val="26067387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ja-JP"/>
                  <a:t>Thickness (μm)</a:t>
                </a:r>
                <a:endParaRPr lang="ja-JP" alt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ja-JP" alt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9537527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400">
          <a:solidFill>
            <a:sysClr val="windowText" lastClr="000000"/>
          </a:solidFill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600"/>
              <a:t>Macular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noFill/>
              </a:ln>
              <a:effectLst/>
            </c:spPr>
          </c:marker>
          <c:trendline>
            <c:spPr>
              <a:ln w="19050" cap="rnd">
                <a:solidFill>
                  <a:srgbClr val="FF0000"/>
                </a:solidFill>
                <a:prstDash val="sysDot"/>
              </a:ln>
              <a:effectLst/>
            </c:spPr>
            <c:trendlineType val="linear"/>
            <c:forward val="5"/>
            <c:backward val="5"/>
            <c:dispRSqr val="1"/>
            <c:dispEq val="1"/>
            <c:trendlineLbl>
              <c:layout>
                <c:manualLayout>
                  <c:x val="-5.7553807761192378E-2"/>
                  <c:y val="-0.460594722222222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4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</c:trendlineLbl>
          </c:trendline>
          <c:xVal>
            <c:numRef>
              <c:f>'testdata230414 (-1.75D以上)'!$H$8:$H$57</c:f>
              <c:numCache>
                <c:formatCode>General</c:formatCode>
                <c:ptCount val="50"/>
                <c:pt idx="0">
                  <c:v>26.47</c:v>
                </c:pt>
                <c:pt idx="1">
                  <c:v>26.58</c:v>
                </c:pt>
                <c:pt idx="2">
                  <c:v>26.61</c:v>
                </c:pt>
                <c:pt idx="3">
                  <c:v>26.53</c:v>
                </c:pt>
                <c:pt idx="4">
                  <c:v>26.92</c:v>
                </c:pt>
                <c:pt idx="5">
                  <c:v>26.64</c:v>
                </c:pt>
                <c:pt idx="6">
                  <c:v>24.44</c:v>
                </c:pt>
                <c:pt idx="7">
                  <c:v>24.31</c:v>
                </c:pt>
                <c:pt idx="8">
                  <c:v>26.61</c:v>
                </c:pt>
                <c:pt idx="9">
                  <c:v>26.55</c:v>
                </c:pt>
                <c:pt idx="10">
                  <c:v>26.33</c:v>
                </c:pt>
                <c:pt idx="11">
                  <c:v>25.65</c:v>
                </c:pt>
                <c:pt idx="12">
                  <c:v>25.14</c:v>
                </c:pt>
                <c:pt idx="13">
                  <c:v>25.44</c:v>
                </c:pt>
                <c:pt idx="14">
                  <c:v>26.18</c:v>
                </c:pt>
                <c:pt idx="15">
                  <c:v>23.25</c:v>
                </c:pt>
                <c:pt idx="16">
                  <c:v>23.29</c:v>
                </c:pt>
                <c:pt idx="17">
                  <c:v>24.6</c:v>
                </c:pt>
                <c:pt idx="18">
                  <c:v>25.07</c:v>
                </c:pt>
                <c:pt idx="19">
                  <c:v>24.71</c:v>
                </c:pt>
                <c:pt idx="20">
                  <c:v>25.46</c:v>
                </c:pt>
                <c:pt idx="21">
                  <c:v>24.2</c:v>
                </c:pt>
                <c:pt idx="22">
                  <c:v>25.2</c:v>
                </c:pt>
                <c:pt idx="23">
                  <c:v>24.04</c:v>
                </c:pt>
                <c:pt idx="24">
                  <c:v>25.3</c:v>
                </c:pt>
                <c:pt idx="25">
                  <c:v>24.81</c:v>
                </c:pt>
                <c:pt idx="26">
                  <c:v>24.76</c:v>
                </c:pt>
                <c:pt idx="27">
                  <c:v>24.32</c:v>
                </c:pt>
                <c:pt idx="28">
                  <c:v>25.35</c:v>
                </c:pt>
                <c:pt idx="29">
                  <c:v>25.2</c:v>
                </c:pt>
                <c:pt idx="30">
                  <c:v>24.67</c:v>
                </c:pt>
                <c:pt idx="31">
                  <c:v>23.12</c:v>
                </c:pt>
                <c:pt idx="32">
                  <c:v>24.83</c:v>
                </c:pt>
                <c:pt idx="33">
                  <c:v>24.95</c:v>
                </c:pt>
                <c:pt idx="34">
                  <c:v>24.72</c:v>
                </c:pt>
                <c:pt idx="35">
                  <c:v>24.06</c:v>
                </c:pt>
                <c:pt idx="36">
                  <c:v>23.55</c:v>
                </c:pt>
                <c:pt idx="37">
                  <c:v>24.48</c:v>
                </c:pt>
                <c:pt idx="38">
                  <c:v>24.35</c:v>
                </c:pt>
                <c:pt idx="39">
                  <c:v>22.96</c:v>
                </c:pt>
                <c:pt idx="40">
                  <c:v>23.72</c:v>
                </c:pt>
                <c:pt idx="41">
                  <c:v>23.88</c:v>
                </c:pt>
                <c:pt idx="42">
                  <c:v>24.08</c:v>
                </c:pt>
                <c:pt idx="43">
                  <c:v>24.86</c:v>
                </c:pt>
                <c:pt idx="44">
                  <c:v>25.07</c:v>
                </c:pt>
                <c:pt idx="45">
                  <c:v>22.62</c:v>
                </c:pt>
                <c:pt idx="46">
                  <c:v>24.37</c:v>
                </c:pt>
                <c:pt idx="47">
                  <c:v>24.83</c:v>
                </c:pt>
                <c:pt idx="48">
                  <c:v>25.08</c:v>
                </c:pt>
                <c:pt idx="49">
                  <c:v>23.01</c:v>
                </c:pt>
              </c:numCache>
            </c:numRef>
          </c:xVal>
          <c:yVal>
            <c:numRef>
              <c:f>'testdata230414 (-1.75D以上)'!$O$8:$O$57</c:f>
              <c:numCache>
                <c:formatCode>General</c:formatCode>
                <c:ptCount val="50"/>
                <c:pt idx="0">
                  <c:v>143.39462727049499</c:v>
                </c:pt>
                <c:pt idx="1">
                  <c:v>129.71853781146501</c:v>
                </c:pt>
                <c:pt idx="2">
                  <c:v>278.468119450237</c:v>
                </c:pt>
                <c:pt idx="3">
                  <c:v>243.10871602940099</c:v>
                </c:pt>
                <c:pt idx="4">
                  <c:v>136.472417594511</c:v>
                </c:pt>
                <c:pt idx="5">
                  <c:v>180.09731439191901</c:v>
                </c:pt>
                <c:pt idx="6">
                  <c:v>232.908488202222</c:v>
                </c:pt>
                <c:pt idx="7">
                  <c:v>232.117012546051</c:v>
                </c:pt>
                <c:pt idx="8">
                  <c:v>180.50552837068901</c:v>
                </c:pt>
                <c:pt idx="9">
                  <c:v>180.063866214717</c:v>
                </c:pt>
                <c:pt idx="10">
                  <c:v>193.907797612877</c:v>
                </c:pt>
                <c:pt idx="11">
                  <c:v>157.44665587210901</c:v>
                </c:pt>
                <c:pt idx="12">
                  <c:v>201.6406312588</c:v>
                </c:pt>
                <c:pt idx="13">
                  <c:v>204.272664959233</c:v>
                </c:pt>
                <c:pt idx="14">
                  <c:v>181.92584171873801</c:v>
                </c:pt>
                <c:pt idx="15">
                  <c:v>301.41916534714699</c:v>
                </c:pt>
                <c:pt idx="16">
                  <c:v>299.54077409546699</c:v>
                </c:pt>
                <c:pt idx="17">
                  <c:v>226.42782789930399</c:v>
                </c:pt>
                <c:pt idx="18">
                  <c:v>226.35997906057901</c:v>
                </c:pt>
                <c:pt idx="19">
                  <c:v>229.31652769453001</c:v>
                </c:pt>
                <c:pt idx="20">
                  <c:v>192.29205813214199</c:v>
                </c:pt>
                <c:pt idx="21">
                  <c:v>272.01923792201001</c:v>
                </c:pt>
                <c:pt idx="22">
                  <c:v>140.88958691672701</c:v>
                </c:pt>
                <c:pt idx="23">
                  <c:v>300.21035903955402</c:v>
                </c:pt>
                <c:pt idx="24">
                  <c:v>301.59830406927699</c:v>
                </c:pt>
                <c:pt idx="25">
                  <c:v>251.49166405022399</c:v>
                </c:pt>
                <c:pt idx="26">
                  <c:v>237.49216951796501</c:v>
                </c:pt>
                <c:pt idx="27">
                  <c:v>291.09186109638898</c:v>
                </c:pt>
                <c:pt idx="28">
                  <c:v>184.241011261241</c:v>
                </c:pt>
                <c:pt idx="29">
                  <c:v>286.5660279009</c:v>
                </c:pt>
                <c:pt idx="30">
                  <c:v>289.55849186306398</c:v>
                </c:pt>
                <c:pt idx="31">
                  <c:v>319.311483030825</c:v>
                </c:pt>
                <c:pt idx="32">
                  <c:v>223.92181116238299</c:v>
                </c:pt>
                <c:pt idx="33">
                  <c:v>175.31912290548399</c:v>
                </c:pt>
                <c:pt idx="34">
                  <c:v>271.249358607072</c:v>
                </c:pt>
                <c:pt idx="35">
                  <c:v>304.90585240440703</c:v>
                </c:pt>
                <c:pt idx="36">
                  <c:v>225.20054550837301</c:v>
                </c:pt>
                <c:pt idx="37">
                  <c:v>252.09934847407601</c:v>
                </c:pt>
                <c:pt idx="38">
                  <c:v>320.54195321242099</c:v>
                </c:pt>
                <c:pt idx="39">
                  <c:v>319.36487772927501</c:v>
                </c:pt>
                <c:pt idx="40">
                  <c:v>251.649372648732</c:v>
                </c:pt>
                <c:pt idx="41">
                  <c:v>397.39467712354798</c:v>
                </c:pt>
                <c:pt idx="42">
                  <c:v>183.11938978166901</c:v>
                </c:pt>
                <c:pt idx="43">
                  <c:v>256.98063386551797</c:v>
                </c:pt>
                <c:pt idx="44">
                  <c:v>283.46918200478001</c:v>
                </c:pt>
                <c:pt idx="45">
                  <c:v>305.44574254150598</c:v>
                </c:pt>
                <c:pt idx="46">
                  <c:v>310.28038333808701</c:v>
                </c:pt>
                <c:pt idx="47">
                  <c:v>268.39372225100499</c:v>
                </c:pt>
                <c:pt idx="48">
                  <c:v>213.651966291305</c:v>
                </c:pt>
                <c:pt idx="49">
                  <c:v>328.61845138437701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A03-44B2-95EB-12A7F02E38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1486767"/>
        <c:axId val="141488847"/>
      </c:scatterChart>
      <c:valAx>
        <c:axId val="141486767"/>
        <c:scaling>
          <c:orientation val="minMax"/>
          <c:max val="28"/>
          <c:min val="2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/>
                  <a:t>AL (mm)</a:t>
                </a:r>
                <a:endParaRPr lang="ja-JP" sz="160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488847"/>
        <c:crosses val="autoZero"/>
        <c:crossBetween val="midCat"/>
      </c:valAx>
      <c:valAx>
        <c:axId val="141488847"/>
        <c:scaling>
          <c:orientation val="minMax"/>
          <c:max val="45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/>
                  <a:t>ChT</a:t>
                </a:r>
                <a:endParaRPr lang="ja-JP" sz="160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486767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400">
          <a:solidFill>
            <a:sysClr val="windowText" lastClr="000000"/>
          </a:solidFill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600"/>
              <a:t>Nasal</a:t>
            </a:r>
            <a:endParaRPr lang="ja-JP" sz="16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noFill/>
              </a:ln>
              <a:effectLst/>
            </c:spPr>
          </c:marker>
          <c:trendline>
            <c:spPr>
              <a:ln w="19050" cap="rnd">
                <a:solidFill>
                  <a:srgbClr val="FF0000"/>
                </a:solidFill>
                <a:prstDash val="sysDot"/>
              </a:ln>
              <a:effectLst/>
            </c:spPr>
            <c:trendlineType val="linear"/>
            <c:forward val="5"/>
            <c:backward val="5"/>
            <c:dispRSqr val="1"/>
            <c:dispEq val="1"/>
            <c:trendlineLbl>
              <c:layout>
                <c:manualLayout>
                  <c:x val="-6.131125098684688E-2"/>
                  <c:y val="-0.21993138888888888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4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</c:trendlineLbl>
          </c:trendline>
          <c:xVal>
            <c:numRef>
              <c:f>'testdata230414 (macularのみ174眼)'!#REF!</c:f>
            </c:numRef>
          </c:xVal>
          <c:yVal>
            <c:numRef>
              <c:f>'testdata230414 (macularのみ174眼)'!#REF!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213-49C0-8AC8-09DD775786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1486767"/>
        <c:axId val="141488847"/>
      </c:scatterChart>
      <c:valAx>
        <c:axId val="141486767"/>
        <c:scaling>
          <c:orientation val="minMax"/>
          <c:max val="28"/>
          <c:min val="2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/>
                  <a:t>AL (mm)</a:t>
                </a:r>
                <a:endParaRPr lang="ja-JP" sz="160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488847"/>
        <c:crosses val="autoZero"/>
        <c:crossBetween val="midCat"/>
      </c:valAx>
      <c:valAx>
        <c:axId val="141488847"/>
        <c:scaling>
          <c:orientation val="minMax"/>
          <c:max val="45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/>
                  <a:t>ChT</a:t>
                </a:r>
                <a:endParaRPr lang="ja-JP" sz="160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486767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400">
          <a:solidFill>
            <a:sysClr val="windowText" lastClr="000000"/>
          </a:solidFill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600"/>
              <a:t>Macular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noFill/>
              </a:ln>
              <a:effectLst/>
            </c:spPr>
          </c:marker>
          <c:trendline>
            <c:spPr>
              <a:ln w="19050" cap="rnd">
                <a:solidFill>
                  <a:srgbClr val="FF0000"/>
                </a:solidFill>
                <a:prstDash val="sysDot"/>
              </a:ln>
              <a:effectLst/>
            </c:spPr>
            <c:trendlineType val="linear"/>
            <c:forward val="5"/>
            <c:backward val="5"/>
            <c:dispRSqr val="1"/>
            <c:dispEq val="1"/>
            <c:trendlineLbl>
              <c:layout>
                <c:manualLayout>
                  <c:x val="-6.0992131463564414E-2"/>
                  <c:y val="0.46081988140455055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4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</c:trendlineLbl>
          </c:trendline>
          <c:xVal>
            <c:numRef>
              <c:f>'testdata230414 (-1.75D以上)'!$K$8:$K$57</c:f>
              <c:numCache>
                <c:formatCode>General</c:formatCode>
                <c:ptCount val="50"/>
                <c:pt idx="0">
                  <c:v>-6.875</c:v>
                </c:pt>
                <c:pt idx="1">
                  <c:v>-6.75</c:v>
                </c:pt>
                <c:pt idx="2">
                  <c:v>-6.625</c:v>
                </c:pt>
                <c:pt idx="3">
                  <c:v>-6.375</c:v>
                </c:pt>
                <c:pt idx="4">
                  <c:v>-5.875</c:v>
                </c:pt>
                <c:pt idx="5">
                  <c:v>-5.625</c:v>
                </c:pt>
                <c:pt idx="6">
                  <c:v>-5.5</c:v>
                </c:pt>
                <c:pt idx="7">
                  <c:v>-5.375</c:v>
                </c:pt>
                <c:pt idx="8">
                  <c:v>-5.125</c:v>
                </c:pt>
                <c:pt idx="9">
                  <c:v>-5.125</c:v>
                </c:pt>
                <c:pt idx="10">
                  <c:v>-4.875</c:v>
                </c:pt>
                <c:pt idx="11">
                  <c:v>-4.5</c:v>
                </c:pt>
                <c:pt idx="12">
                  <c:v>-4.5</c:v>
                </c:pt>
                <c:pt idx="13">
                  <c:v>-4.375</c:v>
                </c:pt>
                <c:pt idx="14">
                  <c:v>-4.25</c:v>
                </c:pt>
                <c:pt idx="15">
                  <c:v>-4.125</c:v>
                </c:pt>
                <c:pt idx="16">
                  <c:v>-4</c:v>
                </c:pt>
                <c:pt idx="17">
                  <c:v>-3.875</c:v>
                </c:pt>
                <c:pt idx="18">
                  <c:v>-3.875</c:v>
                </c:pt>
                <c:pt idx="19">
                  <c:v>-3.75</c:v>
                </c:pt>
                <c:pt idx="20">
                  <c:v>-3.75</c:v>
                </c:pt>
                <c:pt idx="21">
                  <c:v>-3.75</c:v>
                </c:pt>
                <c:pt idx="22">
                  <c:v>-3.625</c:v>
                </c:pt>
                <c:pt idx="23">
                  <c:v>-3.625</c:v>
                </c:pt>
                <c:pt idx="24">
                  <c:v>-3.5</c:v>
                </c:pt>
                <c:pt idx="25">
                  <c:v>-3.375</c:v>
                </c:pt>
                <c:pt idx="26">
                  <c:v>-3.375</c:v>
                </c:pt>
                <c:pt idx="27">
                  <c:v>-3.125</c:v>
                </c:pt>
                <c:pt idx="28">
                  <c:v>-3.125</c:v>
                </c:pt>
                <c:pt idx="29">
                  <c:v>-3</c:v>
                </c:pt>
                <c:pt idx="30">
                  <c:v>-3</c:v>
                </c:pt>
                <c:pt idx="31">
                  <c:v>-2.875</c:v>
                </c:pt>
                <c:pt idx="32">
                  <c:v>-2.625</c:v>
                </c:pt>
                <c:pt idx="33">
                  <c:v>-2.5</c:v>
                </c:pt>
                <c:pt idx="34">
                  <c:v>-2.5</c:v>
                </c:pt>
                <c:pt idx="35">
                  <c:v>-2.5</c:v>
                </c:pt>
                <c:pt idx="36">
                  <c:v>-2.375</c:v>
                </c:pt>
                <c:pt idx="37">
                  <c:v>-2.25</c:v>
                </c:pt>
                <c:pt idx="38">
                  <c:v>-2.125</c:v>
                </c:pt>
                <c:pt idx="39">
                  <c:v>-2.125</c:v>
                </c:pt>
                <c:pt idx="40">
                  <c:v>-2</c:v>
                </c:pt>
                <c:pt idx="41">
                  <c:v>-2</c:v>
                </c:pt>
                <c:pt idx="42">
                  <c:v>-1.875</c:v>
                </c:pt>
                <c:pt idx="43">
                  <c:v>-1.875</c:v>
                </c:pt>
                <c:pt idx="44">
                  <c:v>-1.875</c:v>
                </c:pt>
                <c:pt idx="45">
                  <c:v>-1.875</c:v>
                </c:pt>
                <c:pt idx="46">
                  <c:v>-1.75</c:v>
                </c:pt>
                <c:pt idx="47">
                  <c:v>-1.75</c:v>
                </c:pt>
                <c:pt idx="48">
                  <c:v>-1.75</c:v>
                </c:pt>
                <c:pt idx="49">
                  <c:v>-1.75</c:v>
                </c:pt>
              </c:numCache>
            </c:numRef>
          </c:xVal>
          <c:yVal>
            <c:numRef>
              <c:f>'testdata230414 (-1.75D以上)'!$O$8:$O$57</c:f>
              <c:numCache>
                <c:formatCode>General</c:formatCode>
                <c:ptCount val="50"/>
                <c:pt idx="0">
                  <c:v>143.39462727049499</c:v>
                </c:pt>
                <c:pt idx="1">
                  <c:v>129.71853781146501</c:v>
                </c:pt>
                <c:pt idx="2">
                  <c:v>278.468119450237</c:v>
                </c:pt>
                <c:pt idx="3">
                  <c:v>243.10871602940099</c:v>
                </c:pt>
                <c:pt idx="4">
                  <c:v>136.472417594511</c:v>
                </c:pt>
                <c:pt idx="5">
                  <c:v>180.09731439191901</c:v>
                </c:pt>
                <c:pt idx="6">
                  <c:v>232.908488202222</c:v>
                </c:pt>
                <c:pt idx="7">
                  <c:v>232.117012546051</c:v>
                </c:pt>
                <c:pt idx="8">
                  <c:v>180.50552837068901</c:v>
                </c:pt>
                <c:pt idx="9">
                  <c:v>180.063866214717</c:v>
                </c:pt>
                <c:pt idx="10">
                  <c:v>193.907797612877</c:v>
                </c:pt>
                <c:pt idx="11">
                  <c:v>157.44665587210901</c:v>
                </c:pt>
                <c:pt idx="12">
                  <c:v>201.6406312588</c:v>
                </c:pt>
                <c:pt idx="13">
                  <c:v>204.272664959233</c:v>
                </c:pt>
                <c:pt idx="14">
                  <c:v>181.92584171873801</c:v>
                </c:pt>
                <c:pt idx="15">
                  <c:v>301.41916534714699</c:v>
                </c:pt>
                <c:pt idx="16">
                  <c:v>299.54077409546699</c:v>
                </c:pt>
                <c:pt idx="17">
                  <c:v>226.42782789930399</c:v>
                </c:pt>
                <c:pt idx="18">
                  <c:v>226.35997906057901</c:v>
                </c:pt>
                <c:pt idx="19">
                  <c:v>229.31652769453001</c:v>
                </c:pt>
                <c:pt idx="20">
                  <c:v>192.29205813214199</c:v>
                </c:pt>
                <c:pt idx="21">
                  <c:v>272.01923792201001</c:v>
                </c:pt>
                <c:pt idx="22">
                  <c:v>140.88958691672701</c:v>
                </c:pt>
                <c:pt idx="23">
                  <c:v>300.21035903955402</c:v>
                </c:pt>
                <c:pt idx="24">
                  <c:v>301.59830406927699</c:v>
                </c:pt>
                <c:pt idx="25">
                  <c:v>251.49166405022399</c:v>
                </c:pt>
                <c:pt idx="26">
                  <c:v>237.49216951796501</c:v>
                </c:pt>
                <c:pt idx="27">
                  <c:v>291.09186109638898</c:v>
                </c:pt>
                <c:pt idx="28">
                  <c:v>184.241011261241</c:v>
                </c:pt>
                <c:pt idx="29">
                  <c:v>286.5660279009</c:v>
                </c:pt>
                <c:pt idx="30">
                  <c:v>289.55849186306398</c:v>
                </c:pt>
                <c:pt idx="31">
                  <c:v>319.311483030825</c:v>
                </c:pt>
                <c:pt idx="32">
                  <c:v>223.92181116238299</c:v>
                </c:pt>
                <c:pt idx="33">
                  <c:v>175.31912290548399</c:v>
                </c:pt>
                <c:pt idx="34">
                  <c:v>271.249358607072</c:v>
                </c:pt>
                <c:pt idx="35">
                  <c:v>304.90585240440703</c:v>
                </c:pt>
                <c:pt idx="36">
                  <c:v>225.20054550837301</c:v>
                </c:pt>
                <c:pt idx="37">
                  <c:v>252.09934847407601</c:v>
                </c:pt>
                <c:pt idx="38">
                  <c:v>320.54195321242099</c:v>
                </c:pt>
                <c:pt idx="39">
                  <c:v>319.36487772927501</c:v>
                </c:pt>
                <c:pt idx="40">
                  <c:v>251.649372648732</c:v>
                </c:pt>
                <c:pt idx="41">
                  <c:v>397.39467712354798</c:v>
                </c:pt>
                <c:pt idx="42">
                  <c:v>183.11938978166901</c:v>
                </c:pt>
                <c:pt idx="43">
                  <c:v>256.98063386551797</c:v>
                </c:pt>
                <c:pt idx="44">
                  <c:v>283.46918200478001</c:v>
                </c:pt>
                <c:pt idx="45">
                  <c:v>305.44574254150598</c:v>
                </c:pt>
                <c:pt idx="46">
                  <c:v>310.28038333808701</c:v>
                </c:pt>
                <c:pt idx="47">
                  <c:v>268.39372225100499</c:v>
                </c:pt>
                <c:pt idx="48">
                  <c:v>213.651966291305</c:v>
                </c:pt>
                <c:pt idx="49">
                  <c:v>328.61845138437701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661-4687-B18D-F60E0A7347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1486767"/>
        <c:axId val="141488847"/>
      </c:scatterChart>
      <c:valAx>
        <c:axId val="141486767"/>
        <c:scaling>
          <c:orientation val="minMax"/>
          <c:max val="3"/>
          <c:min val="-7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/>
                  <a:t>SE (D)</a:t>
                </a:r>
                <a:endParaRPr lang="ja-JP" sz="160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488847"/>
        <c:crosses val="autoZero"/>
        <c:crossBetween val="midCat"/>
      </c:valAx>
      <c:valAx>
        <c:axId val="141488847"/>
        <c:scaling>
          <c:orientation val="minMax"/>
          <c:max val="45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/>
                  <a:t>ChT</a:t>
                </a:r>
                <a:endParaRPr lang="ja-JP" sz="160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486767"/>
        <c:crossesAt val="-7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400">
          <a:solidFill>
            <a:sysClr val="windowText" lastClr="000000"/>
          </a:solidFill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600"/>
              <a:t>Nasal</a:t>
            </a:r>
            <a:endParaRPr lang="ja-JP" sz="16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noFill/>
              </a:ln>
              <a:effectLst/>
            </c:spPr>
          </c:marker>
          <c:trendline>
            <c:spPr>
              <a:ln w="19050" cap="rnd">
                <a:solidFill>
                  <a:srgbClr val="FF0000"/>
                </a:solidFill>
                <a:prstDash val="sysDot"/>
              </a:ln>
              <a:effectLst/>
            </c:spPr>
            <c:trendlineType val="linear"/>
            <c:forward val="5"/>
            <c:backward val="5"/>
            <c:dispRSqr val="1"/>
            <c:dispEq val="1"/>
            <c:trendlineLbl>
              <c:layout>
                <c:manualLayout>
                  <c:x val="-6.0972968856169284E-2"/>
                  <c:y val="-0.27243310666901255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4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</c:trendlineLbl>
          </c:trendline>
          <c:xVal>
            <c:numRef>
              <c:f>'testdata230414 (macularのみ174眼)'!#REF!</c:f>
            </c:numRef>
          </c:xVal>
          <c:yVal>
            <c:numRef>
              <c:f>'testdata230414 (macularのみ174眼)'!#REF!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C69-450F-A6D6-54EDADBBD6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1486767"/>
        <c:axId val="141488847"/>
      </c:scatterChart>
      <c:valAx>
        <c:axId val="141486767"/>
        <c:scaling>
          <c:orientation val="minMax"/>
          <c:max val="3"/>
          <c:min val="-7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/>
                  <a:t>SE (D)</a:t>
                </a:r>
                <a:endParaRPr lang="ja-JP" sz="160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488847"/>
        <c:crosses val="autoZero"/>
        <c:crossBetween val="midCat"/>
      </c:valAx>
      <c:valAx>
        <c:axId val="141488847"/>
        <c:scaling>
          <c:orientation val="minMax"/>
          <c:max val="45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/>
                  <a:t>ChT</a:t>
                </a:r>
                <a:endParaRPr lang="ja-JP" sz="160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486767"/>
        <c:crossesAt val="-7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400">
          <a:solidFill>
            <a:sysClr val="windowText" lastClr="000000"/>
          </a:solidFill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1"/>
          <c:order val="1"/>
          <c:tx>
            <c:strRef>
              <c:f>'testdata230414 (24.5mm以上)macula'!$T$7</c:f>
              <c:strCache>
                <c:ptCount val="1"/>
                <c:pt idx="0">
                  <c:v>Women, 88eyes</c:v>
                </c:pt>
              </c:strCache>
            </c:strRef>
          </c:tx>
          <c:spPr>
            <a:solidFill>
              <a:srgbClr val="FFCC99"/>
            </a:solidFill>
            <a:ln>
              <a:solidFill>
                <a:schemeClr val="tx1">
                  <a:lumMod val="50000"/>
                  <a:lumOff val="50000"/>
                </a:schemeClr>
              </a:solidFill>
            </a:ln>
            <a:effectLst/>
          </c:spPr>
          <c:invertIfNegative val="0"/>
          <c:dLbls>
            <c:dLbl>
              <c:idx val="8"/>
              <c:layout>
                <c:manualLayout>
                  <c:x val="-3.5794178401003657E-2"/>
                  <c:y val="-2.656799272329874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921-4BEA-AC75-E779CCFAE0C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'testdata230414 (24.5mm以上)macula'!$R$8:$R$17</c:f>
              <c:numCache>
                <c:formatCode>General</c:formatCode>
                <c:ptCount val="10"/>
              </c:numCache>
            </c:numRef>
          </c:cat>
          <c:val>
            <c:numRef>
              <c:f>'testdata230414 (24.5mm以上)macula'!$T$8:$T$17</c:f>
              <c:numCache>
                <c:formatCode>General</c:formatCode>
                <c:ptCount val="10"/>
              </c:numCache>
            </c:numRef>
          </c:val>
          <c:extLst>
            <c:ext xmlns:c16="http://schemas.microsoft.com/office/drawing/2014/chart" uri="{C3380CC4-5D6E-409C-BE32-E72D297353CC}">
              <c16:uniqueId val="{00000001-0921-4BEA-AC75-E779CCFAE0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079007087"/>
        <c:axId val="1079007919"/>
      </c:barChart>
      <c:barChart>
        <c:barDir val="bar"/>
        <c:grouping val="clustered"/>
        <c:varyColors val="0"/>
        <c:ser>
          <c:idx val="0"/>
          <c:order val="0"/>
          <c:tx>
            <c:strRef>
              <c:f>'testdata230414 (24.5mm以上)macula'!$S$7</c:f>
              <c:strCache>
                <c:ptCount val="1"/>
                <c:pt idx="0">
                  <c:v>Men, 86eyes</c:v>
                </c:pt>
              </c:strCache>
            </c:strRef>
          </c:tx>
          <c:spPr>
            <a:solidFill>
              <a:srgbClr val="99CCFF"/>
            </a:solidFill>
            <a:ln>
              <a:solidFill>
                <a:schemeClr val="tx1">
                  <a:lumMod val="50000"/>
                  <a:lumOff val="50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'testdata230414 (24.5mm以上)macula'!$R$8:$R$17</c:f>
              <c:numCache>
                <c:formatCode>General</c:formatCode>
                <c:ptCount val="10"/>
              </c:numCache>
            </c:numRef>
          </c:cat>
          <c:val>
            <c:numRef>
              <c:f>'testdata230414 (24.5mm以上)macula'!$S$8:$S$17</c:f>
              <c:numCache>
                <c:formatCode>General</c:formatCode>
                <c:ptCount val="10"/>
              </c:numCache>
            </c:numRef>
          </c:val>
          <c:extLst>
            <c:ext xmlns:c16="http://schemas.microsoft.com/office/drawing/2014/chart" uri="{C3380CC4-5D6E-409C-BE32-E72D297353CC}">
              <c16:uniqueId val="{00000002-0921-4BEA-AC75-E779CCFAE0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555846991"/>
        <c:axId val="1079223263"/>
      </c:barChart>
      <c:catAx>
        <c:axId val="1079007087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79007919"/>
        <c:crosses val="autoZero"/>
        <c:auto val="1"/>
        <c:lblAlgn val="ctr"/>
        <c:lblOffset val="0"/>
        <c:noMultiLvlLbl val="0"/>
      </c:catAx>
      <c:valAx>
        <c:axId val="1079007919"/>
        <c:scaling>
          <c:orientation val="maxMin"/>
          <c:max val="25"/>
          <c:min val="-30"/>
        </c:scaling>
        <c:delete val="0"/>
        <c:axPos val="b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prstDash val="dash"/>
              <a:round/>
            </a:ln>
            <a:effectLst/>
          </c:spPr>
        </c:majorGridlines>
        <c:numFmt formatCode="#,##0_);" sourceLinked="0"/>
        <c:majorTickMark val="out"/>
        <c:minorTickMark val="none"/>
        <c:tickLblPos val="nextTo"/>
        <c:spPr>
          <a:noFill/>
          <a:ln>
            <a:solidFill>
              <a:schemeClr val="tx1">
                <a:lumMod val="50000"/>
                <a:lumOff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79007087"/>
        <c:crosses val="autoZero"/>
        <c:crossBetween val="between"/>
        <c:majorUnit val="5"/>
      </c:valAx>
      <c:valAx>
        <c:axId val="1079223263"/>
        <c:scaling>
          <c:orientation val="minMax"/>
          <c:max val="25"/>
          <c:min val="-30"/>
        </c:scaling>
        <c:delete val="0"/>
        <c:axPos val="t"/>
        <c:numFmt formatCode="#,##0_);" sourceLinked="0"/>
        <c:majorTickMark val="out"/>
        <c:minorTickMark val="none"/>
        <c:tickLblPos val="nextTo"/>
        <c:spPr>
          <a:noFill/>
          <a:ln>
            <a:solidFill>
              <a:schemeClr val="tx1">
                <a:lumMod val="50000"/>
                <a:lumOff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55846991"/>
        <c:crosses val="max"/>
        <c:crossBetween val="between"/>
        <c:majorUnit val="5"/>
      </c:valAx>
      <c:catAx>
        <c:axId val="555846991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079223263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tx1"/>
          </a:solidFill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400"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AL vs SE</a:t>
            </a:r>
            <a:endParaRPr lang="ja-JP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noFill/>
              </a:ln>
              <a:effectLst/>
            </c:spPr>
          </c:marker>
          <c:trendline>
            <c:spPr>
              <a:ln w="19050" cap="rnd">
                <a:solidFill>
                  <a:srgbClr val="FF0000"/>
                </a:solidFill>
                <a:prstDash val="sysDot"/>
              </a:ln>
              <a:effectLst/>
            </c:spPr>
            <c:trendlineType val="linear"/>
            <c:forward val="5"/>
            <c:backward val="5"/>
            <c:dispRSqr val="1"/>
            <c:dispEq val="1"/>
            <c:trendlineLbl>
              <c:layout>
                <c:manualLayout>
                  <c:x val="-8.2037037037037033E-2"/>
                  <c:y val="-0.48428611111111108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4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</c:trendlineLbl>
          </c:trendline>
          <c:xVal>
            <c:numRef>
              <c:f>'testdata230414 (24.5mm以上)macula'!$H$8:$H$48</c:f>
              <c:numCache>
                <c:formatCode>General</c:formatCode>
                <c:ptCount val="41"/>
                <c:pt idx="0">
                  <c:v>26.92</c:v>
                </c:pt>
                <c:pt idx="1">
                  <c:v>26.64</c:v>
                </c:pt>
                <c:pt idx="2">
                  <c:v>26.61</c:v>
                </c:pt>
                <c:pt idx="3">
                  <c:v>26.61</c:v>
                </c:pt>
                <c:pt idx="4">
                  <c:v>26.58</c:v>
                </c:pt>
                <c:pt idx="5">
                  <c:v>26.55</c:v>
                </c:pt>
                <c:pt idx="6">
                  <c:v>26.53</c:v>
                </c:pt>
                <c:pt idx="7">
                  <c:v>26.47</c:v>
                </c:pt>
                <c:pt idx="8">
                  <c:v>26.33</c:v>
                </c:pt>
                <c:pt idx="9">
                  <c:v>26.18</c:v>
                </c:pt>
                <c:pt idx="10">
                  <c:v>25.65</c:v>
                </c:pt>
                <c:pt idx="11">
                  <c:v>25.46</c:v>
                </c:pt>
                <c:pt idx="12">
                  <c:v>25.44</c:v>
                </c:pt>
                <c:pt idx="13">
                  <c:v>25.35</c:v>
                </c:pt>
                <c:pt idx="14">
                  <c:v>25.3</c:v>
                </c:pt>
                <c:pt idx="15">
                  <c:v>25.2</c:v>
                </c:pt>
                <c:pt idx="16">
                  <c:v>25.2</c:v>
                </c:pt>
                <c:pt idx="17">
                  <c:v>25.19</c:v>
                </c:pt>
                <c:pt idx="18">
                  <c:v>25.15</c:v>
                </c:pt>
                <c:pt idx="19">
                  <c:v>25.14</c:v>
                </c:pt>
                <c:pt idx="20">
                  <c:v>25.11</c:v>
                </c:pt>
                <c:pt idx="21">
                  <c:v>25.08</c:v>
                </c:pt>
                <c:pt idx="22">
                  <c:v>25.07</c:v>
                </c:pt>
                <c:pt idx="23">
                  <c:v>25.07</c:v>
                </c:pt>
                <c:pt idx="24">
                  <c:v>24.98</c:v>
                </c:pt>
                <c:pt idx="25">
                  <c:v>24.95</c:v>
                </c:pt>
                <c:pt idx="26">
                  <c:v>24.95</c:v>
                </c:pt>
                <c:pt idx="27">
                  <c:v>24.95</c:v>
                </c:pt>
                <c:pt idx="28">
                  <c:v>24.91</c:v>
                </c:pt>
                <c:pt idx="29">
                  <c:v>24.86</c:v>
                </c:pt>
                <c:pt idx="30">
                  <c:v>24.83</c:v>
                </c:pt>
                <c:pt idx="31">
                  <c:v>24.83</c:v>
                </c:pt>
                <c:pt idx="32">
                  <c:v>24.81</c:v>
                </c:pt>
                <c:pt idx="33">
                  <c:v>24.76</c:v>
                </c:pt>
                <c:pt idx="34">
                  <c:v>24.72</c:v>
                </c:pt>
                <c:pt idx="35">
                  <c:v>24.71</c:v>
                </c:pt>
                <c:pt idx="36">
                  <c:v>24.71</c:v>
                </c:pt>
                <c:pt idx="37">
                  <c:v>24.67</c:v>
                </c:pt>
                <c:pt idx="38">
                  <c:v>24.63</c:v>
                </c:pt>
                <c:pt idx="39">
                  <c:v>24.6</c:v>
                </c:pt>
                <c:pt idx="40">
                  <c:v>24.57</c:v>
                </c:pt>
              </c:numCache>
            </c:numRef>
          </c:xVal>
          <c:yVal>
            <c:numRef>
              <c:f>'testdata230414 (24.5mm以上)macula'!$K$8:$K$48</c:f>
              <c:numCache>
                <c:formatCode>General</c:formatCode>
                <c:ptCount val="41"/>
                <c:pt idx="0">
                  <c:v>-5.875</c:v>
                </c:pt>
                <c:pt idx="1">
                  <c:v>-5.625</c:v>
                </c:pt>
                <c:pt idx="2">
                  <c:v>-6.625</c:v>
                </c:pt>
                <c:pt idx="3">
                  <c:v>-5.125</c:v>
                </c:pt>
                <c:pt idx="4">
                  <c:v>-6.75</c:v>
                </c:pt>
                <c:pt idx="5">
                  <c:v>-5.125</c:v>
                </c:pt>
                <c:pt idx="6">
                  <c:v>-6.375</c:v>
                </c:pt>
                <c:pt idx="7">
                  <c:v>-6.875</c:v>
                </c:pt>
                <c:pt idx="8">
                  <c:v>-4.875</c:v>
                </c:pt>
                <c:pt idx="9">
                  <c:v>-4.25</c:v>
                </c:pt>
                <c:pt idx="10">
                  <c:v>-4.5</c:v>
                </c:pt>
                <c:pt idx="11">
                  <c:v>-3.75</c:v>
                </c:pt>
                <c:pt idx="12">
                  <c:v>-4.375</c:v>
                </c:pt>
                <c:pt idx="13">
                  <c:v>-3.125</c:v>
                </c:pt>
                <c:pt idx="14">
                  <c:v>-3.5</c:v>
                </c:pt>
                <c:pt idx="15">
                  <c:v>-3.625</c:v>
                </c:pt>
                <c:pt idx="16">
                  <c:v>-3</c:v>
                </c:pt>
                <c:pt idx="17">
                  <c:v>-1.5</c:v>
                </c:pt>
                <c:pt idx="18">
                  <c:v>-1.375</c:v>
                </c:pt>
                <c:pt idx="19">
                  <c:v>-4.5</c:v>
                </c:pt>
                <c:pt idx="20">
                  <c:v>-1.125</c:v>
                </c:pt>
                <c:pt idx="21">
                  <c:v>-1.75</c:v>
                </c:pt>
                <c:pt idx="22">
                  <c:v>-3.875</c:v>
                </c:pt>
                <c:pt idx="23">
                  <c:v>-1.875</c:v>
                </c:pt>
                <c:pt idx="24">
                  <c:v>-1</c:v>
                </c:pt>
                <c:pt idx="25">
                  <c:v>-2.5</c:v>
                </c:pt>
                <c:pt idx="26">
                  <c:v>-1</c:v>
                </c:pt>
                <c:pt idx="27">
                  <c:v>-1.25</c:v>
                </c:pt>
                <c:pt idx="28">
                  <c:v>-1.5</c:v>
                </c:pt>
                <c:pt idx="29">
                  <c:v>-1.875</c:v>
                </c:pt>
                <c:pt idx="30">
                  <c:v>-2.625</c:v>
                </c:pt>
                <c:pt idx="31">
                  <c:v>-1.75</c:v>
                </c:pt>
                <c:pt idx="32">
                  <c:v>-3.375</c:v>
                </c:pt>
                <c:pt idx="33">
                  <c:v>-3.375</c:v>
                </c:pt>
                <c:pt idx="34">
                  <c:v>-2.5</c:v>
                </c:pt>
                <c:pt idx="35">
                  <c:v>-3.75</c:v>
                </c:pt>
                <c:pt idx="36">
                  <c:v>-1.625</c:v>
                </c:pt>
                <c:pt idx="37">
                  <c:v>-3</c:v>
                </c:pt>
                <c:pt idx="38">
                  <c:v>-0.875</c:v>
                </c:pt>
                <c:pt idx="39">
                  <c:v>-3.875</c:v>
                </c:pt>
                <c:pt idx="40">
                  <c:v>-1.125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903-4A75-92DE-71F3D249E0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66954655"/>
        <c:axId val="1166965887"/>
      </c:scatterChart>
      <c:valAx>
        <c:axId val="1166954655"/>
        <c:scaling>
          <c:orientation val="minMax"/>
          <c:max val="30"/>
          <c:min val="2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ja-JP" sz="1600"/>
                  <a:t>AL (mm)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66965887"/>
        <c:crossesAt val="-7"/>
        <c:crossBetween val="midCat"/>
      </c:valAx>
      <c:valAx>
        <c:axId val="1166965887"/>
        <c:scaling>
          <c:orientation val="minMax"/>
          <c:max val="3"/>
          <c:min val="-7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ja-JP" sz="1600"/>
                  <a:t>SE (D)</a:t>
                </a:r>
                <a:endParaRPr lang="ja-JP" altLang="en-US" sz="160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ja-JP" alt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66954655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400">
          <a:solidFill>
            <a:sysClr val="windowText" lastClr="000000"/>
          </a:solidFill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'testdata230414 (24.5mm以上)macula'!$V$8</c:f>
              <c:strCache>
                <c:ptCount val="1"/>
              </c:strCache>
            </c:strRef>
          </c:tx>
          <c:spPr>
            <a:pattFill prst="pct5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'testdata230414 (24.5mm以上)macula'!$W$9:$Y$9</c:f>
                <c:numCache>
                  <c:formatCode>General</c:formatCode>
                  <c:ptCount val="3"/>
                </c:numCache>
              </c:numRef>
            </c:plus>
            <c:minus>
              <c:numRef>
                <c:f>'testdata230414 (24.5mm以上)macula'!$W$9:$Y$9</c:f>
                <c:numCache>
                  <c:formatCode>General</c:formatCode>
                  <c:ptCount val="3"/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'testdata230414 (24.5mm以上)macula'!$W$7:$Y$7</c:f>
              <c:strCache>
                <c:ptCount val="3"/>
                <c:pt idx="0">
                  <c:v>Macular</c:v>
                </c:pt>
                <c:pt idx="1">
                  <c:v>Nasal</c:v>
                </c:pt>
                <c:pt idx="2">
                  <c:v>Temporal</c:v>
                </c:pt>
              </c:strCache>
            </c:strRef>
          </c:cat>
          <c:val>
            <c:numRef>
              <c:f>'testdata230414 (24.5mm以上)macula'!$W$8:$Y$8</c:f>
              <c:numCache>
                <c:formatCode>General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0-2CC3-4607-9523-899EECA898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95375279"/>
        <c:axId val="260673871"/>
      </c:barChart>
      <c:catAx>
        <c:axId val="3953752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60673871"/>
        <c:crosses val="autoZero"/>
        <c:auto val="1"/>
        <c:lblAlgn val="ctr"/>
        <c:lblOffset val="100"/>
        <c:noMultiLvlLbl val="0"/>
      </c:catAx>
      <c:valAx>
        <c:axId val="26067387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ja-JP"/>
                  <a:t>Thickness (μm)</a:t>
                </a:r>
                <a:endParaRPr lang="ja-JP" alt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ja-JP" alt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9537527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400">
          <a:solidFill>
            <a:sysClr val="windowText" lastClr="000000"/>
          </a:solidFill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600"/>
              <a:t>Macular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noFill/>
              </a:ln>
              <a:effectLst/>
            </c:spPr>
          </c:marker>
          <c:trendline>
            <c:spPr>
              <a:ln w="19050" cap="rnd">
                <a:solidFill>
                  <a:srgbClr val="FF0000"/>
                </a:solidFill>
                <a:prstDash val="sysDot"/>
              </a:ln>
              <a:effectLst/>
            </c:spPr>
            <c:trendlineType val="linear"/>
            <c:forward val="5"/>
            <c:backward val="5"/>
            <c:dispRSqr val="1"/>
            <c:dispEq val="1"/>
            <c:trendlineLbl>
              <c:layout>
                <c:manualLayout>
                  <c:x val="-5.7553807761192378E-2"/>
                  <c:y val="-0.460594722222222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4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</c:trendlineLbl>
          </c:trendline>
          <c:xVal>
            <c:numRef>
              <c:f>'testdata230414 (24.5mm以上)macula'!$H$8:$H$48</c:f>
              <c:numCache>
                <c:formatCode>General</c:formatCode>
                <c:ptCount val="41"/>
                <c:pt idx="0">
                  <c:v>26.92</c:v>
                </c:pt>
                <c:pt idx="1">
                  <c:v>26.64</c:v>
                </c:pt>
                <c:pt idx="2">
                  <c:v>26.61</c:v>
                </c:pt>
                <c:pt idx="3">
                  <c:v>26.61</c:v>
                </c:pt>
                <c:pt idx="4">
                  <c:v>26.58</c:v>
                </c:pt>
                <c:pt idx="5">
                  <c:v>26.55</c:v>
                </c:pt>
                <c:pt idx="6">
                  <c:v>26.53</c:v>
                </c:pt>
                <c:pt idx="7">
                  <c:v>26.47</c:v>
                </c:pt>
                <c:pt idx="8">
                  <c:v>26.33</c:v>
                </c:pt>
                <c:pt idx="9">
                  <c:v>26.18</c:v>
                </c:pt>
                <c:pt idx="10">
                  <c:v>25.65</c:v>
                </c:pt>
                <c:pt idx="11">
                  <c:v>25.46</c:v>
                </c:pt>
                <c:pt idx="12">
                  <c:v>25.44</c:v>
                </c:pt>
                <c:pt idx="13">
                  <c:v>25.35</c:v>
                </c:pt>
                <c:pt idx="14">
                  <c:v>25.3</c:v>
                </c:pt>
                <c:pt idx="15">
                  <c:v>25.2</c:v>
                </c:pt>
                <c:pt idx="16">
                  <c:v>25.2</c:v>
                </c:pt>
                <c:pt idx="17">
                  <c:v>25.19</c:v>
                </c:pt>
                <c:pt idx="18">
                  <c:v>25.15</c:v>
                </c:pt>
                <c:pt idx="19">
                  <c:v>25.14</c:v>
                </c:pt>
                <c:pt idx="20">
                  <c:v>25.11</c:v>
                </c:pt>
                <c:pt idx="21">
                  <c:v>25.08</c:v>
                </c:pt>
                <c:pt idx="22">
                  <c:v>25.07</c:v>
                </c:pt>
                <c:pt idx="23">
                  <c:v>25.07</c:v>
                </c:pt>
                <c:pt idx="24">
                  <c:v>24.98</c:v>
                </c:pt>
                <c:pt idx="25">
                  <c:v>24.95</c:v>
                </c:pt>
                <c:pt idx="26">
                  <c:v>24.95</c:v>
                </c:pt>
                <c:pt idx="27">
                  <c:v>24.95</c:v>
                </c:pt>
                <c:pt idx="28">
                  <c:v>24.91</c:v>
                </c:pt>
                <c:pt idx="29">
                  <c:v>24.86</c:v>
                </c:pt>
                <c:pt idx="30">
                  <c:v>24.83</c:v>
                </c:pt>
                <c:pt idx="31">
                  <c:v>24.83</c:v>
                </c:pt>
                <c:pt idx="32">
                  <c:v>24.81</c:v>
                </c:pt>
                <c:pt idx="33">
                  <c:v>24.76</c:v>
                </c:pt>
                <c:pt idx="34">
                  <c:v>24.72</c:v>
                </c:pt>
                <c:pt idx="35">
                  <c:v>24.71</c:v>
                </c:pt>
                <c:pt idx="36">
                  <c:v>24.71</c:v>
                </c:pt>
                <c:pt idx="37">
                  <c:v>24.67</c:v>
                </c:pt>
                <c:pt idx="38">
                  <c:v>24.63</c:v>
                </c:pt>
                <c:pt idx="39">
                  <c:v>24.6</c:v>
                </c:pt>
                <c:pt idx="40">
                  <c:v>24.57</c:v>
                </c:pt>
              </c:numCache>
            </c:numRef>
          </c:xVal>
          <c:yVal>
            <c:numRef>
              <c:f>'testdata230414 (24.5mm以上)macula'!$O$8:$O$48</c:f>
              <c:numCache>
                <c:formatCode>General</c:formatCode>
                <c:ptCount val="41"/>
                <c:pt idx="0">
                  <c:v>136.472417594511</c:v>
                </c:pt>
                <c:pt idx="1">
                  <c:v>180.09731439191901</c:v>
                </c:pt>
                <c:pt idx="2">
                  <c:v>278.468119450237</c:v>
                </c:pt>
                <c:pt idx="3">
                  <c:v>180.50552837068901</c:v>
                </c:pt>
                <c:pt idx="4">
                  <c:v>129.71853781146501</c:v>
                </c:pt>
                <c:pt idx="5">
                  <c:v>180.063866214717</c:v>
                </c:pt>
                <c:pt idx="6">
                  <c:v>243.10871602940099</c:v>
                </c:pt>
                <c:pt idx="7">
                  <c:v>143.39462727049499</c:v>
                </c:pt>
                <c:pt idx="8">
                  <c:v>193.907797612877</c:v>
                </c:pt>
                <c:pt idx="9">
                  <c:v>181.92584171873801</c:v>
                </c:pt>
                <c:pt idx="10">
                  <c:v>157.44665587210901</c:v>
                </c:pt>
                <c:pt idx="11">
                  <c:v>192.29205813214199</c:v>
                </c:pt>
                <c:pt idx="12">
                  <c:v>204.272664959233</c:v>
                </c:pt>
                <c:pt idx="13">
                  <c:v>184.241011261241</c:v>
                </c:pt>
                <c:pt idx="14">
                  <c:v>301.59830406927699</c:v>
                </c:pt>
                <c:pt idx="15">
                  <c:v>140.88958691672701</c:v>
                </c:pt>
                <c:pt idx="16">
                  <c:v>286.5660279009</c:v>
                </c:pt>
                <c:pt idx="17">
                  <c:v>174.906429867132</c:v>
                </c:pt>
                <c:pt idx="18">
                  <c:v>161.19934729646101</c:v>
                </c:pt>
                <c:pt idx="19">
                  <c:v>201.6406312588</c:v>
                </c:pt>
                <c:pt idx="20">
                  <c:v>195.57245840820499</c:v>
                </c:pt>
                <c:pt idx="21">
                  <c:v>213.651966291305</c:v>
                </c:pt>
                <c:pt idx="22">
                  <c:v>226.35997906057901</c:v>
                </c:pt>
                <c:pt idx="23">
                  <c:v>283.46918200478001</c:v>
                </c:pt>
                <c:pt idx="24">
                  <c:v>212.207044804785</c:v>
                </c:pt>
                <c:pt idx="25">
                  <c:v>175.31912290548399</c:v>
                </c:pt>
                <c:pt idx="26">
                  <c:v>187.62729733458099</c:v>
                </c:pt>
                <c:pt idx="27">
                  <c:v>212.499602324417</c:v>
                </c:pt>
                <c:pt idx="28">
                  <c:v>198.816063779497</c:v>
                </c:pt>
                <c:pt idx="29">
                  <c:v>256.98063386551797</c:v>
                </c:pt>
                <c:pt idx="30">
                  <c:v>223.92181116238299</c:v>
                </c:pt>
                <c:pt idx="31">
                  <c:v>268.39372225100499</c:v>
                </c:pt>
                <c:pt idx="32">
                  <c:v>251.49166405022399</c:v>
                </c:pt>
                <c:pt idx="33">
                  <c:v>237.49216951796501</c:v>
                </c:pt>
                <c:pt idx="34">
                  <c:v>271.249358607072</c:v>
                </c:pt>
                <c:pt idx="35">
                  <c:v>229.31652769453001</c:v>
                </c:pt>
                <c:pt idx="36">
                  <c:v>185.07618722022701</c:v>
                </c:pt>
                <c:pt idx="37">
                  <c:v>289.55849186306398</c:v>
                </c:pt>
                <c:pt idx="38">
                  <c:v>240.86121055832601</c:v>
                </c:pt>
                <c:pt idx="39">
                  <c:v>226.42782789930399</c:v>
                </c:pt>
                <c:pt idx="40">
                  <c:v>199.22984482605401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10F-4FAE-A849-7DEEC3440B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1486767"/>
        <c:axId val="141488847"/>
      </c:scatterChart>
      <c:valAx>
        <c:axId val="141486767"/>
        <c:scaling>
          <c:orientation val="minMax"/>
          <c:max val="28"/>
          <c:min val="2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/>
                  <a:t>AL (mm)</a:t>
                </a:r>
                <a:endParaRPr lang="ja-JP" sz="160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488847"/>
        <c:crosses val="autoZero"/>
        <c:crossBetween val="midCat"/>
      </c:valAx>
      <c:valAx>
        <c:axId val="141488847"/>
        <c:scaling>
          <c:orientation val="minMax"/>
          <c:max val="45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/>
                  <a:t>ChT</a:t>
                </a:r>
                <a:endParaRPr lang="ja-JP" sz="160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486767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400">
          <a:solidFill>
            <a:sysClr val="windowText" lastClr="000000"/>
          </a:solidFill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spc="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 sz="2000">
                <a:latin typeface="Times New Roman" panose="02020603050405020304" pitchFamily="18" charset="0"/>
                <a:cs typeface="Times New Roman" panose="02020603050405020304" pitchFamily="18" charset="0"/>
              </a:rPr>
              <a:t>Macular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spc="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8"/>
            <c:spPr>
              <a:solidFill>
                <a:schemeClr val="tx1"/>
              </a:solidFill>
              <a:ln w="9525">
                <a:noFill/>
              </a:ln>
              <a:effectLst/>
            </c:spPr>
          </c:marker>
          <c:trendline>
            <c:spPr>
              <a:ln w="19050" cap="rnd">
                <a:solidFill>
                  <a:schemeClr val="tx1"/>
                </a:solidFill>
                <a:prstDash val="solid"/>
              </a:ln>
              <a:effectLst/>
            </c:spPr>
            <c:trendlineType val="linear"/>
            <c:forward val="5"/>
            <c:backward val="5"/>
            <c:dispRSqr val="0"/>
            <c:dispEq val="0"/>
          </c:trendline>
          <c:xVal>
            <c:numRef>
              <c:f>testdata230414!$H$8:$H$181</c:f>
              <c:numCache>
                <c:formatCode>General</c:formatCode>
                <c:ptCount val="174"/>
                <c:pt idx="0">
                  <c:v>23.37</c:v>
                </c:pt>
                <c:pt idx="1">
                  <c:v>23.72</c:v>
                </c:pt>
                <c:pt idx="2">
                  <c:v>22.68</c:v>
                </c:pt>
                <c:pt idx="3">
                  <c:v>22.75</c:v>
                </c:pt>
                <c:pt idx="4">
                  <c:v>24.44</c:v>
                </c:pt>
                <c:pt idx="5">
                  <c:v>24.31</c:v>
                </c:pt>
                <c:pt idx="6">
                  <c:v>22.35</c:v>
                </c:pt>
                <c:pt idx="7">
                  <c:v>22.52</c:v>
                </c:pt>
                <c:pt idx="8">
                  <c:v>22.7</c:v>
                </c:pt>
                <c:pt idx="9">
                  <c:v>22.59</c:v>
                </c:pt>
                <c:pt idx="10">
                  <c:v>21.74</c:v>
                </c:pt>
                <c:pt idx="11">
                  <c:v>21.58</c:v>
                </c:pt>
                <c:pt idx="12">
                  <c:v>24.2</c:v>
                </c:pt>
                <c:pt idx="13">
                  <c:v>24.04</c:v>
                </c:pt>
                <c:pt idx="14">
                  <c:v>24.49</c:v>
                </c:pt>
                <c:pt idx="15">
                  <c:v>24.32</c:v>
                </c:pt>
                <c:pt idx="16">
                  <c:v>24.95</c:v>
                </c:pt>
                <c:pt idx="17">
                  <c:v>24.13</c:v>
                </c:pt>
                <c:pt idx="18">
                  <c:v>23.08</c:v>
                </c:pt>
                <c:pt idx="19">
                  <c:v>23.37</c:v>
                </c:pt>
                <c:pt idx="20">
                  <c:v>22.71</c:v>
                </c:pt>
                <c:pt idx="21">
                  <c:v>22.72</c:v>
                </c:pt>
                <c:pt idx="22">
                  <c:v>24.08</c:v>
                </c:pt>
                <c:pt idx="23">
                  <c:v>23.24</c:v>
                </c:pt>
                <c:pt idx="24">
                  <c:v>24.65</c:v>
                </c:pt>
                <c:pt idx="25">
                  <c:v>24.77</c:v>
                </c:pt>
                <c:pt idx="26">
                  <c:v>25.65</c:v>
                </c:pt>
                <c:pt idx="27">
                  <c:v>25.2</c:v>
                </c:pt>
                <c:pt idx="28">
                  <c:v>22.29</c:v>
                </c:pt>
                <c:pt idx="29">
                  <c:v>22.8</c:v>
                </c:pt>
                <c:pt idx="30">
                  <c:v>22.99</c:v>
                </c:pt>
                <c:pt idx="31">
                  <c:v>22.97</c:v>
                </c:pt>
                <c:pt idx="32">
                  <c:v>21.83</c:v>
                </c:pt>
                <c:pt idx="33">
                  <c:v>21.47</c:v>
                </c:pt>
                <c:pt idx="34">
                  <c:v>23.88</c:v>
                </c:pt>
                <c:pt idx="35">
                  <c:v>23.94</c:v>
                </c:pt>
                <c:pt idx="36">
                  <c:v>24.27</c:v>
                </c:pt>
                <c:pt idx="37">
                  <c:v>24.14</c:v>
                </c:pt>
                <c:pt idx="38">
                  <c:v>24.48</c:v>
                </c:pt>
                <c:pt idx="39">
                  <c:v>24.35</c:v>
                </c:pt>
                <c:pt idx="40">
                  <c:v>23.84</c:v>
                </c:pt>
                <c:pt idx="41">
                  <c:v>23.55</c:v>
                </c:pt>
                <c:pt idx="42">
                  <c:v>24.63</c:v>
                </c:pt>
                <c:pt idx="43">
                  <c:v>24.46</c:v>
                </c:pt>
                <c:pt idx="44">
                  <c:v>22.04</c:v>
                </c:pt>
                <c:pt idx="45">
                  <c:v>22.12</c:v>
                </c:pt>
                <c:pt idx="46">
                  <c:v>22.63</c:v>
                </c:pt>
                <c:pt idx="47">
                  <c:v>22.63</c:v>
                </c:pt>
                <c:pt idx="48">
                  <c:v>23.77</c:v>
                </c:pt>
                <c:pt idx="49">
                  <c:v>23.79</c:v>
                </c:pt>
                <c:pt idx="50">
                  <c:v>22.29</c:v>
                </c:pt>
                <c:pt idx="51">
                  <c:v>22.31</c:v>
                </c:pt>
                <c:pt idx="52">
                  <c:v>22.42</c:v>
                </c:pt>
                <c:pt idx="53">
                  <c:v>22.62</c:v>
                </c:pt>
                <c:pt idx="54">
                  <c:v>23.66</c:v>
                </c:pt>
                <c:pt idx="55">
                  <c:v>23.43</c:v>
                </c:pt>
                <c:pt idx="56">
                  <c:v>22.94</c:v>
                </c:pt>
                <c:pt idx="57">
                  <c:v>22.74</c:v>
                </c:pt>
                <c:pt idx="58">
                  <c:v>22.66</c:v>
                </c:pt>
                <c:pt idx="59">
                  <c:v>22.93</c:v>
                </c:pt>
                <c:pt idx="60">
                  <c:v>22.59</c:v>
                </c:pt>
                <c:pt idx="61">
                  <c:v>22.11</c:v>
                </c:pt>
                <c:pt idx="62">
                  <c:v>23.12</c:v>
                </c:pt>
                <c:pt idx="63">
                  <c:v>23.18</c:v>
                </c:pt>
                <c:pt idx="64">
                  <c:v>23.8</c:v>
                </c:pt>
                <c:pt idx="65">
                  <c:v>23.89</c:v>
                </c:pt>
                <c:pt idx="66">
                  <c:v>25.11</c:v>
                </c:pt>
                <c:pt idx="67">
                  <c:v>25.19</c:v>
                </c:pt>
                <c:pt idx="68">
                  <c:v>21.92</c:v>
                </c:pt>
                <c:pt idx="69">
                  <c:v>22.4</c:v>
                </c:pt>
                <c:pt idx="70">
                  <c:v>22.66</c:v>
                </c:pt>
                <c:pt idx="71">
                  <c:v>22.65</c:v>
                </c:pt>
                <c:pt idx="72">
                  <c:v>23.17</c:v>
                </c:pt>
                <c:pt idx="73">
                  <c:v>23.29</c:v>
                </c:pt>
                <c:pt idx="74">
                  <c:v>23.73</c:v>
                </c:pt>
                <c:pt idx="75">
                  <c:v>23.49</c:v>
                </c:pt>
                <c:pt idx="76">
                  <c:v>23.26</c:v>
                </c:pt>
                <c:pt idx="77">
                  <c:v>23.14</c:v>
                </c:pt>
                <c:pt idx="78">
                  <c:v>23.64</c:v>
                </c:pt>
                <c:pt idx="79">
                  <c:v>23.4</c:v>
                </c:pt>
                <c:pt idx="80">
                  <c:v>22.62</c:v>
                </c:pt>
                <c:pt idx="81">
                  <c:v>22.43</c:v>
                </c:pt>
                <c:pt idx="82">
                  <c:v>21.47</c:v>
                </c:pt>
                <c:pt idx="83">
                  <c:v>22.34</c:v>
                </c:pt>
                <c:pt idx="84">
                  <c:v>25.2</c:v>
                </c:pt>
                <c:pt idx="85">
                  <c:v>25.3</c:v>
                </c:pt>
                <c:pt idx="86">
                  <c:v>24.6</c:v>
                </c:pt>
                <c:pt idx="87">
                  <c:v>24.71</c:v>
                </c:pt>
                <c:pt idx="88">
                  <c:v>23.9</c:v>
                </c:pt>
                <c:pt idx="89">
                  <c:v>23.63</c:v>
                </c:pt>
                <c:pt idx="90">
                  <c:v>23.25</c:v>
                </c:pt>
                <c:pt idx="91">
                  <c:v>23.29</c:v>
                </c:pt>
                <c:pt idx="92">
                  <c:v>23.74</c:v>
                </c:pt>
                <c:pt idx="93">
                  <c:v>23.9</c:v>
                </c:pt>
                <c:pt idx="94">
                  <c:v>23.15</c:v>
                </c:pt>
                <c:pt idx="95">
                  <c:v>23.39</c:v>
                </c:pt>
                <c:pt idx="96">
                  <c:v>26.53</c:v>
                </c:pt>
                <c:pt idx="97">
                  <c:v>26.61</c:v>
                </c:pt>
                <c:pt idx="98">
                  <c:v>24.13</c:v>
                </c:pt>
                <c:pt idx="99">
                  <c:v>24.28</c:v>
                </c:pt>
                <c:pt idx="100">
                  <c:v>23.38</c:v>
                </c:pt>
                <c:pt idx="101">
                  <c:v>23.42</c:v>
                </c:pt>
                <c:pt idx="102">
                  <c:v>23.9</c:v>
                </c:pt>
                <c:pt idx="103">
                  <c:v>24.04</c:v>
                </c:pt>
                <c:pt idx="104">
                  <c:v>26.92</c:v>
                </c:pt>
                <c:pt idx="105">
                  <c:v>26.61</c:v>
                </c:pt>
                <c:pt idx="106">
                  <c:v>23.72</c:v>
                </c:pt>
                <c:pt idx="107">
                  <c:v>23.68</c:v>
                </c:pt>
                <c:pt idx="108">
                  <c:v>24.18</c:v>
                </c:pt>
                <c:pt idx="109">
                  <c:v>24.37</c:v>
                </c:pt>
                <c:pt idx="110">
                  <c:v>24.95</c:v>
                </c:pt>
                <c:pt idx="111">
                  <c:v>24.95</c:v>
                </c:pt>
                <c:pt idx="112">
                  <c:v>23.45</c:v>
                </c:pt>
                <c:pt idx="113">
                  <c:v>23.55</c:v>
                </c:pt>
                <c:pt idx="114">
                  <c:v>23.44</c:v>
                </c:pt>
                <c:pt idx="115">
                  <c:v>23.41</c:v>
                </c:pt>
                <c:pt idx="116">
                  <c:v>24.06</c:v>
                </c:pt>
                <c:pt idx="117">
                  <c:v>23.88</c:v>
                </c:pt>
                <c:pt idx="118">
                  <c:v>25.15</c:v>
                </c:pt>
                <c:pt idx="119">
                  <c:v>24.98</c:v>
                </c:pt>
                <c:pt idx="120">
                  <c:v>24.71</c:v>
                </c:pt>
                <c:pt idx="121">
                  <c:v>24.91</c:v>
                </c:pt>
                <c:pt idx="122">
                  <c:v>24.76</c:v>
                </c:pt>
                <c:pt idx="123">
                  <c:v>24.67</c:v>
                </c:pt>
                <c:pt idx="124">
                  <c:v>23.01</c:v>
                </c:pt>
                <c:pt idx="125">
                  <c:v>22.95</c:v>
                </c:pt>
                <c:pt idx="126">
                  <c:v>26.55</c:v>
                </c:pt>
                <c:pt idx="127">
                  <c:v>26.18</c:v>
                </c:pt>
                <c:pt idx="128">
                  <c:v>24.35</c:v>
                </c:pt>
                <c:pt idx="129">
                  <c:v>24.42</c:v>
                </c:pt>
                <c:pt idx="130">
                  <c:v>24.47</c:v>
                </c:pt>
                <c:pt idx="131">
                  <c:v>24.57</c:v>
                </c:pt>
                <c:pt idx="132">
                  <c:v>23.17</c:v>
                </c:pt>
                <c:pt idx="133">
                  <c:v>23.41</c:v>
                </c:pt>
                <c:pt idx="134">
                  <c:v>24.81</c:v>
                </c:pt>
                <c:pt idx="135">
                  <c:v>25.07</c:v>
                </c:pt>
                <c:pt idx="136">
                  <c:v>26.47</c:v>
                </c:pt>
                <c:pt idx="137">
                  <c:v>26.58</c:v>
                </c:pt>
                <c:pt idx="138">
                  <c:v>23.99</c:v>
                </c:pt>
                <c:pt idx="139">
                  <c:v>24.13</c:v>
                </c:pt>
                <c:pt idx="140">
                  <c:v>24.83</c:v>
                </c:pt>
                <c:pt idx="141">
                  <c:v>24.72</c:v>
                </c:pt>
                <c:pt idx="142">
                  <c:v>23.75</c:v>
                </c:pt>
                <c:pt idx="143">
                  <c:v>23.69</c:v>
                </c:pt>
                <c:pt idx="144">
                  <c:v>23.3</c:v>
                </c:pt>
                <c:pt idx="145">
                  <c:v>23.19</c:v>
                </c:pt>
                <c:pt idx="146">
                  <c:v>22.79</c:v>
                </c:pt>
                <c:pt idx="147">
                  <c:v>22.79</c:v>
                </c:pt>
                <c:pt idx="148">
                  <c:v>26.64</c:v>
                </c:pt>
                <c:pt idx="149">
                  <c:v>26.33</c:v>
                </c:pt>
                <c:pt idx="150">
                  <c:v>21.82</c:v>
                </c:pt>
                <c:pt idx="151">
                  <c:v>22</c:v>
                </c:pt>
                <c:pt idx="152">
                  <c:v>24.83</c:v>
                </c:pt>
                <c:pt idx="153">
                  <c:v>24.86</c:v>
                </c:pt>
                <c:pt idx="154">
                  <c:v>23.41</c:v>
                </c:pt>
                <c:pt idx="155">
                  <c:v>23.32</c:v>
                </c:pt>
                <c:pt idx="156">
                  <c:v>25.35</c:v>
                </c:pt>
                <c:pt idx="157">
                  <c:v>25.46</c:v>
                </c:pt>
                <c:pt idx="158">
                  <c:v>23.65</c:v>
                </c:pt>
                <c:pt idx="159">
                  <c:v>22.86</c:v>
                </c:pt>
                <c:pt idx="160">
                  <c:v>25.07</c:v>
                </c:pt>
                <c:pt idx="161">
                  <c:v>25.08</c:v>
                </c:pt>
                <c:pt idx="162">
                  <c:v>24.14</c:v>
                </c:pt>
                <c:pt idx="163">
                  <c:v>23.49</c:v>
                </c:pt>
                <c:pt idx="164">
                  <c:v>22.47</c:v>
                </c:pt>
                <c:pt idx="165">
                  <c:v>22.67</c:v>
                </c:pt>
                <c:pt idx="166">
                  <c:v>22.51</c:v>
                </c:pt>
                <c:pt idx="167">
                  <c:v>22.39</c:v>
                </c:pt>
                <c:pt idx="168">
                  <c:v>23.41</c:v>
                </c:pt>
                <c:pt idx="169">
                  <c:v>23.29</c:v>
                </c:pt>
                <c:pt idx="170">
                  <c:v>25.14</c:v>
                </c:pt>
                <c:pt idx="171">
                  <c:v>25.44</c:v>
                </c:pt>
                <c:pt idx="172">
                  <c:v>22.96</c:v>
                </c:pt>
                <c:pt idx="173">
                  <c:v>23.01</c:v>
                </c:pt>
              </c:numCache>
            </c:numRef>
          </c:xVal>
          <c:yVal>
            <c:numRef>
              <c:f>testdata230414!$O$8:$O$181</c:f>
              <c:numCache>
                <c:formatCode>General</c:formatCode>
                <c:ptCount val="174"/>
                <c:pt idx="0">
                  <c:v>285.33780523057402</c:v>
                </c:pt>
                <c:pt idx="1">
                  <c:v>251.649372648732</c:v>
                </c:pt>
                <c:pt idx="2">
                  <c:v>226.848302075882</c:v>
                </c:pt>
                <c:pt idx="3">
                  <c:v>238.97490830503401</c:v>
                </c:pt>
                <c:pt idx="4">
                  <c:v>232.908488202222</c:v>
                </c:pt>
                <c:pt idx="5">
                  <c:v>232.117012546051</c:v>
                </c:pt>
                <c:pt idx="6">
                  <c:v>291.39336026754199</c:v>
                </c:pt>
                <c:pt idx="7">
                  <c:v>334.61196719622802</c:v>
                </c:pt>
                <c:pt idx="8">
                  <c:v>233.10653464257399</c:v>
                </c:pt>
                <c:pt idx="9">
                  <c:v>274.028296740521</c:v>
                </c:pt>
                <c:pt idx="10">
                  <c:v>248.707002053607</c:v>
                </c:pt>
                <c:pt idx="11">
                  <c:v>309.87547334418798</c:v>
                </c:pt>
                <c:pt idx="12">
                  <c:v>272.01923792201001</c:v>
                </c:pt>
                <c:pt idx="13">
                  <c:v>300.21035903955402</c:v>
                </c:pt>
                <c:pt idx="14">
                  <c:v>244.75094353571299</c:v>
                </c:pt>
                <c:pt idx="15">
                  <c:v>291.09186109638898</c:v>
                </c:pt>
                <c:pt idx="16">
                  <c:v>175.31912290548399</c:v>
                </c:pt>
                <c:pt idx="17">
                  <c:v>197.45246450900299</c:v>
                </c:pt>
                <c:pt idx="18">
                  <c:v>223.663603227853</c:v>
                </c:pt>
                <c:pt idx="19">
                  <c:v>223.13217448231501</c:v>
                </c:pt>
                <c:pt idx="20">
                  <c:v>229.55508658577801</c:v>
                </c:pt>
                <c:pt idx="21">
                  <c:v>196.95143532093101</c:v>
                </c:pt>
                <c:pt idx="22">
                  <c:v>183.11938978166901</c:v>
                </c:pt>
                <c:pt idx="23">
                  <c:v>284.75455674512398</c:v>
                </c:pt>
                <c:pt idx="24">
                  <c:v>327.801350443768</c:v>
                </c:pt>
                <c:pt idx="25">
                  <c:v>305.72802629594997</c:v>
                </c:pt>
                <c:pt idx="26">
                  <c:v>157.44665587210901</c:v>
                </c:pt>
                <c:pt idx="27">
                  <c:v>140.88958691672701</c:v>
                </c:pt>
                <c:pt idx="28">
                  <c:v>348.56978294943798</c:v>
                </c:pt>
                <c:pt idx="29">
                  <c:v>363.36291315434499</c:v>
                </c:pt>
                <c:pt idx="30">
                  <c:v>371.58792146393199</c:v>
                </c:pt>
                <c:pt idx="31">
                  <c:v>382.03457865833002</c:v>
                </c:pt>
                <c:pt idx="32">
                  <c:v>209.841245768237</c:v>
                </c:pt>
                <c:pt idx="33">
                  <c:v>218.31201354297201</c:v>
                </c:pt>
                <c:pt idx="34">
                  <c:v>343.57101813971298</c:v>
                </c:pt>
                <c:pt idx="35">
                  <c:v>391.19044230908901</c:v>
                </c:pt>
                <c:pt idx="36">
                  <c:v>397.68331288839403</c:v>
                </c:pt>
                <c:pt idx="37">
                  <c:v>383.64641791097603</c:v>
                </c:pt>
                <c:pt idx="38">
                  <c:v>252.09934847407601</c:v>
                </c:pt>
                <c:pt idx="39">
                  <c:v>320.54195321242099</c:v>
                </c:pt>
                <c:pt idx="40">
                  <c:v>334.11505287501097</c:v>
                </c:pt>
                <c:pt idx="41">
                  <c:v>407.34448776740101</c:v>
                </c:pt>
                <c:pt idx="42">
                  <c:v>240.86121055832601</c:v>
                </c:pt>
                <c:pt idx="43">
                  <c:v>228.54010181107199</c:v>
                </c:pt>
                <c:pt idx="44">
                  <c:v>338.81732012431797</c:v>
                </c:pt>
                <c:pt idx="45">
                  <c:v>327.08674072758799</c:v>
                </c:pt>
                <c:pt idx="46">
                  <c:v>292.06076776842599</c:v>
                </c:pt>
                <c:pt idx="47">
                  <c:v>281.22735264234802</c:v>
                </c:pt>
                <c:pt idx="48">
                  <c:v>294.70812507476899</c:v>
                </c:pt>
                <c:pt idx="49">
                  <c:v>298.16831955734301</c:v>
                </c:pt>
                <c:pt idx="50">
                  <c:v>235.977810771642</c:v>
                </c:pt>
                <c:pt idx="51">
                  <c:v>226.72954502612299</c:v>
                </c:pt>
                <c:pt idx="52">
                  <c:v>313.776969908463</c:v>
                </c:pt>
                <c:pt idx="53">
                  <c:v>305.44574254150598</c:v>
                </c:pt>
                <c:pt idx="54">
                  <c:v>286.69995999193202</c:v>
                </c:pt>
                <c:pt idx="55">
                  <c:v>279.743327219234</c:v>
                </c:pt>
                <c:pt idx="56">
                  <c:v>302.09317527884599</c:v>
                </c:pt>
                <c:pt idx="57">
                  <c:v>344.33988326240001</c:v>
                </c:pt>
                <c:pt idx="58">
                  <c:v>326.44575012520301</c:v>
                </c:pt>
                <c:pt idx="59">
                  <c:v>272.70371524177699</c:v>
                </c:pt>
                <c:pt idx="60">
                  <c:v>357.76434323092099</c:v>
                </c:pt>
                <c:pt idx="61">
                  <c:v>417.62862406395902</c:v>
                </c:pt>
                <c:pt idx="62">
                  <c:v>319.311483030825</c:v>
                </c:pt>
                <c:pt idx="63">
                  <c:v>350.47265432525103</c:v>
                </c:pt>
                <c:pt idx="64">
                  <c:v>287.78978070194802</c:v>
                </c:pt>
                <c:pt idx="65">
                  <c:v>255.469931878176</c:v>
                </c:pt>
                <c:pt idx="66">
                  <c:v>195.57245840820499</c:v>
                </c:pt>
                <c:pt idx="67">
                  <c:v>174.906429867132</c:v>
                </c:pt>
                <c:pt idx="68">
                  <c:v>296.81647984071401</c:v>
                </c:pt>
                <c:pt idx="69">
                  <c:v>248.323733352342</c:v>
                </c:pt>
                <c:pt idx="70">
                  <c:v>352.64950599034398</c:v>
                </c:pt>
                <c:pt idx="71">
                  <c:v>295.748146364261</c:v>
                </c:pt>
                <c:pt idx="72">
                  <c:v>392.00316077842899</c:v>
                </c:pt>
                <c:pt idx="73">
                  <c:v>383.90488764710102</c:v>
                </c:pt>
                <c:pt idx="74">
                  <c:v>209.56955228323099</c:v>
                </c:pt>
                <c:pt idx="75">
                  <c:v>214.34087035177799</c:v>
                </c:pt>
                <c:pt idx="76">
                  <c:v>224.20419176437801</c:v>
                </c:pt>
                <c:pt idx="77">
                  <c:v>207.013279161783</c:v>
                </c:pt>
                <c:pt idx="78">
                  <c:v>267.70345965693099</c:v>
                </c:pt>
                <c:pt idx="79">
                  <c:v>244.924148020893</c:v>
                </c:pt>
                <c:pt idx="80">
                  <c:v>247.681911841866</c:v>
                </c:pt>
                <c:pt idx="81">
                  <c:v>265.98953903492497</c:v>
                </c:pt>
                <c:pt idx="82">
                  <c:v>360.30533574409202</c:v>
                </c:pt>
                <c:pt idx="83">
                  <c:v>295.79849739287101</c:v>
                </c:pt>
                <c:pt idx="84">
                  <c:v>286.5660279009</c:v>
                </c:pt>
                <c:pt idx="85">
                  <c:v>301.59830406927699</c:v>
                </c:pt>
                <c:pt idx="86">
                  <c:v>226.42782789930399</c:v>
                </c:pt>
                <c:pt idx="87">
                  <c:v>229.31652769453001</c:v>
                </c:pt>
                <c:pt idx="88">
                  <c:v>306.41482104260399</c:v>
                </c:pt>
                <c:pt idx="89">
                  <c:v>248.219925652933</c:v>
                </c:pt>
                <c:pt idx="90">
                  <c:v>301.41916534714699</c:v>
                </c:pt>
                <c:pt idx="91">
                  <c:v>299.54077409546699</c:v>
                </c:pt>
                <c:pt idx="92">
                  <c:v>300.96518014025003</c:v>
                </c:pt>
                <c:pt idx="93">
                  <c:v>266.04182727742898</c:v>
                </c:pt>
                <c:pt idx="94">
                  <c:v>229.360254417714</c:v>
                </c:pt>
                <c:pt idx="95">
                  <c:v>262.334722360375</c:v>
                </c:pt>
                <c:pt idx="96">
                  <c:v>243.10871602940099</c:v>
                </c:pt>
                <c:pt idx="97">
                  <c:v>278.468119450237</c:v>
                </c:pt>
                <c:pt idx="98">
                  <c:v>171.30825648474101</c:v>
                </c:pt>
                <c:pt idx="99">
                  <c:v>187.173061901425</c:v>
                </c:pt>
                <c:pt idx="100">
                  <c:v>330.65453453420099</c:v>
                </c:pt>
                <c:pt idx="101">
                  <c:v>226.00336714392</c:v>
                </c:pt>
                <c:pt idx="102">
                  <c:v>196.12480897129899</c:v>
                </c:pt>
                <c:pt idx="103">
                  <c:v>183.08119151800599</c:v>
                </c:pt>
                <c:pt idx="104">
                  <c:v>136.472417594511</c:v>
                </c:pt>
                <c:pt idx="105">
                  <c:v>180.50552837068901</c:v>
                </c:pt>
                <c:pt idx="106">
                  <c:v>307.97114443391303</c:v>
                </c:pt>
                <c:pt idx="107">
                  <c:v>272.36878706735803</c:v>
                </c:pt>
                <c:pt idx="108">
                  <c:v>353.68185138710601</c:v>
                </c:pt>
                <c:pt idx="109">
                  <c:v>310.28038333808701</c:v>
                </c:pt>
                <c:pt idx="110">
                  <c:v>187.62729733458099</c:v>
                </c:pt>
                <c:pt idx="111">
                  <c:v>212.499602324417</c:v>
                </c:pt>
                <c:pt idx="112">
                  <c:v>251.72054257186201</c:v>
                </c:pt>
                <c:pt idx="113">
                  <c:v>225.20054550837301</c:v>
                </c:pt>
                <c:pt idx="114">
                  <c:v>311.559654490063</c:v>
                </c:pt>
                <c:pt idx="115">
                  <c:v>351.96023007098898</c:v>
                </c:pt>
                <c:pt idx="116">
                  <c:v>304.90585240440703</c:v>
                </c:pt>
                <c:pt idx="117">
                  <c:v>397.39467712354798</c:v>
                </c:pt>
                <c:pt idx="118">
                  <c:v>161.19934729646101</c:v>
                </c:pt>
                <c:pt idx="119">
                  <c:v>212.207044804785</c:v>
                </c:pt>
                <c:pt idx="120">
                  <c:v>185.07618722022701</c:v>
                </c:pt>
                <c:pt idx="121">
                  <c:v>198.816063779497</c:v>
                </c:pt>
                <c:pt idx="122">
                  <c:v>237.49216951796501</c:v>
                </c:pt>
                <c:pt idx="123">
                  <c:v>289.55849186306398</c:v>
                </c:pt>
                <c:pt idx="124">
                  <c:v>262.60955741270601</c:v>
                </c:pt>
                <c:pt idx="125">
                  <c:v>260.68974303630699</c:v>
                </c:pt>
                <c:pt idx="126">
                  <c:v>180.063866214717</c:v>
                </c:pt>
                <c:pt idx="127">
                  <c:v>181.92584171873801</c:v>
                </c:pt>
                <c:pt idx="128">
                  <c:v>338.70694211905902</c:v>
                </c:pt>
                <c:pt idx="129">
                  <c:v>318.68637648534298</c:v>
                </c:pt>
                <c:pt idx="130">
                  <c:v>216.87022751516199</c:v>
                </c:pt>
                <c:pt idx="131">
                  <c:v>199.22984482605401</c:v>
                </c:pt>
                <c:pt idx="132">
                  <c:v>278.01337022019499</c:v>
                </c:pt>
                <c:pt idx="133">
                  <c:v>247.339649158079</c:v>
                </c:pt>
                <c:pt idx="134">
                  <c:v>251.49166405022399</c:v>
                </c:pt>
                <c:pt idx="135">
                  <c:v>226.35997906057901</c:v>
                </c:pt>
                <c:pt idx="136">
                  <c:v>143.39462727049499</c:v>
                </c:pt>
                <c:pt idx="137">
                  <c:v>129.71853781146501</c:v>
                </c:pt>
                <c:pt idx="138">
                  <c:v>238.82426117062499</c:v>
                </c:pt>
                <c:pt idx="139">
                  <c:v>249.87217601479901</c:v>
                </c:pt>
                <c:pt idx="140">
                  <c:v>223.92181116238299</c:v>
                </c:pt>
                <c:pt idx="141">
                  <c:v>271.249358607072</c:v>
                </c:pt>
                <c:pt idx="142">
                  <c:v>246.581832744689</c:v>
                </c:pt>
                <c:pt idx="143">
                  <c:v>245.74824462399101</c:v>
                </c:pt>
                <c:pt idx="144">
                  <c:v>174.29352690241399</c:v>
                </c:pt>
                <c:pt idx="145">
                  <c:v>137.15396111272699</c:v>
                </c:pt>
                <c:pt idx="146">
                  <c:v>254.788858795702</c:v>
                </c:pt>
                <c:pt idx="147">
                  <c:v>240.147633290497</c:v>
                </c:pt>
                <c:pt idx="148">
                  <c:v>180.09731439191901</c:v>
                </c:pt>
                <c:pt idx="149">
                  <c:v>193.907797612877</c:v>
                </c:pt>
                <c:pt idx="150">
                  <c:v>331.99237498888999</c:v>
                </c:pt>
                <c:pt idx="151">
                  <c:v>306.800879634463</c:v>
                </c:pt>
                <c:pt idx="152">
                  <c:v>268.39372225100499</c:v>
                </c:pt>
                <c:pt idx="153">
                  <c:v>256.98063386551797</c:v>
                </c:pt>
                <c:pt idx="154">
                  <c:v>333.73292894514401</c:v>
                </c:pt>
                <c:pt idx="155">
                  <c:v>294.437257095208</c:v>
                </c:pt>
                <c:pt idx="156">
                  <c:v>184.241011261241</c:v>
                </c:pt>
                <c:pt idx="157">
                  <c:v>192.29205813214199</c:v>
                </c:pt>
                <c:pt idx="158">
                  <c:v>361.69725624386001</c:v>
                </c:pt>
                <c:pt idx="159">
                  <c:v>416.33777580536503</c:v>
                </c:pt>
                <c:pt idx="160">
                  <c:v>283.46918200478001</c:v>
                </c:pt>
                <c:pt idx="161">
                  <c:v>213.651966291305</c:v>
                </c:pt>
                <c:pt idx="162">
                  <c:v>186.435974848782</c:v>
                </c:pt>
                <c:pt idx="163">
                  <c:v>261.26876245741499</c:v>
                </c:pt>
                <c:pt idx="164">
                  <c:v>318.61274509052998</c:v>
                </c:pt>
                <c:pt idx="165">
                  <c:v>243.16731213787099</c:v>
                </c:pt>
                <c:pt idx="166">
                  <c:v>236.619206572476</c:v>
                </c:pt>
                <c:pt idx="167">
                  <c:v>259.14002942276602</c:v>
                </c:pt>
                <c:pt idx="168">
                  <c:v>285.48370331504799</c:v>
                </c:pt>
                <c:pt idx="169">
                  <c:v>295.084883993299</c:v>
                </c:pt>
                <c:pt idx="170">
                  <c:v>201.6406312588</c:v>
                </c:pt>
                <c:pt idx="171">
                  <c:v>204.272664959233</c:v>
                </c:pt>
                <c:pt idx="172">
                  <c:v>319.36487772927501</c:v>
                </c:pt>
                <c:pt idx="173">
                  <c:v>328.61845138437701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692-4D9A-8209-1D05F62AF8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1486767"/>
        <c:axId val="141488847"/>
      </c:scatterChart>
      <c:valAx>
        <c:axId val="141486767"/>
        <c:scaling>
          <c:orientation val="minMax"/>
          <c:max val="28"/>
          <c:min val="2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20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 sz="200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Axial length (mm)</a:t>
                </a:r>
                <a:endParaRPr lang="ja-JP" sz="200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20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ja-JP"/>
          </a:p>
        </c:txPr>
        <c:crossAx val="141488847"/>
        <c:crosses val="autoZero"/>
        <c:crossBetween val="midCat"/>
      </c:valAx>
      <c:valAx>
        <c:axId val="141488847"/>
        <c:scaling>
          <c:orientation val="minMax"/>
          <c:max val="45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20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 altLang="ja-JP" sz="2000" b="0" i="0" baseline="0">
                    <a:effectLst/>
                  </a:rPr>
                  <a:t>Choroidal thickness (µm)</a:t>
                </a:r>
                <a:endParaRPr lang="ja-JP" altLang="ja-JP" sz="2000">
                  <a:effectLst/>
                </a:endParaRPr>
              </a:p>
            </c:rich>
          </c:tx>
          <c:layout>
            <c:manualLayout>
              <c:xMode val="edge"/>
              <c:yMode val="edge"/>
              <c:x val="0"/>
              <c:y val="0.2585730860463854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0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ja-JP" alt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ja-JP"/>
          </a:p>
        </c:txPr>
        <c:crossAx val="141486767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400">
          <a:solidFill>
            <a:sysClr val="windowText" lastClr="000000"/>
          </a:solidFill>
        </a:defRPr>
      </a:pPr>
      <a:endParaRPr lang="ja-JP"/>
    </a:p>
  </c:txPr>
  <c:userShapes r:id="rId3"/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600"/>
              <a:t>Nasal</a:t>
            </a:r>
            <a:endParaRPr lang="ja-JP" sz="16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noFill/>
              </a:ln>
              <a:effectLst/>
            </c:spPr>
          </c:marker>
          <c:trendline>
            <c:spPr>
              <a:ln w="19050" cap="rnd">
                <a:solidFill>
                  <a:srgbClr val="FF0000"/>
                </a:solidFill>
                <a:prstDash val="sysDot"/>
              </a:ln>
              <a:effectLst/>
            </c:spPr>
            <c:trendlineType val="linear"/>
            <c:forward val="5"/>
            <c:backward val="5"/>
            <c:dispRSqr val="1"/>
            <c:dispEq val="1"/>
            <c:trendlineLbl>
              <c:layout>
                <c:manualLayout>
                  <c:x val="-6.131125098684688E-2"/>
                  <c:y val="-0.21993138888888888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4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</c:trendlineLbl>
          </c:trendline>
          <c:xVal>
            <c:numRef>
              <c:f>'testdata230414 (macularのみ174眼)'!#REF!</c:f>
            </c:numRef>
          </c:xVal>
          <c:yVal>
            <c:numRef>
              <c:f>'testdata230414 (macularのみ174眼)'!#REF!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1BB-4AA0-BC39-04E3DF816D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1486767"/>
        <c:axId val="141488847"/>
      </c:scatterChart>
      <c:valAx>
        <c:axId val="141486767"/>
        <c:scaling>
          <c:orientation val="minMax"/>
          <c:max val="28"/>
          <c:min val="2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/>
                  <a:t>AL (mm)</a:t>
                </a:r>
                <a:endParaRPr lang="ja-JP" sz="160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488847"/>
        <c:crosses val="autoZero"/>
        <c:crossBetween val="midCat"/>
      </c:valAx>
      <c:valAx>
        <c:axId val="141488847"/>
        <c:scaling>
          <c:orientation val="minMax"/>
          <c:max val="45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/>
                  <a:t>ChT</a:t>
                </a:r>
                <a:endParaRPr lang="ja-JP" sz="160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486767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400">
          <a:solidFill>
            <a:sysClr val="windowText" lastClr="000000"/>
          </a:solidFill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600"/>
              <a:t>Macular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noFill/>
              </a:ln>
              <a:effectLst/>
            </c:spPr>
          </c:marker>
          <c:trendline>
            <c:spPr>
              <a:ln w="19050" cap="rnd">
                <a:solidFill>
                  <a:srgbClr val="FF0000"/>
                </a:solidFill>
                <a:prstDash val="sysDot"/>
              </a:ln>
              <a:effectLst/>
            </c:spPr>
            <c:trendlineType val="linear"/>
            <c:forward val="5"/>
            <c:backward val="5"/>
            <c:dispRSqr val="1"/>
            <c:dispEq val="1"/>
            <c:trendlineLbl>
              <c:layout>
                <c:manualLayout>
                  <c:x val="-6.0992131463564414E-2"/>
                  <c:y val="0.46081988140455055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4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</c:trendlineLbl>
          </c:trendline>
          <c:xVal>
            <c:numRef>
              <c:f>'testdata230414 (24.5mm以上)macula'!$K$8:$K$48</c:f>
              <c:numCache>
                <c:formatCode>General</c:formatCode>
                <c:ptCount val="41"/>
                <c:pt idx="0">
                  <c:v>-5.875</c:v>
                </c:pt>
                <c:pt idx="1">
                  <c:v>-5.625</c:v>
                </c:pt>
                <c:pt idx="2">
                  <c:v>-6.625</c:v>
                </c:pt>
                <c:pt idx="3">
                  <c:v>-5.125</c:v>
                </c:pt>
                <c:pt idx="4">
                  <c:v>-6.75</c:v>
                </c:pt>
                <c:pt idx="5">
                  <c:v>-5.125</c:v>
                </c:pt>
                <c:pt idx="6">
                  <c:v>-6.375</c:v>
                </c:pt>
                <c:pt idx="7">
                  <c:v>-6.875</c:v>
                </c:pt>
                <c:pt idx="8">
                  <c:v>-4.875</c:v>
                </c:pt>
                <c:pt idx="9">
                  <c:v>-4.25</c:v>
                </c:pt>
                <c:pt idx="10">
                  <c:v>-4.5</c:v>
                </c:pt>
                <c:pt idx="11">
                  <c:v>-3.75</c:v>
                </c:pt>
                <c:pt idx="12">
                  <c:v>-4.375</c:v>
                </c:pt>
                <c:pt idx="13">
                  <c:v>-3.125</c:v>
                </c:pt>
                <c:pt idx="14">
                  <c:v>-3.5</c:v>
                </c:pt>
                <c:pt idx="15">
                  <c:v>-3.625</c:v>
                </c:pt>
                <c:pt idx="16">
                  <c:v>-3</c:v>
                </c:pt>
                <c:pt idx="17">
                  <c:v>-1.5</c:v>
                </c:pt>
                <c:pt idx="18">
                  <c:v>-1.375</c:v>
                </c:pt>
                <c:pt idx="19">
                  <c:v>-4.5</c:v>
                </c:pt>
                <c:pt idx="20">
                  <c:v>-1.125</c:v>
                </c:pt>
                <c:pt idx="21">
                  <c:v>-1.75</c:v>
                </c:pt>
                <c:pt idx="22">
                  <c:v>-3.875</c:v>
                </c:pt>
                <c:pt idx="23">
                  <c:v>-1.875</c:v>
                </c:pt>
                <c:pt idx="24">
                  <c:v>-1</c:v>
                </c:pt>
                <c:pt idx="25">
                  <c:v>-2.5</c:v>
                </c:pt>
                <c:pt idx="26">
                  <c:v>-1</c:v>
                </c:pt>
                <c:pt idx="27">
                  <c:v>-1.25</c:v>
                </c:pt>
                <c:pt idx="28">
                  <c:v>-1.5</c:v>
                </c:pt>
                <c:pt idx="29">
                  <c:v>-1.875</c:v>
                </c:pt>
                <c:pt idx="30">
                  <c:v>-2.625</c:v>
                </c:pt>
                <c:pt idx="31">
                  <c:v>-1.75</c:v>
                </c:pt>
                <c:pt idx="32">
                  <c:v>-3.375</c:v>
                </c:pt>
                <c:pt idx="33">
                  <c:v>-3.375</c:v>
                </c:pt>
                <c:pt idx="34">
                  <c:v>-2.5</c:v>
                </c:pt>
                <c:pt idx="35">
                  <c:v>-3.75</c:v>
                </c:pt>
                <c:pt idx="36">
                  <c:v>-1.625</c:v>
                </c:pt>
                <c:pt idx="37">
                  <c:v>-3</c:v>
                </c:pt>
                <c:pt idx="38">
                  <c:v>-0.875</c:v>
                </c:pt>
                <c:pt idx="39">
                  <c:v>-3.875</c:v>
                </c:pt>
                <c:pt idx="40">
                  <c:v>-1.125</c:v>
                </c:pt>
              </c:numCache>
            </c:numRef>
          </c:xVal>
          <c:yVal>
            <c:numRef>
              <c:f>'testdata230414 (24.5mm以上)macula'!$O$8:$O$48</c:f>
              <c:numCache>
                <c:formatCode>General</c:formatCode>
                <c:ptCount val="41"/>
                <c:pt idx="0">
                  <c:v>136.472417594511</c:v>
                </c:pt>
                <c:pt idx="1">
                  <c:v>180.09731439191901</c:v>
                </c:pt>
                <c:pt idx="2">
                  <c:v>278.468119450237</c:v>
                </c:pt>
                <c:pt idx="3">
                  <c:v>180.50552837068901</c:v>
                </c:pt>
                <c:pt idx="4">
                  <c:v>129.71853781146501</c:v>
                </c:pt>
                <c:pt idx="5">
                  <c:v>180.063866214717</c:v>
                </c:pt>
                <c:pt idx="6">
                  <c:v>243.10871602940099</c:v>
                </c:pt>
                <c:pt idx="7">
                  <c:v>143.39462727049499</c:v>
                </c:pt>
                <c:pt idx="8">
                  <c:v>193.907797612877</c:v>
                </c:pt>
                <c:pt idx="9">
                  <c:v>181.92584171873801</c:v>
                </c:pt>
                <c:pt idx="10">
                  <c:v>157.44665587210901</c:v>
                </c:pt>
                <c:pt idx="11">
                  <c:v>192.29205813214199</c:v>
                </c:pt>
                <c:pt idx="12">
                  <c:v>204.272664959233</c:v>
                </c:pt>
                <c:pt idx="13">
                  <c:v>184.241011261241</c:v>
                </c:pt>
                <c:pt idx="14">
                  <c:v>301.59830406927699</c:v>
                </c:pt>
                <c:pt idx="15">
                  <c:v>140.88958691672701</c:v>
                </c:pt>
                <c:pt idx="16">
                  <c:v>286.5660279009</c:v>
                </c:pt>
                <c:pt idx="17">
                  <c:v>174.906429867132</c:v>
                </c:pt>
                <c:pt idx="18">
                  <c:v>161.19934729646101</c:v>
                </c:pt>
                <c:pt idx="19">
                  <c:v>201.6406312588</c:v>
                </c:pt>
                <c:pt idx="20">
                  <c:v>195.57245840820499</c:v>
                </c:pt>
                <c:pt idx="21">
                  <c:v>213.651966291305</c:v>
                </c:pt>
                <c:pt idx="22">
                  <c:v>226.35997906057901</c:v>
                </c:pt>
                <c:pt idx="23">
                  <c:v>283.46918200478001</c:v>
                </c:pt>
                <c:pt idx="24">
                  <c:v>212.207044804785</c:v>
                </c:pt>
                <c:pt idx="25">
                  <c:v>175.31912290548399</c:v>
                </c:pt>
                <c:pt idx="26">
                  <c:v>187.62729733458099</c:v>
                </c:pt>
                <c:pt idx="27">
                  <c:v>212.499602324417</c:v>
                </c:pt>
                <c:pt idx="28">
                  <c:v>198.816063779497</c:v>
                </c:pt>
                <c:pt idx="29">
                  <c:v>256.98063386551797</c:v>
                </c:pt>
                <c:pt idx="30">
                  <c:v>223.92181116238299</c:v>
                </c:pt>
                <c:pt idx="31">
                  <c:v>268.39372225100499</c:v>
                </c:pt>
                <c:pt idx="32">
                  <c:v>251.49166405022399</c:v>
                </c:pt>
                <c:pt idx="33">
                  <c:v>237.49216951796501</c:v>
                </c:pt>
                <c:pt idx="34">
                  <c:v>271.249358607072</c:v>
                </c:pt>
                <c:pt idx="35">
                  <c:v>229.31652769453001</c:v>
                </c:pt>
                <c:pt idx="36">
                  <c:v>185.07618722022701</c:v>
                </c:pt>
                <c:pt idx="37">
                  <c:v>289.55849186306398</c:v>
                </c:pt>
                <c:pt idx="38">
                  <c:v>240.86121055832601</c:v>
                </c:pt>
                <c:pt idx="39">
                  <c:v>226.42782789930399</c:v>
                </c:pt>
                <c:pt idx="40">
                  <c:v>199.22984482605401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78A-4447-ADB9-0920797EDA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1486767"/>
        <c:axId val="141488847"/>
      </c:scatterChart>
      <c:valAx>
        <c:axId val="141486767"/>
        <c:scaling>
          <c:orientation val="minMax"/>
          <c:max val="3"/>
          <c:min val="-7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/>
                  <a:t>SE (D)</a:t>
                </a:r>
                <a:endParaRPr lang="ja-JP" sz="160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488847"/>
        <c:crosses val="autoZero"/>
        <c:crossBetween val="midCat"/>
      </c:valAx>
      <c:valAx>
        <c:axId val="141488847"/>
        <c:scaling>
          <c:orientation val="minMax"/>
          <c:max val="45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/>
                  <a:t>ChT</a:t>
                </a:r>
                <a:endParaRPr lang="ja-JP" sz="160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486767"/>
        <c:crossesAt val="-7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400">
          <a:solidFill>
            <a:sysClr val="windowText" lastClr="000000"/>
          </a:solidFill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600"/>
              <a:t>Nasal</a:t>
            </a:r>
            <a:endParaRPr lang="ja-JP" sz="16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noFill/>
              </a:ln>
              <a:effectLst/>
            </c:spPr>
          </c:marker>
          <c:trendline>
            <c:spPr>
              <a:ln w="19050" cap="rnd">
                <a:solidFill>
                  <a:srgbClr val="FF0000"/>
                </a:solidFill>
                <a:prstDash val="sysDot"/>
              </a:ln>
              <a:effectLst/>
            </c:spPr>
            <c:trendlineType val="linear"/>
            <c:forward val="5"/>
            <c:backward val="5"/>
            <c:dispRSqr val="1"/>
            <c:dispEq val="1"/>
            <c:trendlineLbl>
              <c:layout>
                <c:manualLayout>
                  <c:x val="-6.0972968856169284E-2"/>
                  <c:y val="-0.27243310666901255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4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</c:trendlineLbl>
          </c:trendline>
          <c:xVal>
            <c:numRef>
              <c:f>'testdata230414 (macularのみ174眼)'!#REF!</c:f>
            </c:numRef>
          </c:xVal>
          <c:yVal>
            <c:numRef>
              <c:f>'testdata230414 (macularのみ174眼)'!#REF!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4FC-4A5B-A0A9-3E06D010D1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1486767"/>
        <c:axId val="141488847"/>
      </c:scatterChart>
      <c:valAx>
        <c:axId val="141486767"/>
        <c:scaling>
          <c:orientation val="minMax"/>
          <c:max val="3"/>
          <c:min val="-7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/>
                  <a:t>SE (D)</a:t>
                </a:r>
                <a:endParaRPr lang="ja-JP" sz="160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488847"/>
        <c:crosses val="autoZero"/>
        <c:crossBetween val="midCat"/>
      </c:valAx>
      <c:valAx>
        <c:axId val="141488847"/>
        <c:scaling>
          <c:orientation val="minMax"/>
          <c:max val="45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/>
                  <a:t>ChT</a:t>
                </a:r>
                <a:endParaRPr lang="ja-JP" sz="160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486767"/>
        <c:crossesAt val="-7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400">
          <a:solidFill>
            <a:sysClr val="windowText" lastClr="000000"/>
          </a:solidFill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1"/>
          <c:order val="1"/>
          <c:tx>
            <c:strRef>
              <c:f>'(24.5mm以上MNT)016除外'!$T$7</c:f>
              <c:strCache>
                <c:ptCount val="1"/>
                <c:pt idx="0">
                  <c:v>Women, 88eyes</c:v>
                </c:pt>
              </c:strCache>
            </c:strRef>
          </c:tx>
          <c:spPr>
            <a:solidFill>
              <a:srgbClr val="FFCC99"/>
            </a:solidFill>
            <a:ln>
              <a:solidFill>
                <a:schemeClr val="tx1">
                  <a:lumMod val="50000"/>
                  <a:lumOff val="50000"/>
                </a:schemeClr>
              </a:solidFill>
            </a:ln>
            <a:effectLst/>
          </c:spPr>
          <c:invertIfNegative val="0"/>
          <c:dLbls>
            <c:dLbl>
              <c:idx val="8"/>
              <c:layout>
                <c:manualLayout>
                  <c:x val="-3.5794178401003657E-2"/>
                  <c:y val="-2.656799272329874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9FD-43C7-9511-C37EB3E1DA1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'(24.5mm以上MNT)016除外'!$R$8:$R$17</c:f>
              <c:numCache>
                <c:formatCode>General</c:formatCode>
                <c:ptCount val="10"/>
              </c:numCache>
            </c:numRef>
          </c:cat>
          <c:val>
            <c:numRef>
              <c:f>'(24.5mm以上MNT)016除外'!$T$8:$T$17</c:f>
              <c:numCache>
                <c:formatCode>General</c:formatCode>
                <c:ptCount val="10"/>
              </c:numCache>
            </c:numRef>
          </c:val>
          <c:extLst>
            <c:ext xmlns:c16="http://schemas.microsoft.com/office/drawing/2014/chart" uri="{C3380CC4-5D6E-409C-BE32-E72D297353CC}">
              <c16:uniqueId val="{00000001-B9FD-43C7-9511-C37EB3E1DA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079007087"/>
        <c:axId val="1079007919"/>
      </c:barChart>
      <c:barChart>
        <c:barDir val="bar"/>
        <c:grouping val="clustered"/>
        <c:varyColors val="0"/>
        <c:ser>
          <c:idx val="0"/>
          <c:order val="0"/>
          <c:tx>
            <c:strRef>
              <c:f>'(24.5mm以上MNT)016除外'!$S$7</c:f>
              <c:strCache>
                <c:ptCount val="1"/>
                <c:pt idx="0">
                  <c:v>Men, 86eyes</c:v>
                </c:pt>
              </c:strCache>
            </c:strRef>
          </c:tx>
          <c:spPr>
            <a:solidFill>
              <a:srgbClr val="99CCFF"/>
            </a:solidFill>
            <a:ln>
              <a:solidFill>
                <a:schemeClr val="tx1">
                  <a:lumMod val="50000"/>
                  <a:lumOff val="50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'(24.5mm以上MNT)016除外'!$R$8:$R$17</c:f>
              <c:numCache>
                <c:formatCode>General</c:formatCode>
                <c:ptCount val="10"/>
              </c:numCache>
            </c:numRef>
          </c:cat>
          <c:val>
            <c:numRef>
              <c:f>'(24.5mm以上MNT)016除外'!$S$8:$S$17</c:f>
              <c:numCache>
                <c:formatCode>General</c:formatCode>
                <c:ptCount val="10"/>
              </c:numCache>
            </c:numRef>
          </c:val>
          <c:extLst>
            <c:ext xmlns:c16="http://schemas.microsoft.com/office/drawing/2014/chart" uri="{C3380CC4-5D6E-409C-BE32-E72D297353CC}">
              <c16:uniqueId val="{00000002-B9FD-43C7-9511-C37EB3E1DA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555846991"/>
        <c:axId val="1079223263"/>
      </c:barChart>
      <c:catAx>
        <c:axId val="1079007087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79007919"/>
        <c:crosses val="autoZero"/>
        <c:auto val="1"/>
        <c:lblAlgn val="ctr"/>
        <c:lblOffset val="0"/>
        <c:noMultiLvlLbl val="0"/>
      </c:catAx>
      <c:valAx>
        <c:axId val="1079007919"/>
        <c:scaling>
          <c:orientation val="maxMin"/>
          <c:max val="25"/>
          <c:min val="-30"/>
        </c:scaling>
        <c:delete val="0"/>
        <c:axPos val="b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prstDash val="dash"/>
              <a:round/>
            </a:ln>
            <a:effectLst/>
          </c:spPr>
        </c:majorGridlines>
        <c:numFmt formatCode="#,##0_);" sourceLinked="0"/>
        <c:majorTickMark val="out"/>
        <c:minorTickMark val="none"/>
        <c:tickLblPos val="nextTo"/>
        <c:spPr>
          <a:noFill/>
          <a:ln>
            <a:solidFill>
              <a:schemeClr val="tx1">
                <a:lumMod val="50000"/>
                <a:lumOff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79007087"/>
        <c:crosses val="autoZero"/>
        <c:crossBetween val="between"/>
        <c:majorUnit val="5"/>
      </c:valAx>
      <c:valAx>
        <c:axId val="1079223263"/>
        <c:scaling>
          <c:orientation val="minMax"/>
          <c:max val="25"/>
          <c:min val="-30"/>
        </c:scaling>
        <c:delete val="0"/>
        <c:axPos val="t"/>
        <c:numFmt formatCode="#,##0_);" sourceLinked="0"/>
        <c:majorTickMark val="out"/>
        <c:minorTickMark val="none"/>
        <c:tickLblPos val="nextTo"/>
        <c:spPr>
          <a:noFill/>
          <a:ln>
            <a:solidFill>
              <a:schemeClr val="tx1">
                <a:lumMod val="50000"/>
                <a:lumOff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55846991"/>
        <c:crosses val="max"/>
        <c:crossBetween val="between"/>
        <c:majorUnit val="5"/>
      </c:valAx>
      <c:catAx>
        <c:axId val="555846991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079223263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tx1"/>
          </a:solidFill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400"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AL vs SE</a:t>
            </a:r>
            <a:endParaRPr lang="ja-JP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noFill/>
              </a:ln>
              <a:effectLst/>
            </c:spPr>
          </c:marker>
          <c:trendline>
            <c:spPr>
              <a:ln w="19050" cap="rnd">
                <a:solidFill>
                  <a:srgbClr val="FF0000"/>
                </a:solidFill>
                <a:prstDash val="sysDot"/>
              </a:ln>
              <a:effectLst/>
            </c:spPr>
            <c:trendlineType val="linear"/>
            <c:forward val="5"/>
            <c:backward val="5"/>
            <c:dispRSqr val="1"/>
            <c:dispEq val="1"/>
            <c:trendlineLbl>
              <c:layout>
                <c:manualLayout>
                  <c:x val="-8.2037037037037033E-2"/>
                  <c:y val="-0.48428611111111108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4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</c:trendlineLbl>
          </c:trendline>
          <c:xVal>
            <c:numRef>
              <c:f>'(24.5mm以上MNT)016除外'!$H$8:$H$130</c:f>
              <c:numCache>
                <c:formatCode>General</c:formatCode>
                <c:ptCount val="123"/>
                <c:pt idx="0">
                  <c:v>26.92</c:v>
                </c:pt>
                <c:pt idx="1">
                  <c:v>26.64</c:v>
                </c:pt>
                <c:pt idx="2">
                  <c:v>26.61</c:v>
                </c:pt>
                <c:pt idx="3">
                  <c:v>26.61</c:v>
                </c:pt>
                <c:pt idx="4">
                  <c:v>26.58</c:v>
                </c:pt>
                <c:pt idx="5">
                  <c:v>26.55</c:v>
                </c:pt>
                <c:pt idx="6">
                  <c:v>26.53</c:v>
                </c:pt>
                <c:pt idx="7">
                  <c:v>26.47</c:v>
                </c:pt>
                <c:pt idx="8">
                  <c:v>26.33</c:v>
                </c:pt>
                <c:pt idx="9">
                  <c:v>26.18</c:v>
                </c:pt>
                <c:pt idx="10">
                  <c:v>25.65</c:v>
                </c:pt>
                <c:pt idx="11">
                  <c:v>25.46</c:v>
                </c:pt>
                <c:pt idx="12">
                  <c:v>25.44</c:v>
                </c:pt>
                <c:pt idx="13">
                  <c:v>25.35</c:v>
                </c:pt>
                <c:pt idx="14">
                  <c:v>25.3</c:v>
                </c:pt>
                <c:pt idx="15">
                  <c:v>25.2</c:v>
                </c:pt>
                <c:pt idx="16">
                  <c:v>25.2</c:v>
                </c:pt>
                <c:pt idx="17">
                  <c:v>25.19</c:v>
                </c:pt>
                <c:pt idx="18">
                  <c:v>25.15</c:v>
                </c:pt>
                <c:pt idx="19">
                  <c:v>25.14</c:v>
                </c:pt>
                <c:pt idx="20">
                  <c:v>25.11</c:v>
                </c:pt>
                <c:pt idx="21">
                  <c:v>25.08</c:v>
                </c:pt>
                <c:pt idx="22">
                  <c:v>25.07</c:v>
                </c:pt>
                <c:pt idx="23">
                  <c:v>25.07</c:v>
                </c:pt>
                <c:pt idx="24">
                  <c:v>24.98</c:v>
                </c:pt>
                <c:pt idx="25">
                  <c:v>24.95</c:v>
                </c:pt>
                <c:pt idx="26">
                  <c:v>24.95</c:v>
                </c:pt>
                <c:pt idx="27">
                  <c:v>24.95</c:v>
                </c:pt>
                <c:pt idx="28">
                  <c:v>24.91</c:v>
                </c:pt>
                <c:pt idx="29">
                  <c:v>24.86</c:v>
                </c:pt>
                <c:pt idx="30">
                  <c:v>24.83</c:v>
                </c:pt>
                <c:pt idx="31">
                  <c:v>24.83</c:v>
                </c:pt>
                <c:pt idx="32">
                  <c:v>24.81</c:v>
                </c:pt>
                <c:pt idx="33">
                  <c:v>24.76</c:v>
                </c:pt>
                <c:pt idx="34">
                  <c:v>24.72</c:v>
                </c:pt>
                <c:pt idx="35">
                  <c:v>24.71</c:v>
                </c:pt>
                <c:pt idx="36">
                  <c:v>24.71</c:v>
                </c:pt>
                <c:pt idx="37">
                  <c:v>24.67</c:v>
                </c:pt>
                <c:pt idx="38">
                  <c:v>24.63</c:v>
                </c:pt>
                <c:pt idx="39">
                  <c:v>24.6</c:v>
                </c:pt>
                <c:pt idx="40">
                  <c:v>24.57</c:v>
                </c:pt>
                <c:pt idx="41">
                  <c:v>26.92</c:v>
                </c:pt>
                <c:pt idx="42">
                  <c:v>26.64</c:v>
                </c:pt>
                <c:pt idx="43">
                  <c:v>26.61</c:v>
                </c:pt>
                <c:pt idx="44">
                  <c:v>26.61</c:v>
                </c:pt>
                <c:pt idx="45">
                  <c:v>26.58</c:v>
                </c:pt>
                <c:pt idx="46">
                  <c:v>26.55</c:v>
                </c:pt>
                <c:pt idx="47">
                  <c:v>26.53</c:v>
                </c:pt>
                <c:pt idx="48">
                  <c:v>26.47</c:v>
                </c:pt>
                <c:pt idx="49">
                  <c:v>26.33</c:v>
                </c:pt>
                <c:pt idx="50">
                  <c:v>26.18</c:v>
                </c:pt>
                <c:pt idx="51">
                  <c:v>25.65</c:v>
                </c:pt>
                <c:pt idx="52">
                  <c:v>25.46</c:v>
                </c:pt>
                <c:pt idx="53">
                  <c:v>25.44</c:v>
                </c:pt>
                <c:pt idx="54">
                  <c:v>25.35</c:v>
                </c:pt>
                <c:pt idx="55">
                  <c:v>25.3</c:v>
                </c:pt>
                <c:pt idx="56">
                  <c:v>25.2</c:v>
                </c:pt>
                <c:pt idx="57">
                  <c:v>25.2</c:v>
                </c:pt>
                <c:pt idx="58">
                  <c:v>25.19</c:v>
                </c:pt>
                <c:pt idx="59">
                  <c:v>25.15</c:v>
                </c:pt>
                <c:pt idx="60">
                  <c:v>25.14</c:v>
                </c:pt>
                <c:pt idx="61">
                  <c:v>25.11</c:v>
                </c:pt>
                <c:pt idx="62">
                  <c:v>25.08</c:v>
                </c:pt>
                <c:pt idx="63">
                  <c:v>25.07</c:v>
                </c:pt>
                <c:pt idx="64">
                  <c:v>25.07</c:v>
                </c:pt>
                <c:pt idx="65">
                  <c:v>24.98</c:v>
                </c:pt>
                <c:pt idx="66">
                  <c:v>24.95</c:v>
                </c:pt>
                <c:pt idx="67">
                  <c:v>24.95</c:v>
                </c:pt>
                <c:pt idx="68">
                  <c:v>24.95</c:v>
                </c:pt>
                <c:pt idx="69">
                  <c:v>24.91</c:v>
                </c:pt>
                <c:pt idx="70">
                  <c:v>24.86</c:v>
                </c:pt>
                <c:pt idx="71">
                  <c:v>24.83</c:v>
                </c:pt>
                <c:pt idx="72">
                  <c:v>24.83</c:v>
                </c:pt>
                <c:pt idx="73">
                  <c:v>24.81</c:v>
                </c:pt>
                <c:pt idx="74">
                  <c:v>24.76</c:v>
                </c:pt>
                <c:pt idx="75">
                  <c:v>24.72</c:v>
                </c:pt>
                <c:pt idx="76">
                  <c:v>24.71</c:v>
                </c:pt>
                <c:pt idx="77">
                  <c:v>24.71</c:v>
                </c:pt>
                <c:pt idx="78">
                  <c:v>24.67</c:v>
                </c:pt>
                <c:pt idx="79">
                  <c:v>24.63</c:v>
                </c:pt>
                <c:pt idx="80">
                  <c:v>24.6</c:v>
                </c:pt>
                <c:pt idx="81">
                  <c:v>24.57</c:v>
                </c:pt>
                <c:pt idx="82">
                  <c:v>26.92</c:v>
                </c:pt>
                <c:pt idx="83">
                  <c:v>26.64</c:v>
                </c:pt>
                <c:pt idx="84">
                  <c:v>26.61</c:v>
                </c:pt>
                <c:pt idx="85">
                  <c:v>26.61</c:v>
                </c:pt>
                <c:pt idx="86">
                  <c:v>26.58</c:v>
                </c:pt>
                <c:pt idx="87">
                  <c:v>26.55</c:v>
                </c:pt>
                <c:pt idx="88">
                  <c:v>26.53</c:v>
                </c:pt>
                <c:pt idx="89">
                  <c:v>26.47</c:v>
                </c:pt>
                <c:pt idx="90">
                  <c:v>26.33</c:v>
                </c:pt>
                <c:pt idx="91">
                  <c:v>26.18</c:v>
                </c:pt>
                <c:pt idx="92">
                  <c:v>25.65</c:v>
                </c:pt>
                <c:pt idx="93">
                  <c:v>25.46</c:v>
                </c:pt>
                <c:pt idx="94">
                  <c:v>25.44</c:v>
                </c:pt>
                <c:pt idx="95">
                  <c:v>25.35</c:v>
                </c:pt>
                <c:pt idx="96">
                  <c:v>25.3</c:v>
                </c:pt>
                <c:pt idx="97">
                  <c:v>25.2</c:v>
                </c:pt>
                <c:pt idx="98">
                  <c:v>25.2</c:v>
                </c:pt>
                <c:pt idx="99">
                  <c:v>25.19</c:v>
                </c:pt>
                <c:pt idx="100">
                  <c:v>25.15</c:v>
                </c:pt>
                <c:pt idx="101">
                  <c:v>25.14</c:v>
                </c:pt>
                <c:pt idx="102">
                  <c:v>25.11</c:v>
                </c:pt>
                <c:pt idx="103">
                  <c:v>25.08</c:v>
                </c:pt>
                <c:pt idx="104">
                  <c:v>25.07</c:v>
                </c:pt>
                <c:pt idx="105">
                  <c:v>25.07</c:v>
                </c:pt>
                <c:pt idx="106">
                  <c:v>24.98</c:v>
                </c:pt>
                <c:pt idx="107">
                  <c:v>24.95</c:v>
                </c:pt>
                <c:pt idx="108">
                  <c:v>24.95</c:v>
                </c:pt>
                <c:pt idx="109">
                  <c:v>24.95</c:v>
                </c:pt>
                <c:pt idx="110">
                  <c:v>24.91</c:v>
                </c:pt>
                <c:pt idx="111">
                  <c:v>24.86</c:v>
                </c:pt>
                <c:pt idx="112">
                  <c:v>24.83</c:v>
                </c:pt>
                <c:pt idx="113">
                  <c:v>24.83</c:v>
                </c:pt>
                <c:pt idx="114">
                  <c:v>24.81</c:v>
                </c:pt>
                <c:pt idx="115">
                  <c:v>24.76</c:v>
                </c:pt>
                <c:pt idx="116">
                  <c:v>24.72</c:v>
                </c:pt>
                <c:pt idx="117">
                  <c:v>24.71</c:v>
                </c:pt>
                <c:pt idx="118">
                  <c:v>24.71</c:v>
                </c:pt>
                <c:pt idx="119">
                  <c:v>24.67</c:v>
                </c:pt>
                <c:pt idx="120">
                  <c:v>24.63</c:v>
                </c:pt>
                <c:pt idx="121">
                  <c:v>24.6</c:v>
                </c:pt>
                <c:pt idx="122">
                  <c:v>24.57</c:v>
                </c:pt>
              </c:numCache>
            </c:numRef>
          </c:xVal>
          <c:yVal>
            <c:numRef>
              <c:f>'(24.5mm以上MNT)016除外'!$K$8:$K$130</c:f>
              <c:numCache>
                <c:formatCode>General</c:formatCode>
                <c:ptCount val="123"/>
                <c:pt idx="0">
                  <c:v>-5.875</c:v>
                </c:pt>
                <c:pt idx="1">
                  <c:v>-5.625</c:v>
                </c:pt>
                <c:pt idx="2">
                  <c:v>-6.625</c:v>
                </c:pt>
                <c:pt idx="3">
                  <c:v>-5.125</c:v>
                </c:pt>
                <c:pt idx="4">
                  <c:v>-6.75</c:v>
                </c:pt>
                <c:pt idx="5">
                  <c:v>-5.125</c:v>
                </c:pt>
                <c:pt idx="6">
                  <c:v>-6.375</c:v>
                </c:pt>
                <c:pt idx="7">
                  <c:v>-6.875</c:v>
                </c:pt>
                <c:pt idx="8">
                  <c:v>-4.875</c:v>
                </c:pt>
                <c:pt idx="9">
                  <c:v>-4.25</c:v>
                </c:pt>
                <c:pt idx="10">
                  <c:v>-4.5</c:v>
                </c:pt>
                <c:pt idx="11">
                  <c:v>-3.75</c:v>
                </c:pt>
                <c:pt idx="12">
                  <c:v>-4.375</c:v>
                </c:pt>
                <c:pt idx="13">
                  <c:v>-3.125</c:v>
                </c:pt>
                <c:pt idx="14">
                  <c:v>-3.5</c:v>
                </c:pt>
                <c:pt idx="15">
                  <c:v>-3.625</c:v>
                </c:pt>
                <c:pt idx="16">
                  <c:v>-3</c:v>
                </c:pt>
                <c:pt idx="17">
                  <c:v>-1.5</c:v>
                </c:pt>
                <c:pt idx="18">
                  <c:v>-1.375</c:v>
                </c:pt>
                <c:pt idx="19">
                  <c:v>-4.5</c:v>
                </c:pt>
                <c:pt idx="20">
                  <c:v>-1.125</c:v>
                </c:pt>
                <c:pt idx="21">
                  <c:v>-1.75</c:v>
                </c:pt>
                <c:pt idx="22">
                  <c:v>-3.875</c:v>
                </c:pt>
                <c:pt idx="23">
                  <c:v>-1.875</c:v>
                </c:pt>
                <c:pt idx="24">
                  <c:v>-1</c:v>
                </c:pt>
                <c:pt idx="25">
                  <c:v>-2.5</c:v>
                </c:pt>
                <c:pt idx="26">
                  <c:v>-1</c:v>
                </c:pt>
                <c:pt idx="27">
                  <c:v>-1.25</c:v>
                </c:pt>
                <c:pt idx="28">
                  <c:v>-1.5</c:v>
                </c:pt>
                <c:pt idx="29">
                  <c:v>-1.875</c:v>
                </c:pt>
                <c:pt idx="30">
                  <c:v>-2.625</c:v>
                </c:pt>
                <c:pt idx="31">
                  <c:v>-1.75</c:v>
                </c:pt>
                <c:pt idx="32">
                  <c:v>-3.375</c:v>
                </c:pt>
                <c:pt idx="33">
                  <c:v>-3.375</c:v>
                </c:pt>
                <c:pt idx="34">
                  <c:v>-2.5</c:v>
                </c:pt>
                <c:pt idx="35">
                  <c:v>-3.75</c:v>
                </c:pt>
                <c:pt idx="36">
                  <c:v>-1.625</c:v>
                </c:pt>
                <c:pt idx="37">
                  <c:v>-3</c:v>
                </c:pt>
                <c:pt idx="38">
                  <c:v>-0.875</c:v>
                </c:pt>
                <c:pt idx="39">
                  <c:v>-3.875</c:v>
                </c:pt>
                <c:pt idx="40">
                  <c:v>-1.125</c:v>
                </c:pt>
                <c:pt idx="41">
                  <c:v>-5.875</c:v>
                </c:pt>
                <c:pt idx="42">
                  <c:v>-5.625</c:v>
                </c:pt>
                <c:pt idx="43">
                  <c:v>-6.625</c:v>
                </c:pt>
                <c:pt idx="44">
                  <c:v>-5.125</c:v>
                </c:pt>
                <c:pt idx="45">
                  <c:v>-6.75</c:v>
                </c:pt>
                <c:pt idx="46">
                  <c:v>-5.125</c:v>
                </c:pt>
                <c:pt idx="47">
                  <c:v>-6.375</c:v>
                </c:pt>
                <c:pt idx="48">
                  <c:v>-6.875</c:v>
                </c:pt>
                <c:pt idx="49">
                  <c:v>-4.875</c:v>
                </c:pt>
                <c:pt idx="50">
                  <c:v>-4.25</c:v>
                </c:pt>
                <c:pt idx="51">
                  <c:v>-4.5</c:v>
                </c:pt>
                <c:pt idx="52">
                  <c:v>-3.75</c:v>
                </c:pt>
                <c:pt idx="53">
                  <c:v>-4.375</c:v>
                </c:pt>
                <c:pt idx="54">
                  <c:v>-3.125</c:v>
                </c:pt>
                <c:pt idx="55">
                  <c:v>-3.5</c:v>
                </c:pt>
                <c:pt idx="56">
                  <c:v>-3.625</c:v>
                </c:pt>
                <c:pt idx="57">
                  <c:v>-3</c:v>
                </c:pt>
                <c:pt idx="58">
                  <c:v>-1.5</c:v>
                </c:pt>
                <c:pt idx="59">
                  <c:v>-1.375</c:v>
                </c:pt>
                <c:pt idx="60">
                  <c:v>-4.5</c:v>
                </c:pt>
                <c:pt idx="61">
                  <c:v>-1.125</c:v>
                </c:pt>
                <c:pt idx="62">
                  <c:v>-1.75</c:v>
                </c:pt>
                <c:pt idx="63">
                  <c:v>-3.875</c:v>
                </c:pt>
                <c:pt idx="64">
                  <c:v>-1.875</c:v>
                </c:pt>
                <c:pt idx="65">
                  <c:v>-1</c:v>
                </c:pt>
                <c:pt idx="66">
                  <c:v>-2.5</c:v>
                </c:pt>
                <c:pt idx="67">
                  <c:v>-1</c:v>
                </c:pt>
                <c:pt idx="68">
                  <c:v>-1.25</c:v>
                </c:pt>
                <c:pt idx="69">
                  <c:v>-1.5</c:v>
                </c:pt>
                <c:pt idx="70">
                  <c:v>-1.875</c:v>
                </c:pt>
                <c:pt idx="71">
                  <c:v>-2.625</c:v>
                </c:pt>
                <c:pt idx="72">
                  <c:v>-1.75</c:v>
                </c:pt>
                <c:pt idx="73">
                  <c:v>-3.375</c:v>
                </c:pt>
                <c:pt idx="74">
                  <c:v>-3.375</c:v>
                </c:pt>
                <c:pt idx="75">
                  <c:v>-2.5</c:v>
                </c:pt>
                <c:pt idx="76">
                  <c:v>-3.75</c:v>
                </c:pt>
                <c:pt idx="77">
                  <c:v>-1.625</c:v>
                </c:pt>
                <c:pt idx="78">
                  <c:v>-3</c:v>
                </c:pt>
                <c:pt idx="79">
                  <c:v>-0.875</c:v>
                </c:pt>
                <c:pt idx="80">
                  <c:v>-3.875</c:v>
                </c:pt>
                <c:pt idx="81">
                  <c:v>-1.125</c:v>
                </c:pt>
                <c:pt idx="82">
                  <c:v>-5.875</c:v>
                </c:pt>
                <c:pt idx="83">
                  <c:v>-5.625</c:v>
                </c:pt>
                <c:pt idx="84">
                  <c:v>-6.625</c:v>
                </c:pt>
                <c:pt idx="85">
                  <c:v>-5.125</c:v>
                </c:pt>
                <c:pt idx="86">
                  <c:v>-6.75</c:v>
                </c:pt>
                <c:pt idx="87">
                  <c:v>-5.125</c:v>
                </c:pt>
                <c:pt idx="88">
                  <c:v>-6.375</c:v>
                </c:pt>
                <c:pt idx="89">
                  <c:v>-6.875</c:v>
                </c:pt>
                <c:pt idx="90">
                  <c:v>-4.875</c:v>
                </c:pt>
                <c:pt idx="91">
                  <c:v>-4.25</c:v>
                </c:pt>
                <c:pt idx="92">
                  <c:v>-4.5</c:v>
                </c:pt>
                <c:pt idx="93">
                  <c:v>-3.75</c:v>
                </c:pt>
                <c:pt idx="94">
                  <c:v>-4.375</c:v>
                </c:pt>
                <c:pt idx="95">
                  <c:v>-3.125</c:v>
                </c:pt>
                <c:pt idx="96">
                  <c:v>-3.5</c:v>
                </c:pt>
                <c:pt idx="97">
                  <c:v>-3.625</c:v>
                </c:pt>
                <c:pt idx="98">
                  <c:v>-3</c:v>
                </c:pt>
                <c:pt idx="99">
                  <c:v>-1.5</c:v>
                </c:pt>
                <c:pt idx="100">
                  <c:v>-1.375</c:v>
                </c:pt>
                <c:pt idx="101">
                  <c:v>-4.5</c:v>
                </c:pt>
                <c:pt idx="102">
                  <c:v>-1.125</c:v>
                </c:pt>
                <c:pt idx="103">
                  <c:v>-1.75</c:v>
                </c:pt>
                <c:pt idx="104">
                  <c:v>-3.875</c:v>
                </c:pt>
                <c:pt idx="105">
                  <c:v>-1.875</c:v>
                </c:pt>
                <c:pt idx="106">
                  <c:v>-1</c:v>
                </c:pt>
                <c:pt idx="107">
                  <c:v>-2.5</c:v>
                </c:pt>
                <c:pt idx="108">
                  <c:v>-1</c:v>
                </c:pt>
                <c:pt idx="109">
                  <c:v>-1.25</c:v>
                </c:pt>
                <c:pt idx="110">
                  <c:v>-1.5</c:v>
                </c:pt>
                <c:pt idx="111">
                  <c:v>-1.875</c:v>
                </c:pt>
                <c:pt idx="112">
                  <c:v>-2.625</c:v>
                </c:pt>
                <c:pt idx="113">
                  <c:v>-1.75</c:v>
                </c:pt>
                <c:pt idx="114">
                  <c:v>-3.375</c:v>
                </c:pt>
                <c:pt idx="115">
                  <c:v>-3.375</c:v>
                </c:pt>
                <c:pt idx="116">
                  <c:v>-2.5</c:v>
                </c:pt>
                <c:pt idx="117">
                  <c:v>-3.75</c:v>
                </c:pt>
                <c:pt idx="118">
                  <c:v>-1.625</c:v>
                </c:pt>
                <c:pt idx="119">
                  <c:v>-3</c:v>
                </c:pt>
                <c:pt idx="120">
                  <c:v>-0.875</c:v>
                </c:pt>
                <c:pt idx="121">
                  <c:v>-3.875</c:v>
                </c:pt>
                <c:pt idx="122">
                  <c:v>-1.125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3C3-428F-A231-B8817EE174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66954655"/>
        <c:axId val="1166965887"/>
      </c:scatterChart>
      <c:valAx>
        <c:axId val="1166954655"/>
        <c:scaling>
          <c:orientation val="minMax"/>
          <c:max val="30"/>
          <c:min val="2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ja-JP" sz="1600"/>
                  <a:t>AL (mm)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66965887"/>
        <c:crossesAt val="-7"/>
        <c:crossBetween val="midCat"/>
      </c:valAx>
      <c:valAx>
        <c:axId val="1166965887"/>
        <c:scaling>
          <c:orientation val="minMax"/>
          <c:max val="3"/>
          <c:min val="-7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ja-JP" sz="1600"/>
                  <a:t>SE (D)</a:t>
                </a:r>
                <a:endParaRPr lang="ja-JP" altLang="en-US" sz="160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ja-JP" alt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66954655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400">
          <a:solidFill>
            <a:sysClr val="windowText" lastClr="000000"/>
          </a:solidFill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'(24.5mm以上MNT)016除外'!$V$8</c:f>
              <c:strCache>
                <c:ptCount val="1"/>
                <c:pt idx="0">
                  <c:v>mean</c:v>
                </c:pt>
              </c:strCache>
            </c:strRef>
          </c:tx>
          <c:spPr>
            <a:pattFill prst="pct5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'(24.5mm以上MNT)016除外'!$W$9:$Y$9</c:f>
                <c:numCache>
                  <c:formatCode>General</c:formatCode>
                  <c:ptCount val="3"/>
                  <c:pt idx="0">
                    <c:v>44.908645808191309</c:v>
                  </c:pt>
                  <c:pt idx="1">
                    <c:v>40.114222906235788</c:v>
                  </c:pt>
                  <c:pt idx="2">
                    <c:v>43.444650484496641</c:v>
                  </c:pt>
                </c:numCache>
              </c:numRef>
            </c:plus>
            <c:minus>
              <c:numRef>
                <c:f>'(24.5mm以上MNT)016除外'!$W$9:$Y$9</c:f>
                <c:numCache>
                  <c:formatCode>General</c:formatCode>
                  <c:ptCount val="3"/>
                  <c:pt idx="0">
                    <c:v>44.908645808191309</c:v>
                  </c:pt>
                  <c:pt idx="1">
                    <c:v>40.114222906235788</c:v>
                  </c:pt>
                  <c:pt idx="2">
                    <c:v>43.444650484496641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'(24.5mm以上MNT)016除外'!$W$7:$Y$7</c:f>
              <c:strCache>
                <c:ptCount val="3"/>
                <c:pt idx="0">
                  <c:v>Macular</c:v>
                </c:pt>
                <c:pt idx="1">
                  <c:v>Nasal</c:v>
                </c:pt>
                <c:pt idx="2">
                  <c:v>Temporal</c:v>
                </c:pt>
              </c:strCache>
            </c:strRef>
          </c:cat>
          <c:val>
            <c:numRef>
              <c:f>'(24.5mm以上MNT)016除外'!$W$8:$Y$8</c:f>
              <c:numCache>
                <c:formatCode>General</c:formatCode>
                <c:ptCount val="3"/>
                <c:pt idx="0">
                  <c:v>210.68872318117991</c:v>
                </c:pt>
                <c:pt idx="1">
                  <c:v>206.83564753703632</c:v>
                </c:pt>
                <c:pt idx="2">
                  <c:v>146.51981699462101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51-48D1-AB07-F7FCEF0C50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95375279"/>
        <c:axId val="260673871"/>
      </c:barChart>
      <c:catAx>
        <c:axId val="3953752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60673871"/>
        <c:crosses val="autoZero"/>
        <c:auto val="1"/>
        <c:lblAlgn val="ctr"/>
        <c:lblOffset val="100"/>
        <c:noMultiLvlLbl val="0"/>
      </c:catAx>
      <c:valAx>
        <c:axId val="26067387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ja-JP"/>
                  <a:t>Thickness (μm)</a:t>
                </a:r>
                <a:endParaRPr lang="ja-JP" alt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ja-JP" alt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9537527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400">
          <a:solidFill>
            <a:sysClr val="windowText" lastClr="000000"/>
          </a:solidFill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600"/>
              <a:t>Macular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noFill/>
              </a:ln>
              <a:effectLst/>
            </c:spPr>
          </c:marker>
          <c:trendline>
            <c:spPr>
              <a:ln w="19050" cap="rnd">
                <a:solidFill>
                  <a:srgbClr val="FF0000"/>
                </a:solidFill>
                <a:prstDash val="sysDot"/>
              </a:ln>
              <a:effectLst/>
            </c:spPr>
            <c:trendlineType val="linear"/>
            <c:forward val="5"/>
            <c:backward val="5"/>
            <c:dispRSqr val="1"/>
            <c:dispEq val="1"/>
            <c:trendlineLbl>
              <c:layout>
                <c:manualLayout>
                  <c:x val="-5.7553807761192378E-2"/>
                  <c:y val="-0.460594722222222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4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</c:trendlineLbl>
          </c:trendline>
          <c:xVal>
            <c:numRef>
              <c:f>'(24.5mm以上MNT)016除外'!$H$8:$H$130</c:f>
              <c:numCache>
                <c:formatCode>General</c:formatCode>
                <c:ptCount val="123"/>
                <c:pt idx="0">
                  <c:v>26.92</c:v>
                </c:pt>
                <c:pt idx="1">
                  <c:v>26.64</c:v>
                </c:pt>
                <c:pt idx="2">
                  <c:v>26.61</c:v>
                </c:pt>
                <c:pt idx="3">
                  <c:v>26.61</c:v>
                </c:pt>
                <c:pt idx="4">
                  <c:v>26.58</c:v>
                </c:pt>
                <c:pt idx="5">
                  <c:v>26.55</c:v>
                </c:pt>
                <c:pt idx="6">
                  <c:v>26.53</c:v>
                </c:pt>
                <c:pt idx="7">
                  <c:v>26.47</c:v>
                </c:pt>
                <c:pt idx="8">
                  <c:v>26.33</c:v>
                </c:pt>
                <c:pt idx="9">
                  <c:v>26.18</c:v>
                </c:pt>
                <c:pt idx="10">
                  <c:v>25.65</c:v>
                </c:pt>
                <c:pt idx="11">
                  <c:v>25.46</c:v>
                </c:pt>
                <c:pt idx="12">
                  <c:v>25.44</c:v>
                </c:pt>
                <c:pt idx="13">
                  <c:v>25.35</c:v>
                </c:pt>
                <c:pt idx="14">
                  <c:v>25.3</c:v>
                </c:pt>
                <c:pt idx="15">
                  <c:v>25.2</c:v>
                </c:pt>
                <c:pt idx="16">
                  <c:v>25.2</c:v>
                </c:pt>
                <c:pt idx="17">
                  <c:v>25.19</c:v>
                </c:pt>
                <c:pt idx="18">
                  <c:v>25.15</c:v>
                </c:pt>
                <c:pt idx="19">
                  <c:v>25.14</c:v>
                </c:pt>
                <c:pt idx="20">
                  <c:v>25.11</c:v>
                </c:pt>
                <c:pt idx="21">
                  <c:v>25.08</c:v>
                </c:pt>
                <c:pt idx="22">
                  <c:v>25.07</c:v>
                </c:pt>
                <c:pt idx="23">
                  <c:v>25.07</c:v>
                </c:pt>
                <c:pt idx="24">
                  <c:v>24.98</c:v>
                </c:pt>
                <c:pt idx="25">
                  <c:v>24.95</c:v>
                </c:pt>
                <c:pt idx="26">
                  <c:v>24.95</c:v>
                </c:pt>
                <c:pt idx="27">
                  <c:v>24.95</c:v>
                </c:pt>
                <c:pt idx="28">
                  <c:v>24.91</c:v>
                </c:pt>
                <c:pt idx="29">
                  <c:v>24.86</c:v>
                </c:pt>
                <c:pt idx="30">
                  <c:v>24.83</c:v>
                </c:pt>
                <c:pt idx="31">
                  <c:v>24.83</c:v>
                </c:pt>
                <c:pt idx="32">
                  <c:v>24.81</c:v>
                </c:pt>
                <c:pt idx="33">
                  <c:v>24.76</c:v>
                </c:pt>
                <c:pt idx="34">
                  <c:v>24.72</c:v>
                </c:pt>
                <c:pt idx="35">
                  <c:v>24.71</c:v>
                </c:pt>
                <c:pt idx="36">
                  <c:v>24.71</c:v>
                </c:pt>
                <c:pt idx="37">
                  <c:v>24.67</c:v>
                </c:pt>
                <c:pt idx="38">
                  <c:v>24.63</c:v>
                </c:pt>
                <c:pt idx="39">
                  <c:v>24.6</c:v>
                </c:pt>
                <c:pt idx="40">
                  <c:v>24.57</c:v>
                </c:pt>
                <c:pt idx="41">
                  <c:v>26.92</c:v>
                </c:pt>
                <c:pt idx="42">
                  <c:v>26.64</c:v>
                </c:pt>
                <c:pt idx="43">
                  <c:v>26.61</c:v>
                </c:pt>
                <c:pt idx="44">
                  <c:v>26.61</c:v>
                </c:pt>
                <c:pt idx="45">
                  <c:v>26.58</c:v>
                </c:pt>
                <c:pt idx="46">
                  <c:v>26.55</c:v>
                </c:pt>
                <c:pt idx="47">
                  <c:v>26.53</c:v>
                </c:pt>
                <c:pt idx="48">
                  <c:v>26.47</c:v>
                </c:pt>
                <c:pt idx="49">
                  <c:v>26.33</c:v>
                </c:pt>
                <c:pt idx="50">
                  <c:v>26.18</c:v>
                </c:pt>
                <c:pt idx="51">
                  <c:v>25.65</c:v>
                </c:pt>
                <c:pt idx="52">
                  <c:v>25.46</c:v>
                </c:pt>
                <c:pt idx="53">
                  <c:v>25.44</c:v>
                </c:pt>
                <c:pt idx="54">
                  <c:v>25.35</c:v>
                </c:pt>
                <c:pt idx="55">
                  <c:v>25.3</c:v>
                </c:pt>
                <c:pt idx="56">
                  <c:v>25.2</c:v>
                </c:pt>
                <c:pt idx="57">
                  <c:v>25.2</c:v>
                </c:pt>
                <c:pt idx="58">
                  <c:v>25.19</c:v>
                </c:pt>
                <c:pt idx="59">
                  <c:v>25.15</c:v>
                </c:pt>
                <c:pt idx="60">
                  <c:v>25.14</c:v>
                </c:pt>
                <c:pt idx="61">
                  <c:v>25.11</c:v>
                </c:pt>
                <c:pt idx="62">
                  <c:v>25.08</c:v>
                </c:pt>
                <c:pt idx="63">
                  <c:v>25.07</c:v>
                </c:pt>
                <c:pt idx="64">
                  <c:v>25.07</c:v>
                </c:pt>
                <c:pt idx="65">
                  <c:v>24.98</c:v>
                </c:pt>
                <c:pt idx="66">
                  <c:v>24.95</c:v>
                </c:pt>
                <c:pt idx="67">
                  <c:v>24.95</c:v>
                </c:pt>
                <c:pt idx="68">
                  <c:v>24.95</c:v>
                </c:pt>
                <c:pt idx="69">
                  <c:v>24.91</c:v>
                </c:pt>
                <c:pt idx="70">
                  <c:v>24.86</c:v>
                </c:pt>
                <c:pt idx="71">
                  <c:v>24.83</c:v>
                </c:pt>
                <c:pt idx="72">
                  <c:v>24.83</c:v>
                </c:pt>
                <c:pt idx="73">
                  <c:v>24.81</c:v>
                </c:pt>
                <c:pt idx="74">
                  <c:v>24.76</c:v>
                </c:pt>
                <c:pt idx="75">
                  <c:v>24.72</c:v>
                </c:pt>
                <c:pt idx="76">
                  <c:v>24.71</c:v>
                </c:pt>
                <c:pt idx="77">
                  <c:v>24.71</c:v>
                </c:pt>
                <c:pt idx="78">
                  <c:v>24.67</c:v>
                </c:pt>
                <c:pt idx="79">
                  <c:v>24.63</c:v>
                </c:pt>
                <c:pt idx="80">
                  <c:v>24.6</c:v>
                </c:pt>
                <c:pt idx="81">
                  <c:v>24.57</c:v>
                </c:pt>
                <c:pt idx="82">
                  <c:v>26.92</c:v>
                </c:pt>
                <c:pt idx="83">
                  <c:v>26.64</c:v>
                </c:pt>
                <c:pt idx="84">
                  <c:v>26.61</c:v>
                </c:pt>
                <c:pt idx="85">
                  <c:v>26.61</c:v>
                </c:pt>
                <c:pt idx="86">
                  <c:v>26.58</c:v>
                </c:pt>
                <c:pt idx="87">
                  <c:v>26.55</c:v>
                </c:pt>
                <c:pt idx="88">
                  <c:v>26.53</c:v>
                </c:pt>
                <c:pt idx="89">
                  <c:v>26.47</c:v>
                </c:pt>
                <c:pt idx="90">
                  <c:v>26.33</c:v>
                </c:pt>
                <c:pt idx="91">
                  <c:v>26.18</c:v>
                </c:pt>
                <c:pt idx="92">
                  <c:v>25.65</c:v>
                </c:pt>
                <c:pt idx="93">
                  <c:v>25.46</c:v>
                </c:pt>
                <c:pt idx="94">
                  <c:v>25.44</c:v>
                </c:pt>
                <c:pt idx="95">
                  <c:v>25.35</c:v>
                </c:pt>
                <c:pt idx="96">
                  <c:v>25.3</c:v>
                </c:pt>
                <c:pt idx="97">
                  <c:v>25.2</c:v>
                </c:pt>
                <c:pt idx="98">
                  <c:v>25.2</c:v>
                </c:pt>
                <c:pt idx="99">
                  <c:v>25.19</c:v>
                </c:pt>
                <c:pt idx="100">
                  <c:v>25.15</c:v>
                </c:pt>
                <c:pt idx="101">
                  <c:v>25.14</c:v>
                </c:pt>
                <c:pt idx="102">
                  <c:v>25.11</c:v>
                </c:pt>
                <c:pt idx="103">
                  <c:v>25.08</c:v>
                </c:pt>
                <c:pt idx="104">
                  <c:v>25.07</c:v>
                </c:pt>
                <c:pt idx="105">
                  <c:v>25.07</c:v>
                </c:pt>
                <c:pt idx="106">
                  <c:v>24.98</c:v>
                </c:pt>
                <c:pt idx="107">
                  <c:v>24.95</c:v>
                </c:pt>
                <c:pt idx="108">
                  <c:v>24.95</c:v>
                </c:pt>
                <c:pt idx="109">
                  <c:v>24.95</c:v>
                </c:pt>
                <c:pt idx="110">
                  <c:v>24.91</c:v>
                </c:pt>
                <c:pt idx="111">
                  <c:v>24.86</c:v>
                </c:pt>
                <c:pt idx="112">
                  <c:v>24.83</c:v>
                </c:pt>
                <c:pt idx="113">
                  <c:v>24.83</c:v>
                </c:pt>
                <c:pt idx="114">
                  <c:v>24.81</c:v>
                </c:pt>
                <c:pt idx="115">
                  <c:v>24.76</c:v>
                </c:pt>
                <c:pt idx="116">
                  <c:v>24.72</c:v>
                </c:pt>
                <c:pt idx="117">
                  <c:v>24.71</c:v>
                </c:pt>
                <c:pt idx="118">
                  <c:v>24.71</c:v>
                </c:pt>
                <c:pt idx="119">
                  <c:v>24.67</c:v>
                </c:pt>
                <c:pt idx="120">
                  <c:v>24.63</c:v>
                </c:pt>
                <c:pt idx="121">
                  <c:v>24.6</c:v>
                </c:pt>
                <c:pt idx="122">
                  <c:v>24.57</c:v>
                </c:pt>
              </c:numCache>
            </c:numRef>
          </c:xVal>
          <c:yVal>
            <c:numRef>
              <c:f>'(24.5mm以上MNT)016除外'!$O$8:$O$130</c:f>
              <c:numCache>
                <c:formatCode>General</c:formatCode>
                <c:ptCount val="123"/>
                <c:pt idx="0">
                  <c:v>136.472417594511</c:v>
                </c:pt>
                <c:pt idx="1">
                  <c:v>180.09731439191901</c:v>
                </c:pt>
                <c:pt idx="2">
                  <c:v>278.468119450237</c:v>
                </c:pt>
                <c:pt idx="3">
                  <c:v>180.50552837068901</c:v>
                </c:pt>
                <c:pt idx="4">
                  <c:v>129.71853781146501</c:v>
                </c:pt>
                <c:pt idx="5">
                  <c:v>180.063866214717</c:v>
                </c:pt>
                <c:pt idx="6">
                  <c:v>243.10871602940099</c:v>
                </c:pt>
                <c:pt idx="7">
                  <c:v>143.39462727049499</c:v>
                </c:pt>
                <c:pt idx="8">
                  <c:v>193.907797612877</c:v>
                </c:pt>
                <c:pt idx="9">
                  <c:v>181.92584171873801</c:v>
                </c:pt>
                <c:pt idx="10">
                  <c:v>157.44665587210901</c:v>
                </c:pt>
                <c:pt idx="11">
                  <c:v>192.29205813214199</c:v>
                </c:pt>
                <c:pt idx="12">
                  <c:v>204.272664959233</c:v>
                </c:pt>
                <c:pt idx="13">
                  <c:v>184.241011261241</c:v>
                </c:pt>
                <c:pt idx="14">
                  <c:v>301.59830406927699</c:v>
                </c:pt>
                <c:pt idx="15">
                  <c:v>140.88958691672701</c:v>
                </c:pt>
                <c:pt idx="16">
                  <c:v>286.5660279009</c:v>
                </c:pt>
                <c:pt idx="17">
                  <c:v>174.906429867132</c:v>
                </c:pt>
                <c:pt idx="18">
                  <c:v>161.19934729646101</c:v>
                </c:pt>
                <c:pt idx="19">
                  <c:v>201.6406312588</c:v>
                </c:pt>
                <c:pt idx="20">
                  <c:v>195.57245840820499</c:v>
                </c:pt>
                <c:pt idx="21">
                  <c:v>213.651966291305</c:v>
                </c:pt>
                <c:pt idx="22">
                  <c:v>226.35997906057901</c:v>
                </c:pt>
                <c:pt idx="23">
                  <c:v>283.46918200478001</c:v>
                </c:pt>
                <c:pt idx="24">
                  <c:v>212.207044804785</c:v>
                </c:pt>
                <c:pt idx="25">
                  <c:v>175.31912290548399</c:v>
                </c:pt>
                <c:pt idx="26">
                  <c:v>187.62729733458099</c:v>
                </c:pt>
                <c:pt idx="27">
                  <c:v>212.499602324417</c:v>
                </c:pt>
                <c:pt idx="28">
                  <c:v>198.816063779497</c:v>
                </c:pt>
                <c:pt idx="29">
                  <c:v>256.98063386551797</c:v>
                </c:pt>
                <c:pt idx="30">
                  <c:v>223.92181116238299</c:v>
                </c:pt>
                <c:pt idx="31">
                  <c:v>268.39372225100499</c:v>
                </c:pt>
                <c:pt idx="32">
                  <c:v>251.49166405022399</c:v>
                </c:pt>
                <c:pt idx="33">
                  <c:v>237.49216951796501</c:v>
                </c:pt>
                <c:pt idx="34">
                  <c:v>271.249358607072</c:v>
                </c:pt>
                <c:pt idx="35">
                  <c:v>229.31652769453001</c:v>
                </c:pt>
                <c:pt idx="36">
                  <c:v>185.07618722022701</c:v>
                </c:pt>
                <c:pt idx="37">
                  <c:v>289.55849186306398</c:v>
                </c:pt>
                <c:pt idx="38">
                  <c:v>240.86121055832601</c:v>
                </c:pt>
                <c:pt idx="39">
                  <c:v>226.42782789930399</c:v>
                </c:pt>
                <c:pt idx="40">
                  <c:v>199.22984482605401</c:v>
                </c:pt>
                <c:pt idx="41">
                  <c:v>209.22154821618599</c:v>
                </c:pt>
                <c:pt idx="42">
                  <c:v>269.693982479402</c:v>
                </c:pt>
                <c:pt idx="43">
                  <c:v>225.545039422424</c:v>
                </c:pt>
                <c:pt idx="44">
                  <c:v>237.57606249831801</c:v>
                </c:pt>
                <c:pt idx="45">
                  <c:v>180.10744169326</c:v>
                </c:pt>
                <c:pt idx="46">
                  <c:v>184.80690166114201</c:v>
                </c:pt>
                <c:pt idx="47">
                  <c:v>235.549946454072</c:v>
                </c:pt>
                <c:pt idx="48">
                  <c:v>209.053622694208</c:v>
                </c:pt>
                <c:pt idx="49">
                  <c:v>300.02397918051003</c:v>
                </c:pt>
                <c:pt idx="50">
                  <c:v>169.33164731317299</c:v>
                </c:pt>
                <c:pt idx="51">
                  <c:v>170.870092063583</c:v>
                </c:pt>
                <c:pt idx="52">
                  <c:v>206.303857813864</c:v>
                </c:pt>
                <c:pt idx="53">
                  <c:v>147.81858298104601</c:v>
                </c:pt>
                <c:pt idx="54">
                  <c:v>196.082057880505</c:v>
                </c:pt>
                <c:pt idx="55">
                  <c:v>179.96289317726701</c:v>
                </c:pt>
                <c:pt idx="56">
                  <c:v>181.643844557759</c:v>
                </c:pt>
                <c:pt idx="57">
                  <c:v>179.48312098514501</c:v>
                </c:pt>
                <c:pt idx="58">
                  <c:v>186.71264620110099</c:v>
                </c:pt>
                <c:pt idx="59">
                  <c:v>179.46149409672</c:v>
                </c:pt>
                <c:pt idx="60">
                  <c:v>161.90199644497599</c:v>
                </c:pt>
                <c:pt idx="61">
                  <c:v>175.846280917987</c:v>
                </c:pt>
                <c:pt idx="62">
                  <c:v>282.92906752733097</c:v>
                </c:pt>
                <c:pt idx="63">
                  <c:v>215.32029758242501</c:v>
                </c:pt>
                <c:pt idx="64">
                  <c:v>305.00627937573398</c:v>
                </c:pt>
                <c:pt idx="65">
                  <c:v>224.700724124961</c:v>
                </c:pt>
                <c:pt idx="66">
                  <c:v>213.72707260448499</c:v>
                </c:pt>
                <c:pt idx="67">
                  <c:v>247.694522861716</c:v>
                </c:pt>
                <c:pt idx="68">
                  <c:v>229.92577435883399</c:v>
                </c:pt>
                <c:pt idx="69">
                  <c:v>189.0463050493</c:v>
                </c:pt>
                <c:pt idx="70">
                  <c:v>154.12906224854399</c:v>
                </c:pt>
                <c:pt idx="71">
                  <c:v>194.64878480932501</c:v>
                </c:pt>
                <c:pt idx="72">
                  <c:v>228.635081581571</c:v>
                </c:pt>
                <c:pt idx="73">
                  <c:v>258.11899521995798</c:v>
                </c:pt>
                <c:pt idx="74">
                  <c:v>169.147111853289</c:v>
                </c:pt>
                <c:pt idx="75">
                  <c:v>236.64080240510501</c:v>
                </c:pt>
                <c:pt idx="76">
                  <c:v>154.57026575690799</c:v>
                </c:pt>
                <c:pt idx="77">
                  <c:v>182.96943105810701</c:v>
                </c:pt>
                <c:pt idx="78">
                  <c:v>227.38423050533501</c:v>
                </c:pt>
                <c:pt idx="79">
                  <c:v>208.118087894468</c:v>
                </c:pt>
                <c:pt idx="80">
                  <c:v>137.93298138483701</c:v>
                </c:pt>
                <c:pt idx="81">
                  <c:v>232.619632083607</c:v>
                </c:pt>
                <c:pt idx="82">
                  <c:v>111.70061671257901</c:v>
                </c:pt>
                <c:pt idx="83">
                  <c:v>157.99239463197799</c:v>
                </c:pt>
                <c:pt idx="84">
                  <c:v>162.900228686546</c:v>
                </c:pt>
                <c:pt idx="85">
                  <c:v>154.973523061859</c:v>
                </c:pt>
                <c:pt idx="86">
                  <c:v>106.72740351975899</c:v>
                </c:pt>
                <c:pt idx="87">
                  <c:v>139.847791965916</c:v>
                </c:pt>
                <c:pt idx="88">
                  <c:v>111.32298686905899</c:v>
                </c:pt>
                <c:pt idx="89">
                  <c:v>115.793013889178</c:v>
                </c:pt>
                <c:pt idx="90">
                  <c:v>80.657900242775796</c:v>
                </c:pt>
                <c:pt idx="91">
                  <c:v>175.74590800879199</c:v>
                </c:pt>
                <c:pt idx="92">
                  <c:v>101.370979385547</c:v>
                </c:pt>
                <c:pt idx="93">
                  <c:v>132.88656946598101</c:v>
                </c:pt>
                <c:pt idx="94">
                  <c:v>76.359162701179997</c:v>
                </c:pt>
                <c:pt idx="95">
                  <c:v>119.159516842887</c:v>
                </c:pt>
                <c:pt idx="96">
                  <c:v>184.559175200803</c:v>
                </c:pt>
                <c:pt idx="97">
                  <c:v>137.365499953891</c:v>
                </c:pt>
                <c:pt idx="98">
                  <c:v>111.757788302268</c:v>
                </c:pt>
                <c:pt idx="99">
                  <c:v>94.236304984634998</c:v>
                </c:pt>
                <c:pt idx="100">
                  <c:v>192.5662987924</c:v>
                </c:pt>
                <c:pt idx="101">
                  <c:v>117.136146604543</c:v>
                </c:pt>
                <c:pt idx="102">
                  <c:v>83.602666502568994</c:v>
                </c:pt>
                <c:pt idx="103">
                  <c:v>224.91383502300801</c:v>
                </c:pt>
                <c:pt idx="104">
                  <c:v>134.63446692892899</c:v>
                </c:pt>
                <c:pt idx="105">
                  <c:v>189.33517952587101</c:v>
                </c:pt>
                <c:pt idx="106">
                  <c:v>170.828834150874</c:v>
                </c:pt>
                <c:pt idx="107">
                  <c:v>105.502126950039</c:v>
                </c:pt>
                <c:pt idx="108">
                  <c:v>178.88758260417799</c:v>
                </c:pt>
                <c:pt idx="109">
                  <c:v>154.359808045124</c:v>
                </c:pt>
                <c:pt idx="110">
                  <c:v>123.78859760099699</c:v>
                </c:pt>
                <c:pt idx="111">
                  <c:v>227.99918731711</c:v>
                </c:pt>
                <c:pt idx="112">
                  <c:v>172.75296726471001</c:v>
                </c:pt>
                <c:pt idx="113">
                  <c:v>263.357585515994</c:v>
                </c:pt>
                <c:pt idx="114">
                  <c:v>87.753594392603105</c:v>
                </c:pt>
                <c:pt idx="115">
                  <c:v>165.22850723286001</c:v>
                </c:pt>
                <c:pt idx="116">
                  <c:v>192.692348461492</c:v>
                </c:pt>
                <c:pt idx="117">
                  <c:v>143.84054999114699</c:v>
                </c:pt>
                <c:pt idx="118">
                  <c:v>182.90691646598799</c:v>
                </c:pt>
                <c:pt idx="119">
                  <c:v>110.41880301438</c:v>
                </c:pt>
                <c:pt idx="120">
                  <c:v>164.66265380673801</c:v>
                </c:pt>
                <c:pt idx="121">
                  <c:v>147.24251210887499</c:v>
                </c:pt>
                <c:pt idx="122">
                  <c:v>197.544564053399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45A-430E-86E2-E65A66AB40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1486767"/>
        <c:axId val="141488847"/>
      </c:scatterChart>
      <c:valAx>
        <c:axId val="141486767"/>
        <c:scaling>
          <c:orientation val="minMax"/>
          <c:max val="28"/>
          <c:min val="2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/>
                  <a:t>AL (mm)</a:t>
                </a:r>
                <a:endParaRPr lang="ja-JP" sz="160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488847"/>
        <c:crosses val="autoZero"/>
        <c:crossBetween val="midCat"/>
      </c:valAx>
      <c:valAx>
        <c:axId val="141488847"/>
        <c:scaling>
          <c:orientation val="minMax"/>
          <c:max val="45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/>
                  <a:t>ChT</a:t>
                </a:r>
                <a:endParaRPr lang="ja-JP" sz="160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486767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400">
          <a:solidFill>
            <a:sysClr val="windowText" lastClr="000000"/>
          </a:solidFill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600"/>
              <a:t>Nasal</a:t>
            </a:r>
            <a:endParaRPr lang="ja-JP" sz="16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noFill/>
              </a:ln>
              <a:effectLst/>
            </c:spPr>
          </c:marker>
          <c:trendline>
            <c:spPr>
              <a:ln w="19050" cap="rnd">
                <a:solidFill>
                  <a:srgbClr val="FF0000"/>
                </a:solidFill>
                <a:prstDash val="sysDot"/>
              </a:ln>
              <a:effectLst/>
            </c:spPr>
            <c:trendlineType val="linear"/>
            <c:forward val="5"/>
            <c:backward val="5"/>
            <c:dispRSqr val="1"/>
            <c:dispEq val="1"/>
            <c:trendlineLbl>
              <c:layout>
                <c:manualLayout>
                  <c:x val="-6.131125098684688E-2"/>
                  <c:y val="-0.21993138888888888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4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</c:trendlineLbl>
          </c:trendline>
          <c:xVal>
            <c:numRef>
              <c:f>'(24.5mm以上MNT)016除外'!#REF!</c:f>
            </c:numRef>
          </c:xVal>
          <c:yVal>
            <c:numRef>
              <c:f>'(24.5mm以上MNT)016除外'!#REF!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0A4-4DEE-BC74-8FEFF697F4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1486767"/>
        <c:axId val="141488847"/>
      </c:scatterChart>
      <c:valAx>
        <c:axId val="141486767"/>
        <c:scaling>
          <c:orientation val="minMax"/>
          <c:max val="28"/>
          <c:min val="2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/>
                  <a:t>AL (mm)</a:t>
                </a:r>
                <a:endParaRPr lang="ja-JP" sz="160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488847"/>
        <c:crosses val="autoZero"/>
        <c:crossBetween val="midCat"/>
      </c:valAx>
      <c:valAx>
        <c:axId val="141488847"/>
        <c:scaling>
          <c:orientation val="minMax"/>
          <c:max val="45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/>
                  <a:t>ChT</a:t>
                </a:r>
                <a:endParaRPr lang="ja-JP" sz="160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486767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400">
          <a:solidFill>
            <a:sysClr val="windowText" lastClr="000000"/>
          </a:solidFill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600"/>
              <a:t>Temporal</a:t>
            </a:r>
            <a:endParaRPr lang="ja-JP" sz="16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noFill/>
              </a:ln>
              <a:effectLst/>
            </c:spPr>
          </c:marker>
          <c:trendline>
            <c:spPr>
              <a:ln w="19050" cap="rnd">
                <a:solidFill>
                  <a:srgbClr val="FF0000"/>
                </a:solidFill>
                <a:prstDash val="sysDot"/>
              </a:ln>
              <a:effectLst/>
            </c:spPr>
            <c:trendlineType val="linear"/>
            <c:forward val="5"/>
            <c:backward val="5"/>
            <c:dispRSqr val="1"/>
            <c:dispEq val="1"/>
            <c:trendlineLbl>
              <c:layout>
                <c:manualLayout>
                  <c:x val="-7.5375646472481447E-2"/>
                  <c:y val="-0.3632983333333333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4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</c:trendlineLbl>
          </c:trendline>
          <c:xVal>
            <c:numRef>
              <c:f>'(24.5mm以上MNT)016除外'!#REF!</c:f>
            </c:numRef>
          </c:xVal>
          <c:yVal>
            <c:numRef>
              <c:f>'(24.5mm以上MNT)016除外'!#REF!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E64-4215-9E6D-6C8FCC6BD2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1486767"/>
        <c:axId val="141488847"/>
      </c:scatterChart>
      <c:valAx>
        <c:axId val="141486767"/>
        <c:scaling>
          <c:orientation val="minMax"/>
          <c:max val="28"/>
          <c:min val="2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/>
                  <a:t>AL (mm)</a:t>
                </a:r>
                <a:endParaRPr lang="ja-JP" sz="160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488847"/>
        <c:crosses val="autoZero"/>
        <c:crossBetween val="midCat"/>
      </c:valAx>
      <c:valAx>
        <c:axId val="141488847"/>
        <c:scaling>
          <c:orientation val="minMax"/>
          <c:max val="45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/>
                  <a:t>ChT</a:t>
                </a:r>
                <a:endParaRPr lang="ja-JP" sz="160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486767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400">
          <a:solidFill>
            <a:sysClr val="windowText" lastClr="000000"/>
          </a:solidFill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600"/>
              <a:t>Macular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noFill/>
              </a:ln>
              <a:effectLst/>
            </c:spPr>
          </c:marker>
          <c:trendline>
            <c:spPr>
              <a:ln w="19050" cap="rnd">
                <a:solidFill>
                  <a:srgbClr val="FF0000"/>
                </a:solidFill>
                <a:prstDash val="sysDot"/>
              </a:ln>
              <a:effectLst/>
            </c:spPr>
            <c:trendlineType val="linear"/>
            <c:forward val="5"/>
            <c:backward val="5"/>
            <c:dispRSqr val="1"/>
            <c:dispEq val="1"/>
            <c:trendlineLbl>
              <c:layout>
                <c:manualLayout>
                  <c:x val="-6.0992131463564414E-2"/>
                  <c:y val="0.46081988140455055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4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</c:trendlineLbl>
          </c:trendline>
          <c:xVal>
            <c:numRef>
              <c:f>'(24.5mm以上MNT)016除外'!$K$8:$K$130</c:f>
              <c:numCache>
                <c:formatCode>General</c:formatCode>
                <c:ptCount val="123"/>
                <c:pt idx="0">
                  <c:v>-5.875</c:v>
                </c:pt>
                <c:pt idx="1">
                  <c:v>-5.625</c:v>
                </c:pt>
                <c:pt idx="2">
                  <c:v>-6.625</c:v>
                </c:pt>
                <c:pt idx="3">
                  <c:v>-5.125</c:v>
                </c:pt>
                <c:pt idx="4">
                  <c:v>-6.75</c:v>
                </c:pt>
                <c:pt idx="5">
                  <c:v>-5.125</c:v>
                </c:pt>
                <c:pt idx="6">
                  <c:v>-6.375</c:v>
                </c:pt>
                <c:pt idx="7">
                  <c:v>-6.875</c:v>
                </c:pt>
                <c:pt idx="8">
                  <c:v>-4.875</c:v>
                </c:pt>
                <c:pt idx="9">
                  <c:v>-4.25</c:v>
                </c:pt>
                <c:pt idx="10">
                  <c:v>-4.5</c:v>
                </c:pt>
                <c:pt idx="11">
                  <c:v>-3.75</c:v>
                </c:pt>
                <c:pt idx="12">
                  <c:v>-4.375</c:v>
                </c:pt>
                <c:pt idx="13">
                  <c:v>-3.125</c:v>
                </c:pt>
                <c:pt idx="14">
                  <c:v>-3.5</c:v>
                </c:pt>
                <c:pt idx="15">
                  <c:v>-3.625</c:v>
                </c:pt>
                <c:pt idx="16">
                  <c:v>-3</c:v>
                </c:pt>
                <c:pt idx="17">
                  <c:v>-1.5</c:v>
                </c:pt>
                <c:pt idx="18">
                  <c:v>-1.375</c:v>
                </c:pt>
                <c:pt idx="19">
                  <c:v>-4.5</c:v>
                </c:pt>
                <c:pt idx="20">
                  <c:v>-1.125</c:v>
                </c:pt>
                <c:pt idx="21">
                  <c:v>-1.75</c:v>
                </c:pt>
                <c:pt idx="22">
                  <c:v>-3.875</c:v>
                </c:pt>
                <c:pt idx="23">
                  <c:v>-1.875</c:v>
                </c:pt>
                <c:pt idx="24">
                  <c:v>-1</c:v>
                </c:pt>
                <c:pt idx="25">
                  <c:v>-2.5</c:v>
                </c:pt>
                <c:pt idx="26">
                  <c:v>-1</c:v>
                </c:pt>
                <c:pt idx="27">
                  <c:v>-1.25</c:v>
                </c:pt>
                <c:pt idx="28">
                  <c:v>-1.5</c:v>
                </c:pt>
                <c:pt idx="29">
                  <c:v>-1.875</c:v>
                </c:pt>
                <c:pt idx="30">
                  <c:v>-2.625</c:v>
                </c:pt>
                <c:pt idx="31">
                  <c:v>-1.75</c:v>
                </c:pt>
                <c:pt idx="32">
                  <c:v>-3.375</c:v>
                </c:pt>
                <c:pt idx="33">
                  <c:v>-3.375</c:v>
                </c:pt>
                <c:pt idx="34">
                  <c:v>-2.5</c:v>
                </c:pt>
                <c:pt idx="35">
                  <c:v>-3.75</c:v>
                </c:pt>
                <c:pt idx="36">
                  <c:v>-1.625</c:v>
                </c:pt>
                <c:pt idx="37">
                  <c:v>-3</c:v>
                </c:pt>
                <c:pt idx="38">
                  <c:v>-0.875</c:v>
                </c:pt>
                <c:pt idx="39">
                  <c:v>-3.875</c:v>
                </c:pt>
                <c:pt idx="40">
                  <c:v>-1.125</c:v>
                </c:pt>
                <c:pt idx="41">
                  <c:v>-5.875</c:v>
                </c:pt>
                <c:pt idx="42">
                  <c:v>-5.625</c:v>
                </c:pt>
                <c:pt idx="43">
                  <c:v>-6.625</c:v>
                </c:pt>
                <c:pt idx="44">
                  <c:v>-5.125</c:v>
                </c:pt>
                <c:pt idx="45">
                  <c:v>-6.75</c:v>
                </c:pt>
                <c:pt idx="46">
                  <c:v>-5.125</c:v>
                </c:pt>
                <c:pt idx="47">
                  <c:v>-6.375</c:v>
                </c:pt>
                <c:pt idx="48">
                  <c:v>-6.875</c:v>
                </c:pt>
                <c:pt idx="49">
                  <c:v>-4.875</c:v>
                </c:pt>
                <c:pt idx="50">
                  <c:v>-4.25</c:v>
                </c:pt>
                <c:pt idx="51">
                  <c:v>-4.5</c:v>
                </c:pt>
                <c:pt idx="52">
                  <c:v>-3.75</c:v>
                </c:pt>
                <c:pt idx="53">
                  <c:v>-4.375</c:v>
                </c:pt>
                <c:pt idx="54">
                  <c:v>-3.125</c:v>
                </c:pt>
                <c:pt idx="55">
                  <c:v>-3.5</c:v>
                </c:pt>
                <c:pt idx="56">
                  <c:v>-3.625</c:v>
                </c:pt>
                <c:pt idx="57">
                  <c:v>-3</c:v>
                </c:pt>
                <c:pt idx="58">
                  <c:v>-1.5</c:v>
                </c:pt>
                <c:pt idx="59">
                  <c:v>-1.375</c:v>
                </c:pt>
                <c:pt idx="60">
                  <c:v>-4.5</c:v>
                </c:pt>
                <c:pt idx="61">
                  <c:v>-1.125</c:v>
                </c:pt>
                <c:pt idx="62">
                  <c:v>-1.75</c:v>
                </c:pt>
                <c:pt idx="63">
                  <c:v>-3.875</c:v>
                </c:pt>
                <c:pt idx="64">
                  <c:v>-1.875</c:v>
                </c:pt>
                <c:pt idx="65">
                  <c:v>-1</c:v>
                </c:pt>
                <c:pt idx="66">
                  <c:v>-2.5</c:v>
                </c:pt>
                <c:pt idx="67">
                  <c:v>-1</c:v>
                </c:pt>
                <c:pt idx="68">
                  <c:v>-1.25</c:v>
                </c:pt>
                <c:pt idx="69">
                  <c:v>-1.5</c:v>
                </c:pt>
                <c:pt idx="70">
                  <c:v>-1.875</c:v>
                </c:pt>
                <c:pt idx="71">
                  <c:v>-2.625</c:v>
                </c:pt>
                <c:pt idx="72">
                  <c:v>-1.75</c:v>
                </c:pt>
                <c:pt idx="73">
                  <c:v>-3.375</c:v>
                </c:pt>
                <c:pt idx="74">
                  <c:v>-3.375</c:v>
                </c:pt>
                <c:pt idx="75">
                  <c:v>-2.5</c:v>
                </c:pt>
                <c:pt idx="76">
                  <c:v>-3.75</c:v>
                </c:pt>
                <c:pt idx="77">
                  <c:v>-1.625</c:v>
                </c:pt>
                <c:pt idx="78">
                  <c:v>-3</c:v>
                </c:pt>
                <c:pt idx="79">
                  <c:v>-0.875</c:v>
                </c:pt>
                <c:pt idx="80">
                  <c:v>-3.875</c:v>
                </c:pt>
                <c:pt idx="81">
                  <c:v>-1.125</c:v>
                </c:pt>
                <c:pt idx="82">
                  <c:v>-5.875</c:v>
                </c:pt>
                <c:pt idx="83">
                  <c:v>-5.625</c:v>
                </c:pt>
                <c:pt idx="84">
                  <c:v>-6.625</c:v>
                </c:pt>
                <c:pt idx="85">
                  <c:v>-5.125</c:v>
                </c:pt>
                <c:pt idx="86">
                  <c:v>-6.75</c:v>
                </c:pt>
                <c:pt idx="87">
                  <c:v>-5.125</c:v>
                </c:pt>
                <c:pt idx="88">
                  <c:v>-6.375</c:v>
                </c:pt>
                <c:pt idx="89">
                  <c:v>-6.875</c:v>
                </c:pt>
                <c:pt idx="90">
                  <c:v>-4.875</c:v>
                </c:pt>
                <c:pt idx="91">
                  <c:v>-4.25</c:v>
                </c:pt>
                <c:pt idx="92">
                  <c:v>-4.5</c:v>
                </c:pt>
                <c:pt idx="93">
                  <c:v>-3.75</c:v>
                </c:pt>
                <c:pt idx="94">
                  <c:v>-4.375</c:v>
                </c:pt>
                <c:pt idx="95">
                  <c:v>-3.125</c:v>
                </c:pt>
                <c:pt idx="96">
                  <c:v>-3.5</c:v>
                </c:pt>
                <c:pt idx="97">
                  <c:v>-3.625</c:v>
                </c:pt>
                <c:pt idx="98">
                  <c:v>-3</c:v>
                </c:pt>
                <c:pt idx="99">
                  <c:v>-1.5</c:v>
                </c:pt>
                <c:pt idx="100">
                  <c:v>-1.375</c:v>
                </c:pt>
                <c:pt idx="101">
                  <c:v>-4.5</c:v>
                </c:pt>
                <c:pt idx="102">
                  <c:v>-1.125</c:v>
                </c:pt>
                <c:pt idx="103">
                  <c:v>-1.75</c:v>
                </c:pt>
                <c:pt idx="104">
                  <c:v>-3.875</c:v>
                </c:pt>
                <c:pt idx="105">
                  <c:v>-1.875</c:v>
                </c:pt>
                <c:pt idx="106">
                  <c:v>-1</c:v>
                </c:pt>
                <c:pt idx="107">
                  <c:v>-2.5</c:v>
                </c:pt>
                <c:pt idx="108">
                  <c:v>-1</c:v>
                </c:pt>
                <c:pt idx="109">
                  <c:v>-1.25</c:v>
                </c:pt>
                <c:pt idx="110">
                  <c:v>-1.5</c:v>
                </c:pt>
                <c:pt idx="111">
                  <c:v>-1.875</c:v>
                </c:pt>
                <c:pt idx="112">
                  <c:v>-2.625</c:v>
                </c:pt>
                <c:pt idx="113">
                  <c:v>-1.75</c:v>
                </c:pt>
                <c:pt idx="114">
                  <c:v>-3.375</c:v>
                </c:pt>
                <c:pt idx="115">
                  <c:v>-3.375</c:v>
                </c:pt>
                <c:pt idx="116">
                  <c:v>-2.5</c:v>
                </c:pt>
                <c:pt idx="117">
                  <c:v>-3.75</c:v>
                </c:pt>
                <c:pt idx="118">
                  <c:v>-1.625</c:v>
                </c:pt>
                <c:pt idx="119">
                  <c:v>-3</c:v>
                </c:pt>
                <c:pt idx="120">
                  <c:v>-0.875</c:v>
                </c:pt>
                <c:pt idx="121">
                  <c:v>-3.875</c:v>
                </c:pt>
                <c:pt idx="122">
                  <c:v>-1.125</c:v>
                </c:pt>
              </c:numCache>
            </c:numRef>
          </c:xVal>
          <c:yVal>
            <c:numRef>
              <c:f>'(24.5mm以上MNT)016除外'!$O$8:$O$130</c:f>
              <c:numCache>
                <c:formatCode>General</c:formatCode>
                <c:ptCount val="123"/>
                <c:pt idx="0">
                  <c:v>136.472417594511</c:v>
                </c:pt>
                <c:pt idx="1">
                  <c:v>180.09731439191901</c:v>
                </c:pt>
                <c:pt idx="2">
                  <c:v>278.468119450237</c:v>
                </c:pt>
                <c:pt idx="3">
                  <c:v>180.50552837068901</c:v>
                </c:pt>
                <c:pt idx="4">
                  <c:v>129.71853781146501</c:v>
                </c:pt>
                <c:pt idx="5">
                  <c:v>180.063866214717</c:v>
                </c:pt>
                <c:pt idx="6">
                  <c:v>243.10871602940099</c:v>
                </c:pt>
                <c:pt idx="7">
                  <c:v>143.39462727049499</c:v>
                </c:pt>
                <c:pt idx="8">
                  <c:v>193.907797612877</c:v>
                </c:pt>
                <c:pt idx="9">
                  <c:v>181.92584171873801</c:v>
                </c:pt>
                <c:pt idx="10">
                  <c:v>157.44665587210901</c:v>
                </c:pt>
                <c:pt idx="11">
                  <c:v>192.29205813214199</c:v>
                </c:pt>
                <c:pt idx="12">
                  <c:v>204.272664959233</c:v>
                </c:pt>
                <c:pt idx="13">
                  <c:v>184.241011261241</c:v>
                </c:pt>
                <c:pt idx="14">
                  <c:v>301.59830406927699</c:v>
                </c:pt>
                <c:pt idx="15">
                  <c:v>140.88958691672701</c:v>
                </c:pt>
                <c:pt idx="16">
                  <c:v>286.5660279009</c:v>
                </c:pt>
                <c:pt idx="17">
                  <c:v>174.906429867132</c:v>
                </c:pt>
                <c:pt idx="18">
                  <c:v>161.19934729646101</c:v>
                </c:pt>
                <c:pt idx="19">
                  <c:v>201.6406312588</c:v>
                </c:pt>
                <c:pt idx="20">
                  <c:v>195.57245840820499</c:v>
                </c:pt>
                <c:pt idx="21">
                  <c:v>213.651966291305</c:v>
                </c:pt>
                <c:pt idx="22">
                  <c:v>226.35997906057901</c:v>
                </c:pt>
                <c:pt idx="23">
                  <c:v>283.46918200478001</c:v>
                </c:pt>
                <c:pt idx="24">
                  <c:v>212.207044804785</c:v>
                </c:pt>
                <c:pt idx="25">
                  <c:v>175.31912290548399</c:v>
                </c:pt>
                <c:pt idx="26">
                  <c:v>187.62729733458099</c:v>
                </c:pt>
                <c:pt idx="27">
                  <c:v>212.499602324417</c:v>
                </c:pt>
                <c:pt idx="28">
                  <c:v>198.816063779497</c:v>
                </c:pt>
                <c:pt idx="29">
                  <c:v>256.98063386551797</c:v>
                </c:pt>
                <c:pt idx="30">
                  <c:v>223.92181116238299</c:v>
                </c:pt>
                <c:pt idx="31">
                  <c:v>268.39372225100499</c:v>
                </c:pt>
                <c:pt idx="32">
                  <c:v>251.49166405022399</c:v>
                </c:pt>
                <c:pt idx="33">
                  <c:v>237.49216951796501</c:v>
                </c:pt>
                <c:pt idx="34">
                  <c:v>271.249358607072</c:v>
                </c:pt>
                <c:pt idx="35">
                  <c:v>229.31652769453001</c:v>
                </c:pt>
                <c:pt idx="36">
                  <c:v>185.07618722022701</c:v>
                </c:pt>
                <c:pt idx="37">
                  <c:v>289.55849186306398</c:v>
                </c:pt>
                <c:pt idx="38">
                  <c:v>240.86121055832601</c:v>
                </c:pt>
                <c:pt idx="39">
                  <c:v>226.42782789930399</c:v>
                </c:pt>
                <c:pt idx="40">
                  <c:v>199.22984482605401</c:v>
                </c:pt>
                <c:pt idx="41">
                  <c:v>209.22154821618599</c:v>
                </c:pt>
                <c:pt idx="42">
                  <c:v>269.693982479402</c:v>
                </c:pt>
                <c:pt idx="43">
                  <c:v>225.545039422424</c:v>
                </c:pt>
                <c:pt idx="44">
                  <c:v>237.57606249831801</c:v>
                </c:pt>
                <c:pt idx="45">
                  <c:v>180.10744169326</c:v>
                </c:pt>
                <c:pt idx="46">
                  <c:v>184.80690166114201</c:v>
                </c:pt>
                <c:pt idx="47">
                  <c:v>235.549946454072</c:v>
                </c:pt>
                <c:pt idx="48">
                  <c:v>209.053622694208</c:v>
                </c:pt>
                <c:pt idx="49">
                  <c:v>300.02397918051003</c:v>
                </c:pt>
                <c:pt idx="50">
                  <c:v>169.33164731317299</c:v>
                </c:pt>
                <c:pt idx="51">
                  <c:v>170.870092063583</c:v>
                </c:pt>
                <c:pt idx="52">
                  <c:v>206.303857813864</c:v>
                </c:pt>
                <c:pt idx="53">
                  <c:v>147.81858298104601</c:v>
                </c:pt>
                <c:pt idx="54">
                  <c:v>196.082057880505</c:v>
                </c:pt>
                <c:pt idx="55">
                  <c:v>179.96289317726701</c:v>
                </c:pt>
                <c:pt idx="56">
                  <c:v>181.643844557759</c:v>
                </c:pt>
                <c:pt idx="57">
                  <c:v>179.48312098514501</c:v>
                </c:pt>
                <c:pt idx="58">
                  <c:v>186.71264620110099</c:v>
                </c:pt>
                <c:pt idx="59">
                  <c:v>179.46149409672</c:v>
                </c:pt>
                <c:pt idx="60">
                  <c:v>161.90199644497599</c:v>
                </c:pt>
                <c:pt idx="61">
                  <c:v>175.846280917987</c:v>
                </c:pt>
                <c:pt idx="62">
                  <c:v>282.92906752733097</c:v>
                </c:pt>
                <c:pt idx="63">
                  <c:v>215.32029758242501</c:v>
                </c:pt>
                <c:pt idx="64">
                  <c:v>305.00627937573398</c:v>
                </c:pt>
                <c:pt idx="65">
                  <c:v>224.700724124961</c:v>
                </c:pt>
                <c:pt idx="66">
                  <c:v>213.72707260448499</c:v>
                </c:pt>
                <c:pt idx="67">
                  <c:v>247.694522861716</c:v>
                </c:pt>
                <c:pt idx="68">
                  <c:v>229.92577435883399</c:v>
                </c:pt>
                <c:pt idx="69">
                  <c:v>189.0463050493</c:v>
                </c:pt>
                <c:pt idx="70">
                  <c:v>154.12906224854399</c:v>
                </c:pt>
                <c:pt idx="71">
                  <c:v>194.64878480932501</c:v>
                </c:pt>
                <c:pt idx="72">
                  <c:v>228.635081581571</c:v>
                </c:pt>
                <c:pt idx="73">
                  <c:v>258.11899521995798</c:v>
                </c:pt>
                <c:pt idx="74">
                  <c:v>169.147111853289</c:v>
                </c:pt>
                <c:pt idx="75">
                  <c:v>236.64080240510501</c:v>
                </c:pt>
                <c:pt idx="76">
                  <c:v>154.57026575690799</c:v>
                </c:pt>
                <c:pt idx="77">
                  <c:v>182.96943105810701</c:v>
                </c:pt>
                <c:pt idx="78">
                  <c:v>227.38423050533501</c:v>
                </c:pt>
                <c:pt idx="79">
                  <c:v>208.118087894468</c:v>
                </c:pt>
                <c:pt idx="80">
                  <c:v>137.93298138483701</c:v>
                </c:pt>
                <c:pt idx="81">
                  <c:v>232.619632083607</c:v>
                </c:pt>
                <c:pt idx="82">
                  <c:v>111.70061671257901</c:v>
                </c:pt>
                <c:pt idx="83">
                  <c:v>157.99239463197799</c:v>
                </c:pt>
                <c:pt idx="84">
                  <c:v>162.900228686546</c:v>
                </c:pt>
                <c:pt idx="85">
                  <c:v>154.973523061859</c:v>
                </c:pt>
                <c:pt idx="86">
                  <c:v>106.72740351975899</c:v>
                </c:pt>
                <c:pt idx="87">
                  <c:v>139.847791965916</c:v>
                </c:pt>
                <c:pt idx="88">
                  <c:v>111.32298686905899</c:v>
                </c:pt>
                <c:pt idx="89">
                  <c:v>115.793013889178</c:v>
                </c:pt>
                <c:pt idx="90">
                  <c:v>80.657900242775796</c:v>
                </c:pt>
                <c:pt idx="91">
                  <c:v>175.74590800879199</c:v>
                </c:pt>
                <c:pt idx="92">
                  <c:v>101.370979385547</c:v>
                </c:pt>
                <c:pt idx="93">
                  <c:v>132.88656946598101</c:v>
                </c:pt>
                <c:pt idx="94">
                  <c:v>76.359162701179997</c:v>
                </c:pt>
                <c:pt idx="95">
                  <c:v>119.159516842887</c:v>
                </c:pt>
                <c:pt idx="96">
                  <c:v>184.559175200803</c:v>
                </c:pt>
                <c:pt idx="97">
                  <c:v>137.365499953891</c:v>
                </c:pt>
                <c:pt idx="98">
                  <c:v>111.757788302268</c:v>
                </c:pt>
                <c:pt idx="99">
                  <c:v>94.236304984634998</c:v>
                </c:pt>
                <c:pt idx="100">
                  <c:v>192.5662987924</c:v>
                </c:pt>
                <c:pt idx="101">
                  <c:v>117.136146604543</c:v>
                </c:pt>
                <c:pt idx="102">
                  <c:v>83.602666502568994</c:v>
                </c:pt>
                <c:pt idx="103">
                  <c:v>224.91383502300801</c:v>
                </c:pt>
                <c:pt idx="104">
                  <c:v>134.63446692892899</c:v>
                </c:pt>
                <c:pt idx="105">
                  <c:v>189.33517952587101</c:v>
                </c:pt>
                <c:pt idx="106">
                  <c:v>170.828834150874</c:v>
                </c:pt>
                <c:pt idx="107">
                  <c:v>105.502126950039</c:v>
                </c:pt>
                <c:pt idx="108">
                  <c:v>178.88758260417799</c:v>
                </c:pt>
                <c:pt idx="109">
                  <c:v>154.359808045124</c:v>
                </c:pt>
                <c:pt idx="110">
                  <c:v>123.78859760099699</c:v>
                </c:pt>
                <c:pt idx="111">
                  <c:v>227.99918731711</c:v>
                </c:pt>
                <c:pt idx="112">
                  <c:v>172.75296726471001</c:v>
                </c:pt>
                <c:pt idx="113">
                  <c:v>263.357585515994</c:v>
                </c:pt>
                <c:pt idx="114">
                  <c:v>87.753594392603105</c:v>
                </c:pt>
                <c:pt idx="115">
                  <c:v>165.22850723286001</c:v>
                </c:pt>
                <c:pt idx="116">
                  <c:v>192.692348461492</c:v>
                </c:pt>
                <c:pt idx="117">
                  <c:v>143.84054999114699</c:v>
                </c:pt>
                <c:pt idx="118">
                  <c:v>182.90691646598799</c:v>
                </c:pt>
                <c:pt idx="119">
                  <c:v>110.41880301438</c:v>
                </c:pt>
                <c:pt idx="120">
                  <c:v>164.66265380673801</c:v>
                </c:pt>
                <c:pt idx="121">
                  <c:v>147.24251210887499</c:v>
                </c:pt>
                <c:pt idx="122">
                  <c:v>197.544564053399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7EC-457D-B2AE-D96D1454B6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1486767"/>
        <c:axId val="141488847"/>
      </c:scatterChart>
      <c:valAx>
        <c:axId val="141486767"/>
        <c:scaling>
          <c:orientation val="minMax"/>
          <c:max val="3"/>
          <c:min val="-7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/>
                  <a:t>SE (D)</a:t>
                </a:r>
                <a:endParaRPr lang="ja-JP" sz="160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488847"/>
        <c:crosses val="autoZero"/>
        <c:crossBetween val="midCat"/>
      </c:valAx>
      <c:valAx>
        <c:axId val="141488847"/>
        <c:scaling>
          <c:orientation val="minMax"/>
          <c:max val="45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/>
                  <a:t>ChT</a:t>
                </a:r>
                <a:endParaRPr lang="ja-JP" sz="160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486767"/>
        <c:crossesAt val="-7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400">
          <a:solidFill>
            <a:sysClr val="windowText" lastClr="000000"/>
          </a:solidFill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spc="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 sz="2000">
                <a:latin typeface="Times New Roman" panose="02020603050405020304" pitchFamily="18" charset="0"/>
                <a:cs typeface="Times New Roman" panose="02020603050405020304" pitchFamily="18" charset="0"/>
              </a:rPr>
              <a:t>Nasal</a:t>
            </a:r>
            <a:endParaRPr lang="ja-JP" sz="2000"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spc="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8"/>
            <c:spPr>
              <a:solidFill>
                <a:schemeClr val="tx1"/>
              </a:solidFill>
              <a:ln w="9525">
                <a:noFill/>
              </a:ln>
              <a:effectLst/>
            </c:spPr>
          </c:marker>
          <c:xVal>
            <c:numRef>
              <c:f>testdata230414!$H$182:$H$355</c:f>
              <c:numCache>
                <c:formatCode>General</c:formatCode>
                <c:ptCount val="174"/>
                <c:pt idx="0">
                  <c:v>23.37</c:v>
                </c:pt>
                <c:pt idx="1">
                  <c:v>23.72</c:v>
                </c:pt>
                <c:pt idx="2">
                  <c:v>22.68</c:v>
                </c:pt>
                <c:pt idx="3">
                  <c:v>22.75</c:v>
                </c:pt>
                <c:pt idx="4">
                  <c:v>24.44</c:v>
                </c:pt>
                <c:pt idx="5">
                  <c:v>24.31</c:v>
                </c:pt>
                <c:pt idx="6">
                  <c:v>22.35</c:v>
                </c:pt>
                <c:pt idx="7">
                  <c:v>22.52</c:v>
                </c:pt>
                <c:pt idx="8">
                  <c:v>22.7</c:v>
                </c:pt>
                <c:pt idx="9">
                  <c:v>22.59</c:v>
                </c:pt>
                <c:pt idx="10">
                  <c:v>21.74</c:v>
                </c:pt>
                <c:pt idx="11">
                  <c:v>21.58</c:v>
                </c:pt>
                <c:pt idx="12">
                  <c:v>24.2</c:v>
                </c:pt>
                <c:pt idx="13">
                  <c:v>24.04</c:v>
                </c:pt>
                <c:pt idx="14">
                  <c:v>24.49</c:v>
                </c:pt>
                <c:pt idx="15">
                  <c:v>24.32</c:v>
                </c:pt>
                <c:pt idx="16">
                  <c:v>24.95</c:v>
                </c:pt>
                <c:pt idx="17">
                  <c:v>24.13</c:v>
                </c:pt>
                <c:pt idx="18">
                  <c:v>23.08</c:v>
                </c:pt>
                <c:pt idx="19">
                  <c:v>23.37</c:v>
                </c:pt>
                <c:pt idx="20">
                  <c:v>22.71</c:v>
                </c:pt>
                <c:pt idx="21">
                  <c:v>22.72</c:v>
                </c:pt>
                <c:pt idx="22">
                  <c:v>24.08</c:v>
                </c:pt>
                <c:pt idx="23">
                  <c:v>23.24</c:v>
                </c:pt>
                <c:pt idx="24">
                  <c:v>24.65</c:v>
                </c:pt>
                <c:pt idx="25">
                  <c:v>24.77</c:v>
                </c:pt>
                <c:pt idx="26">
                  <c:v>25.65</c:v>
                </c:pt>
                <c:pt idx="27">
                  <c:v>25.2</c:v>
                </c:pt>
                <c:pt idx="28">
                  <c:v>22.29</c:v>
                </c:pt>
                <c:pt idx="29">
                  <c:v>22.8</c:v>
                </c:pt>
                <c:pt idx="30">
                  <c:v>22.99</c:v>
                </c:pt>
                <c:pt idx="31">
                  <c:v>22.97</c:v>
                </c:pt>
                <c:pt idx="32">
                  <c:v>21.83</c:v>
                </c:pt>
                <c:pt idx="33">
                  <c:v>21.47</c:v>
                </c:pt>
                <c:pt idx="34">
                  <c:v>23.88</c:v>
                </c:pt>
                <c:pt idx="35">
                  <c:v>23.94</c:v>
                </c:pt>
                <c:pt idx="36">
                  <c:v>24.27</c:v>
                </c:pt>
                <c:pt idx="37">
                  <c:v>24.14</c:v>
                </c:pt>
                <c:pt idx="38">
                  <c:v>24.48</c:v>
                </c:pt>
                <c:pt idx="39">
                  <c:v>24.35</c:v>
                </c:pt>
                <c:pt idx="40">
                  <c:v>23.84</c:v>
                </c:pt>
                <c:pt idx="41">
                  <c:v>23.55</c:v>
                </c:pt>
                <c:pt idx="42">
                  <c:v>24.63</c:v>
                </c:pt>
                <c:pt idx="43">
                  <c:v>24.46</c:v>
                </c:pt>
                <c:pt idx="44">
                  <c:v>22.04</c:v>
                </c:pt>
                <c:pt idx="45">
                  <c:v>22.12</c:v>
                </c:pt>
                <c:pt idx="46">
                  <c:v>22.63</c:v>
                </c:pt>
                <c:pt idx="47">
                  <c:v>22.63</c:v>
                </c:pt>
                <c:pt idx="48">
                  <c:v>23.77</c:v>
                </c:pt>
                <c:pt idx="49">
                  <c:v>23.79</c:v>
                </c:pt>
                <c:pt idx="50">
                  <c:v>22.29</c:v>
                </c:pt>
                <c:pt idx="51">
                  <c:v>22.31</c:v>
                </c:pt>
                <c:pt idx="52">
                  <c:v>22.42</c:v>
                </c:pt>
                <c:pt idx="53">
                  <c:v>22.62</c:v>
                </c:pt>
                <c:pt idx="54">
                  <c:v>23.66</c:v>
                </c:pt>
                <c:pt idx="55">
                  <c:v>23.43</c:v>
                </c:pt>
                <c:pt idx="56">
                  <c:v>22.94</c:v>
                </c:pt>
                <c:pt idx="57">
                  <c:v>22.74</c:v>
                </c:pt>
                <c:pt idx="58">
                  <c:v>22.66</c:v>
                </c:pt>
                <c:pt idx="59">
                  <c:v>22.93</c:v>
                </c:pt>
                <c:pt idx="60">
                  <c:v>22.59</c:v>
                </c:pt>
                <c:pt idx="61">
                  <c:v>22.11</c:v>
                </c:pt>
                <c:pt idx="62">
                  <c:v>23.12</c:v>
                </c:pt>
                <c:pt idx="63">
                  <c:v>23.18</c:v>
                </c:pt>
                <c:pt idx="64">
                  <c:v>23.8</c:v>
                </c:pt>
                <c:pt idx="65">
                  <c:v>23.89</c:v>
                </c:pt>
                <c:pt idx="66">
                  <c:v>25.11</c:v>
                </c:pt>
                <c:pt idx="67">
                  <c:v>25.19</c:v>
                </c:pt>
                <c:pt idx="68">
                  <c:v>21.92</c:v>
                </c:pt>
                <c:pt idx="69">
                  <c:v>22.4</c:v>
                </c:pt>
                <c:pt idx="70">
                  <c:v>22.66</c:v>
                </c:pt>
                <c:pt idx="71">
                  <c:v>22.65</c:v>
                </c:pt>
                <c:pt idx="72">
                  <c:v>23.17</c:v>
                </c:pt>
                <c:pt idx="73">
                  <c:v>23.29</c:v>
                </c:pt>
                <c:pt idx="74">
                  <c:v>23.73</c:v>
                </c:pt>
                <c:pt idx="75">
                  <c:v>23.49</c:v>
                </c:pt>
                <c:pt idx="76">
                  <c:v>23.26</c:v>
                </c:pt>
                <c:pt idx="77">
                  <c:v>23.14</c:v>
                </c:pt>
                <c:pt idx="78">
                  <c:v>23.64</c:v>
                </c:pt>
                <c:pt idx="79">
                  <c:v>23.4</c:v>
                </c:pt>
                <c:pt idx="80">
                  <c:v>22.62</c:v>
                </c:pt>
                <c:pt idx="81">
                  <c:v>22.43</c:v>
                </c:pt>
                <c:pt idx="82">
                  <c:v>21.47</c:v>
                </c:pt>
                <c:pt idx="83">
                  <c:v>22.34</c:v>
                </c:pt>
                <c:pt idx="84">
                  <c:v>25.2</c:v>
                </c:pt>
                <c:pt idx="85">
                  <c:v>25.3</c:v>
                </c:pt>
                <c:pt idx="86">
                  <c:v>24.6</c:v>
                </c:pt>
                <c:pt idx="87">
                  <c:v>24.71</c:v>
                </c:pt>
                <c:pt idx="88">
                  <c:v>23.9</c:v>
                </c:pt>
                <c:pt idx="89">
                  <c:v>23.63</c:v>
                </c:pt>
                <c:pt idx="90">
                  <c:v>23.25</c:v>
                </c:pt>
                <c:pt idx="91">
                  <c:v>23.29</c:v>
                </c:pt>
                <c:pt idx="92">
                  <c:v>23.74</c:v>
                </c:pt>
                <c:pt idx="93">
                  <c:v>23.9</c:v>
                </c:pt>
                <c:pt idx="94">
                  <c:v>23.15</c:v>
                </c:pt>
                <c:pt idx="95">
                  <c:v>23.39</c:v>
                </c:pt>
                <c:pt idx="96">
                  <c:v>26.53</c:v>
                </c:pt>
                <c:pt idx="97">
                  <c:v>26.61</c:v>
                </c:pt>
                <c:pt idx="98">
                  <c:v>24.13</c:v>
                </c:pt>
                <c:pt idx="99">
                  <c:v>24.28</c:v>
                </c:pt>
                <c:pt idx="100">
                  <c:v>23.38</c:v>
                </c:pt>
                <c:pt idx="101">
                  <c:v>23.42</c:v>
                </c:pt>
                <c:pt idx="102">
                  <c:v>23.9</c:v>
                </c:pt>
                <c:pt idx="103">
                  <c:v>24.04</c:v>
                </c:pt>
                <c:pt idx="104">
                  <c:v>26.92</c:v>
                </c:pt>
                <c:pt idx="105">
                  <c:v>26.61</c:v>
                </c:pt>
                <c:pt idx="106">
                  <c:v>23.72</c:v>
                </c:pt>
                <c:pt idx="107">
                  <c:v>23.68</c:v>
                </c:pt>
                <c:pt idx="108">
                  <c:v>24.18</c:v>
                </c:pt>
                <c:pt idx="109">
                  <c:v>24.37</c:v>
                </c:pt>
                <c:pt idx="110">
                  <c:v>24.95</c:v>
                </c:pt>
                <c:pt idx="111">
                  <c:v>24.95</c:v>
                </c:pt>
                <c:pt idx="112">
                  <c:v>23.45</c:v>
                </c:pt>
                <c:pt idx="113">
                  <c:v>23.55</c:v>
                </c:pt>
                <c:pt idx="114">
                  <c:v>23.44</c:v>
                </c:pt>
                <c:pt idx="115">
                  <c:v>23.41</c:v>
                </c:pt>
                <c:pt idx="116">
                  <c:v>24.06</c:v>
                </c:pt>
                <c:pt idx="117">
                  <c:v>23.88</c:v>
                </c:pt>
                <c:pt idx="118">
                  <c:v>25.15</c:v>
                </c:pt>
                <c:pt idx="119">
                  <c:v>24.98</c:v>
                </c:pt>
                <c:pt idx="120">
                  <c:v>24.71</c:v>
                </c:pt>
                <c:pt idx="121">
                  <c:v>24.91</c:v>
                </c:pt>
                <c:pt idx="122">
                  <c:v>24.76</c:v>
                </c:pt>
                <c:pt idx="123">
                  <c:v>24.67</c:v>
                </c:pt>
                <c:pt idx="124">
                  <c:v>23.01</c:v>
                </c:pt>
                <c:pt idx="125">
                  <c:v>22.95</c:v>
                </c:pt>
                <c:pt idx="126">
                  <c:v>26.55</c:v>
                </c:pt>
                <c:pt idx="127">
                  <c:v>26.18</c:v>
                </c:pt>
                <c:pt idx="128">
                  <c:v>24.35</c:v>
                </c:pt>
                <c:pt idx="129">
                  <c:v>24.42</c:v>
                </c:pt>
                <c:pt idx="130">
                  <c:v>24.47</c:v>
                </c:pt>
                <c:pt idx="131">
                  <c:v>24.57</c:v>
                </c:pt>
                <c:pt idx="132">
                  <c:v>23.17</c:v>
                </c:pt>
                <c:pt idx="133">
                  <c:v>23.41</c:v>
                </c:pt>
                <c:pt idx="134">
                  <c:v>24.81</c:v>
                </c:pt>
                <c:pt idx="135">
                  <c:v>25.07</c:v>
                </c:pt>
                <c:pt idx="136">
                  <c:v>26.58</c:v>
                </c:pt>
                <c:pt idx="137">
                  <c:v>26.47</c:v>
                </c:pt>
                <c:pt idx="138">
                  <c:v>23.99</c:v>
                </c:pt>
                <c:pt idx="139">
                  <c:v>24.13</c:v>
                </c:pt>
                <c:pt idx="140">
                  <c:v>24.83</c:v>
                </c:pt>
                <c:pt idx="141">
                  <c:v>24.72</c:v>
                </c:pt>
                <c:pt idx="142">
                  <c:v>23.75</c:v>
                </c:pt>
                <c:pt idx="143">
                  <c:v>23.69</c:v>
                </c:pt>
                <c:pt idx="144">
                  <c:v>23.3</c:v>
                </c:pt>
                <c:pt idx="145">
                  <c:v>23.19</c:v>
                </c:pt>
                <c:pt idx="146">
                  <c:v>22.79</c:v>
                </c:pt>
                <c:pt idx="147">
                  <c:v>22.79</c:v>
                </c:pt>
                <c:pt idx="148">
                  <c:v>26.64</c:v>
                </c:pt>
                <c:pt idx="149">
                  <c:v>26.33</c:v>
                </c:pt>
                <c:pt idx="150">
                  <c:v>21.82</c:v>
                </c:pt>
                <c:pt idx="151">
                  <c:v>22</c:v>
                </c:pt>
                <c:pt idx="152">
                  <c:v>24.83</c:v>
                </c:pt>
                <c:pt idx="153">
                  <c:v>24.86</c:v>
                </c:pt>
                <c:pt idx="154">
                  <c:v>23.41</c:v>
                </c:pt>
                <c:pt idx="155">
                  <c:v>23.32</c:v>
                </c:pt>
                <c:pt idx="156">
                  <c:v>25.35</c:v>
                </c:pt>
                <c:pt idx="157">
                  <c:v>25.46</c:v>
                </c:pt>
                <c:pt idx="158">
                  <c:v>23.65</c:v>
                </c:pt>
                <c:pt idx="159">
                  <c:v>22.86</c:v>
                </c:pt>
                <c:pt idx="160">
                  <c:v>25.07</c:v>
                </c:pt>
                <c:pt idx="161">
                  <c:v>25.08</c:v>
                </c:pt>
                <c:pt idx="162">
                  <c:v>24.14</c:v>
                </c:pt>
                <c:pt idx="163">
                  <c:v>23.49</c:v>
                </c:pt>
                <c:pt idx="164">
                  <c:v>22.47</c:v>
                </c:pt>
                <c:pt idx="165">
                  <c:v>22.67</c:v>
                </c:pt>
                <c:pt idx="166">
                  <c:v>22.51</c:v>
                </c:pt>
                <c:pt idx="167">
                  <c:v>22.39</c:v>
                </c:pt>
                <c:pt idx="168">
                  <c:v>23.41</c:v>
                </c:pt>
                <c:pt idx="169">
                  <c:v>23.29</c:v>
                </c:pt>
                <c:pt idx="170">
                  <c:v>25.44</c:v>
                </c:pt>
                <c:pt idx="171">
                  <c:v>25.14</c:v>
                </c:pt>
                <c:pt idx="172">
                  <c:v>22.96</c:v>
                </c:pt>
                <c:pt idx="173">
                  <c:v>23.01</c:v>
                </c:pt>
              </c:numCache>
            </c:numRef>
          </c:xVal>
          <c:yVal>
            <c:numRef>
              <c:f>testdata230414!$O$182:$O$355</c:f>
              <c:numCache>
                <c:formatCode>General</c:formatCode>
                <c:ptCount val="174"/>
                <c:pt idx="0">
                  <c:v>239.94434710638001</c:v>
                </c:pt>
                <c:pt idx="1">
                  <c:v>204.38599247352099</c:v>
                </c:pt>
                <c:pt idx="2">
                  <c:v>170.705797950826</c:v>
                </c:pt>
                <c:pt idx="3">
                  <c:v>157.957143935879</c:v>
                </c:pt>
                <c:pt idx="4">
                  <c:v>115.062317333683</c:v>
                </c:pt>
                <c:pt idx="5">
                  <c:v>115.76541750433201</c:v>
                </c:pt>
                <c:pt idx="6">
                  <c:v>255.44158312973801</c:v>
                </c:pt>
                <c:pt idx="7">
                  <c:v>239.44128256847</c:v>
                </c:pt>
                <c:pt idx="8">
                  <c:v>204.291303345388</c:v>
                </c:pt>
                <c:pt idx="9">
                  <c:v>167.09715129671801</c:v>
                </c:pt>
                <c:pt idx="10">
                  <c:v>219.50939299150099</c:v>
                </c:pt>
                <c:pt idx="11">
                  <c:v>211.92565979825</c:v>
                </c:pt>
                <c:pt idx="12">
                  <c:v>189.38905296469699</c:v>
                </c:pt>
                <c:pt idx="13">
                  <c:v>234.671812442256</c:v>
                </c:pt>
                <c:pt idx="14">
                  <c:v>154.978106837886</c:v>
                </c:pt>
                <c:pt idx="15">
                  <c:v>198.01423884611</c:v>
                </c:pt>
                <c:pt idx="16">
                  <c:v>213.72707260448499</c:v>
                </c:pt>
                <c:pt idx="17">
                  <c:v>181.328093751453</c:v>
                </c:pt>
                <c:pt idx="18">
                  <c:v>172.65754744622001</c:v>
                </c:pt>
                <c:pt idx="19">
                  <c:v>161.78132420087101</c:v>
                </c:pt>
                <c:pt idx="20">
                  <c:v>139.06606808676801</c:v>
                </c:pt>
                <c:pt idx="21">
                  <c:v>113.75942440857401</c:v>
                </c:pt>
                <c:pt idx="22">
                  <c:v>148.82744982903199</c:v>
                </c:pt>
                <c:pt idx="23">
                  <c:v>151.243428922698</c:v>
                </c:pt>
                <c:pt idx="24">
                  <c:v>192.99229396926199</c:v>
                </c:pt>
                <c:pt idx="25">
                  <c:v>185.96653798562599</c:v>
                </c:pt>
                <c:pt idx="26">
                  <c:v>170.870092063583</c:v>
                </c:pt>
                <c:pt idx="27">
                  <c:v>181.643844557759</c:v>
                </c:pt>
                <c:pt idx="28">
                  <c:v>211.09638962843599</c:v>
                </c:pt>
                <c:pt idx="29">
                  <c:v>159.58635980417799</c:v>
                </c:pt>
                <c:pt idx="30">
                  <c:v>208.329740095543</c:v>
                </c:pt>
                <c:pt idx="31">
                  <c:v>245.22200874476599</c:v>
                </c:pt>
                <c:pt idx="32">
                  <c:v>224.22976644464799</c:v>
                </c:pt>
                <c:pt idx="33">
                  <c:v>145.07823334952101</c:v>
                </c:pt>
                <c:pt idx="34">
                  <c:v>185.12720976030801</c:v>
                </c:pt>
                <c:pt idx="35">
                  <c:v>216.20398187660999</c:v>
                </c:pt>
                <c:pt idx="36">
                  <c:v>261.41025855465102</c:v>
                </c:pt>
                <c:pt idx="37">
                  <c:v>211.441738665787</c:v>
                </c:pt>
                <c:pt idx="38">
                  <c:v>216.57842866710899</c:v>
                </c:pt>
                <c:pt idx="39">
                  <c:v>185.81951678221901</c:v>
                </c:pt>
                <c:pt idx="40">
                  <c:v>151.14795063716801</c:v>
                </c:pt>
                <c:pt idx="41">
                  <c:v>193.137270198556</c:v>
                </c:pt>
                <c:pt idx="42">
                  <c:v>208.118087894468</c:v>
                </c:pt>
                <c:pt idx="43">
                  <c:v>153.62107422966901</c:v>
                </c:pt>
                <c:pt idx="44">
                  <c:v>172.88701904491899</c:v>
                </c:pt>
                <c:pt idx="45">
                  <c:v>173.64844889031701</c:v>
                </c:pt>
                <c:pt idx="46">
                  <c:v>142.245704001251</c:v>
                </c:pt>
                <c:pt idx="47">
                  <c:v>204.469931352694</c:v>
                </c:pt>
                <c:pt idx="48">
                  <c:v>220.004221348047</c:v>
                </c:pt>
                <c:pt idx="49">
                  <c:v>192.941609765545</c:v>
                </c:pt>
                <c:pt idx="50">
                  <c:v>167.04901852704299</c:v>
                </c:pt>
                <c:pt idx="51">
                  <c:v>144.98192808006601</c:v>
                </c:pt>
                <c:pt idx="52">
                  <c:v>220.08517084385301</c:v>
                </c:pt>
                <c:pt idx="53">
                  <c:v>155.081276501183</c:v>
                </c:pt>
                <c:pt idx="54">
                  <c:v>212.32495099729499</c:v>
                </c:pt>
                <c:pt idx="55">
                  <c:v>143.09041730217899</c:v>
                </c:pt>
                <c:pt idx="56">
                  <c:v>217.789643044386</c:v>
                </c:pt>
                <c:pt idx="57">
                  <c:v>210.516067745192</c:v>
                </c:pt>
                <c:pt idx="58">
                  <c:v>161.26217740599401</c:v>
                </c:pt>
                <c:pt idx="59">
                  <c:v>156.79619520235099</c:v>
                </c:pt>
                <c:pt idx="60">
                  <c:v>250.333544473628</c:v>
                </c:pt>
                <c:pt idx="61">
                  <c:v>252.277819898985</c:v>
                </c:pt>
                <c:pt idx="62">
                  <c:v>208.83238792635299</c:v>
                </c:pt>
                <c:pt idx="63">
                  <c:v>197.53911584184601</c:v>
                </c:pt>
                <c:pt idx="64">
                  <c:v>145.802749861553</c:v>
                </c:pt>
                <c:pt idx="65">
                  <c:v>135.88977792476001</c:v>
                </c:pt>
                <c:pt idx="66">
                  <c:v>175.846280917987</c:v>
                </c:pt>
                <c:pt idx="67">
                  <c:v>186.71264620110099</c:v>
                </c:pt>
                <c:pt idx="68">
                  <c:v>242.73329677335701</c:v>
                </c:pt>
                <c:pt idx="69">
                  <c:v>164.71760715549399</c:v>
                </c:pt>
                <c:pt idx="70">
                  <c:v>196.357562433661</c:v>
                </c:pt>
                <c:pt idx="71">
                  <c:v>193.514068080676</c:v>
                </c:pt>
                <c:pt idx="72">
                  <c:v>209.97285420031801</c:v>
                </c:pt>
                <c:pt idx="73">
                  <c:v>213.75899868943901</c:v>
                </c:pt>
                <c:pt idx="74">
                  <c:v>181.387149015836</c:v>
                </c:pt>
                <c:pt idx="75">
                  <c:v>145.88643097260601</c:v>
                </c:pt>
                <c:pt idx="76">
                  <c:v>142.438115450993</c:v>
                </c:pt>
                <c:pt idx="77">
                  <c:v>146.22822749794901</c:v>
                </c:pt>
                <c:pt idx="78">
                  <c:v>128.16119634757499</c:v>
                </c:pt>
                <c:pt idx="79">
                  <c:v>176.04722506078599</c:v>
                </c:pt>
                <c:pt idx="80">
                  <c:v>249.90320377044</c:v>
                </c:pt>
                <c:pt idx="81">
                  <c:v>178.69698465425</c:v>
                </c:pt>
                <c:pt idx="82">
                  <c:v>176.034737859518</c:v>
                </c:pt>
                <c:pt idx="83">
                  <c:v>133.74597245341599</c:v>
                </c:pt>
                <c:pt idx="84">
                  <c:v>179.48312098514501</c:v>
                </c:pt>
                <c:pt idx="85">
                  <c:v>179.96289317726701</c:v>
                </c:pt>
                <c:pt idx="86">
                  <c:v>137.93298138483701</c:v>
                </c:pt>
                <c:pt idx="87">
                  <c:v>154.57026575690799</c:v>
                </c:pt>
                <c:pt idx="88">
                  <c:v>226.07029750515099</c:v>
                </c:pt>
                <c:pt idx="89">
                  <c:v>214.29070320624899</c:v>
                </c:pt>
                <c:pt idx="90">
                  <c:v>152.645112230161</c:v>
                </c:pt>
                <c:pt idx="91">
                  <c:v>173.19573522467601</c:v>
                </c:pt>
                <c:pt idx="92">
                  <c:v>198.92915650765201</c:v>
                </c:pt>
                <c:pt idx="93">
                  <c:v>184.77868647237199</c:v>
                </c:pt>
                <c:pt idx="94">
                  <c:v>247.106184699046</c:v>
                </c:pt>
                <c:pt idx="95">
                  <c:v>141.60350581066601</c:v>
                </c:pt>
                <c:pt idx="96">
                  <c:v>235.549946454072</c:v>
                </c:pt>
                <c:pt idx="97">
                  <c:v>225.545039422424</c:v>
                </c:pt>
                <c:pt idx="98">
                  <c:v>143.28837792564099</c:v>
                </c:pt>
                <c:pt idx="99">
                  <c:v>175.75674777552899</c:v>
                </c:pt>
                <c:pt idx="100">
                  <c:v>181.69700230347399</c:v>
                </c:pt>
                <c:pt idx="101">
                  <c:v>195.88606247809901</c:v>
                </c:pt>
                <c:pt idx="102">
                  <c:v>163.31329919680499</c:v>
                </c:pt>
                <c:pt idx="103">
                  <c:v>133.147988364854</c:v>
                </c:pt>
                <c:pt idx="104">
                  <c:v>209.22154821618599</c:v>
                </c:pt>
                <c:pt idx="105">
                  <c:v>237.57606249831801</c:v>
                </c:pt>
                <c:pt idx="106">
                  <c:v>264.93852834170201</c:v>
                </c:pt>
                <c:pt idx="107">
                  <c:v>231.88087701510301</c:v>
                </c:pt>
                <c:pt idx="108">
                  <c:v>234.57486514456599</c:v>
                </c:pt>
                <c:pt idx="109">
                  <c:v>194.18888294801499</c:v>
                </c:pt>
                <c:pt idx="110">
                  <c:v>247.694522861716</c:v>
                </c:pt>
                <c:pt idx="111">
                  <c:v>229.92577435883399</c:v>
                </c:pt>
                <c:pt idx="112">
                  <c:v>85.618518154038796</c:v>
                </c:pt>
                <c:pt idx="113">
                  <c:v>116.549298537608</c:v>
                </c:pt>
                <c:pt idx="114">
                  <c:v>256.020513289093</c:v>
                </c:pt>
                <c:pt idx="115">
                  <c:v>252.16524957889499</c:v>
                </c:pt>
                <c:pt idx="116">
                  <c:v>225.19196615489199</c:v>
                </c:pt>
                <c:pt idx="117">
                  <c:v>224.45065675770999</c:v>
                </c:pt>
                <c:pt idx="118">
                  <c:v>179.46149409672</c:v>
                </c:pt>
                <c:pt idx="119">
                  <c:v>224.700724124961</c:v>
                </c:pt>
                <c:pt idx="120">
                  <c:v>182.96943105810701</c:v>
                </c:pt>
                <c:pt idx="121">
                  <c:v>189.0463050493</c:v>
                </c:pt>
                <c:pt idx="122">
                  <c:v>169.147111853289</c:v>
                </c:pt>
                <c:pt idx="123">
                  <c:v>227.38423050533501</c:v>
                </c:pt>
                <c:pt idx="124">
                  <c:v>137.69434337253199</c:v>
                </c:pt>
                <c:pt idx="125">
                  <c:v>199.76630337280301</c:v>
                </c:pt>
                <c:pt idx="126">
                  <c:v>184.80690166114201</c:v>
                </c:pt>
                <c:pt idx="127">
                  <c:v>169.33164731317299</c:v>
                </c:pt>
                <c:pt idx="128">
                  <c:v>273.09536859726501</c:v>
                </c:pt>
                <c:pt idx="129">
                  <c:v>241.40446473111001</c:v>
                </c:pt>
                <c:pt idx="130">
                  <c:v>243.81718154366001</c:v>
                </c:pt>
                <c:pt idx="131">
                  <c:v>232.619632083607</c:v>
                </c:pt>
                <c:pt idx="132">
                  <c:v>170.84819833935401</c:v>
                </c:pt>
                <c:pt idx="133">
                  <c:v>207.88209002072401</c:v>
                </c:pt>
                <c:pt idx="134">
                  <c:v>258.11899521995798</c:v>
                </c:pt>
                <c:pt idx="135">
                  <c:v>215.32029758242501</c:v>
                </c:pt>
                <c:pt idx="136">
                  <c:v>180.10744169326</c:v>
                </c:pt>
                <c:pt idx="137">
                  <c:v>209.053622694208</c:v>
                </c:pt>
                <c:pt idx="138">
                  <c:v>190.86206254342</c:v>
                </c:pt>
                <c:pt idx="139">
                  <c:v>162.71388658911599</c:v>
                </c:pt>
                <c:pt idx="140">
                  <c:v>194.64878480932501</c:v>
                </c:pt>
                <c:pt idx="141">
                  <c:v>236.64080240510501</c:v>
                </c:pt>
                <c:pt idx="142">
                  <c:v>234.66004526384199</c:v>
                </c:pt>
                <c:pt idx="143">
                  <c:v>192.54171724873601</c:v>
                </c:pt>
                <c:pt idx="144">
                  <c:v>189.29589547747099</c:v>
                </c:pt>
                <c:pt idx="145">
                  <c:v>201.60234437057099</c:v>
                </c:pt>
                <c:pt idx="146">
                  <c:v>176.54883933762201</c:v>
                </c:pt>
                <c:pt idx="147">
                  <c:v>177.59536558445899</c:v>
                </c:pt>
                <c:pt idx="148">
                  <c:v>269.693982479402</c:v>
                </c:pt>
                <c:pt idx="149">
                  <c:v>300.02397918051003</c:v>
                </c:pt>
                <c:pt idx="150">
                  <c:v>199.22933764437099</c:v>
                </c:pt>
                <c:pt idx="151">
                  <c:v>209.84777949632499</c:v>
                </c:pt>
                <c:pt idx="152">
                  <c:v>228.635081581571</c:v>
                </c:pt>
                <c:pt idx="153">
                  <c:v>154.12906224854399</c:v>
                </c:pt>
                <c:pt idx="154">
                  <c:v>187.968204590521</c:v>
                </c:pt>
                <c:pt idx="155">
                  <c:v>239.73001180534101</c:v>
                </c:pt>
                <c:pt idx="156">
                  <c:v>196.082057880505</c:v>
                </c:pt>
                <c:pt idx="157">
                  <c:v>206.303857813864</c:v>
                </c:pt>
                <c:pt idx="158">
                  <c:v>274.71840089984101</c:v>
                </c:pt>
                <c:pt idx="159">
                  <c:v>223.04904740126199</c:v>
                </c:pt>
                <c:pt idx="160">
                  <c:v>305.00627937573398</c:v>
                </c:pt>
                <c:pt idx="161">
                  <c:v>282.92906752733097</c:v>
                </c:pt>
                <c:pt idx="162">
                  <c:v>139.21402325942699</c:v>
                </c:pt>
                <c:pt idx="163">
                  <c:v>180.16386825201701</c:v>
                </c:pt>
                <c:pt idx="164">
                  <c:v>196.39905462822699</c:v>
                </c:pt>
                <c:pt idx="165">
                  <c:v>186.80859935886201</c:v>
                </c:pt>
                <c:pt idx="166">
                  <c:v>208.87308149838299</c:v>
                </c:pt>
                <c:pt idx="167">
                  <c:v>237.435155411658</c:v>
                </c:pt>
                <c:pt idx="168">
                  <c:v>176.92843056268299</c:v>
                </c:pt>
                <c:pt idx="169">
                  <c:v>191.82308722395501</c:v>
                </c:pt>
                <c:pt idx="170">
                  <c:v>147.81858298104601</c:v>
                </c:pt>
                <c:pt idx="171">
                  <c:v>161.90199644497599</c:v>
                </c:pt>
                <c:pt idx="172">
                  <c:v>236.92159506959399</c:v>
                </c:pt>
                <c:pt idx="173">
                  <c:v>173.41277445055201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EDB-4466-9C59-04E19A7588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1486767"/>
        <c:axId val="141488847"/>
      </c:scatterChart>
      <c:valAx>
        <c:axId val="141486767"/>
        <c:scaling>
          <c:orientation val="minMax"/>
          <c:max val="28"/>
          <c:min val="2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 altLang="ja-JP" sz="2000" b="0" i="0" baseline="0">
                    <a:effectLst/>
                  </a:rPr>
                  <a:t>Axial length (mm)</a:t>
                </a:r>
                <a:endParaRPr lang="ja-JP" altLang="ja-JP" sz="20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ja-JP" alt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ja-JP"/>
          </a:p>
        </c:txPr>
        <c:crossAx val="141488847"/>
        <c:crosses val="autoZero"/>
        <c:crossBetween val="midCat"/>
      </c:valAx>
      <c:valAx>
        <c:axId val="141488847"/>
        <c:scaling>
          <c:orientation val="minMax"/>
          <c:max val="45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20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 altLang="ja-JP" sz="2000" b="0" i="0" baseline="0">
                    <a:effectLst/>
                  </a:rPr>
                  <a:t>Choroidal thickness (µm)</a:t>
                </a:r>
                <a:endParaRPr lang="ja-JP" altLang="ja-JP" sz="2000">
                  <a:effectLst/>
                </a:endParaRPr>
              </a:p>
            </c:rich>
          </c:tx>
          <c:layout>
            <c:manualLayout>
              <c:xMode val="edge"/>
              <c:yMode val="edge"/>
              <c:x val="0"/>
              <c:y val="0.2123688454430116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0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ja-JP" alt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ja-JP"/>
          </a:p>
        </c:txPr>
        <c:crossAx val="141486767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400">
          <a:solidFill>
            <a:sysClr val="windowText" lastClr="000000"/>
          </a:solidFill>
        </a:defRPr>
      </a:pPr>
      <a:endParaRPr lang="ja-JP"/>
    </a:p>
  </c:txPr>
  <c:userShapes r:id="rId3"/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600"/>
              <a:t>Nasal</a:t>
            </a:r>
            <a:endParaRPr lang="ja-JP" sz="16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noFill/>
              </a:ln>
              <a:effectLst/>
            </c:spPr>
          </c:marker>
          <c:trendline>
            <c:spPr>
              <a:ln w="19050" cap="rnd">
                <a:solidFill>
                  <a:srgbClr val="FF0000"/>
                </a:solidFill>
                <a:prstDash val="sysDot"/>
              </a:ln>
              <a:effectLst/>
            </c:spPr>
            <c:trendlineType val="linear"/>
            <c:forward val="5"/>
            <c:backward val="5"/>
            <c:dispRSqr val="1"/>
            <c:dispEq val="1"/>
            <c:trendlineLbl>
              <c:layout>
                <c:manualLayout>
                  <c:x val="-6.0972968856169284E-2"/>
                  <c:y val="-0.27243310666901255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4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</c:trendlineLbl>
          </c:trendline>
          <c:xVal>
            <c:numRef>
              <c:f>'(24.5mm以上MNT)016除外'!#REF!</c:f>
            </c:numRef>
          </c:xVal>
          <c:yVal>
            <c:numRef>
              <c:f>'(24.5mm以上MNT)016除外'!#REF!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7FD-4E7F-A069-29CECFB569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1486767"/>
        <c:axId val="141488847"/>
      </c:scatterChart>
      <c:valAx>
        <c:axId val="141486767"/>
        <c:scaling>
          <c:orientation val="minMax"/>
          <c:max val="3"/>
          <c:min val="-7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/>
                  <a:t>SE (D)</a:t>
                </a:r>
                <a:endParaRPr lang="ja-JP" sz="160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488847"/>
        <c:crosses val="autoZero"/>
        <c:crossBetween val="midCat"/>
      </c:valAx>
      <c:valAx>
        <c:axId val="141488847"/>
        <c:scaling>
          <c:orientation val="minMax"/>
          <c:max val="45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/>
                  <a:t>ChT</a:t>
                </a:r>
                <a:endParaRPr lang="ja-JP" sz="160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486767"/>
        <c:crossesAt val="-7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400">
          <a:solidFill>
            <a:sysClr val="windowText" lastClr="000000"/>
          </a:solidFill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600"/>
              <a:t>Temporal</a:t>
            </a:r>
            <a:endParaRPr lang="ja-JP" sz="16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noFill/>
              </a:ln>
              <a:effectLst/>
            </c:spPr>
          </c:marker>
          <c:trendline>
            <c:spPr>
              <a:ln w="19050" cap="rnd">
                <a:solidFill>
                  <a:srgbClr val="FF0000"/>
                </a:solidFill>
                <a:prstDash val="sysDot"/>
              </a:ln>
              <a:effectLst/>
            </c:spPr>
            <c:trendlineType val="linear"/>
            <c:forward val="5"/>
            <c:backward val="5"/>
            <c:dispRSqr val="1"/>
            <c:dispEq val="1"/>
            <c:trendlineLbl>
              <c:layout>
                <c:manualLayout>
                  <c:x val="-6.1803397600565607E-2"/>
                  <c:y val="-0.2492078365858361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4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</c:trendlineLbl>
          </c:trendline>
          <c:xVal>
            <c:numRef>
              <c:f>'(24.5mm以上MNT)016除外'!#REF!</c:f>
            </c:numRef>
          </c:xVal>
          <c:yVal>
            <c:numRef>
              <c:f>'(24.5mm以上MNT)016除外'!#REF!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45D-4F26-9094-4E15BDD970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1486767"/>
        <c:axId val="141488847"/>
      </c:scatterChart>
      <c:valAx>
        <c:axId val="141486767"/>
        <c:scaling>
          <c:orientation val="minMax"/>
          <c:max val="3"/>
          <c:min val="-7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/>
                  <a:t>SE (D)</a:t>
                </a:r>
                <a:endParaRPr lang="ja-JP" sz="160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488847"/>
        <c:crosses val="autoZero"/>
        <c:crossBetween val="midCat"/>
      </c:valAx>
      <c:valAx>
        <c:axId val="141488847"/>
        <c:scaling>
          <c:orientation val="minMax"/>
          <c:max val="45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/>
                  <a:t>ChT</a:t>
                </a:r>
                <a:endParaRPr lang="ja-JP" sz="160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486767"/>
        <c:crossesAt val="-7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400">
          <a:solidFill>
            <a:sysClr val="windowText" lastClr="000000"/>
          </a:solidFill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'(24.5mm以上MNT)016除外'!$U$8</c:f>
              <c:strCache>
                <c:ptCount val="1"/>
                <c:pt idx="0">
                  <c:v>Schoolchildren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'(24.5mm以上MNT)016除外'!$W$9:$Y$9</c:f>
                <c:numCache>
                  <c:formatCode>General</c:formatCode>
                  <c:ptCount val="3"/>
                  <c:pt idx="0">
                    <c:v>44.908645808191309</c:v>
                  </c:pt>
                  <c:pt idx="1">
                    <c:v>40.114222906235788</c:v>
                  </c:pt>
                  <c:pt idx="2">
                    <c:v>43.444650484496641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'(24.5mm以上MNT)016除外'!$W$7:$Y$7</c:f>
              <c:strCache>
                <c:ptCount val="3"/>
                <c:pt idx="0">
                  <c:v>Macular</c:v>
                </c:pt>
                <c:pt idx="1">
                  <c:v>Nasal</c:v>
                </c:pt>
                <c:pt idx="2">
                  <c:v>Temporal</c:v>
                </c:pt>
              </c:strCache>
            </c:strRef>
          </c:cat>
          <c:val>
            <c:numRef>
              <c:f>'(24.5mm以上MNT)016除外'!$W$8:$Y$8</c:f>
              <c:numCache>
                <c:formatCode>General</c:formatCode>
                <c:ptCount val="3"/>
                <c:pt idx="0">
                  <c:v>210.68872318117991</c:v>
                </c:pt>
                <c:pt idx="1">
                  <c:v>206.83564753703632</c:v>
                </c:pt>
                <c:pt idx="2">
                  <c:v>146.51981699462101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57-435F-B4F2-214026AC73B1}"/>
            </c:ext>
          </c:extLst>
        </c:ser>
        <c:ser>
          <c:idx val="1"/>
          <c:order val="1"/>
          <c:tx>
            <c:strRef>
              <c:f>'(24.5mm以上MNT)016除外'!$U$10</c:f>
              <c:strCache>
                <c:ptCount val="1"/>
                <c:pt idx="0">
                  <c:v>Adults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'(24.5mm以上MNT)016除外'!$W$12:$Y$12</c:f>
                <c:numCache>
                  <c:formatCode>General</c:formatCode>
                  <c:ptCount val="3"/>
                  <c:pt idx="0">
                    <c:v>84.995057330295538</c:v>
                  </c:pt>
                  <c:pt idx="1">
                    <c:v>48.105910691047882</c:v>
                  </c:pt>
                  <c:pt idx="2">
                    <c:v>31.567163223726329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'(24.5mm以上MNT)016除外'!$W$7:$Y$7</c:f>
              <c:strCache>
                <c:ptCount val="3"/>
                <c:pt idx="0">
                  <c:v>Macular</c:v>
                </c:pt>
                <c:pt idx="1">
                  <c:v>Nasal</c:v>
                </c:pt>
                <c:pt idx="2">
                  <c:v>Temporal</c:v>
                </c:pt>
              </c:strCache>
            </c:strRef>
          </c:cat>
          <c:val>
            <c:numRef>
              <c:f>'(24.5mm以上MNT)016除外'!$W$11:$Y$11</c:f>
              <c:numCache>
                <c:formatCode>General</c:formatCode>
                <c:ptCount val="3"/>
                <c:pt idx="0">
                  <c:v>265.1086948619091</c:v>
                </c:pt>
                <c:pt idx="1">
                  <c:v>184.73042940743915</c:v>
                </c:pt>
                <c:pt idx="2">
                  <c:v>122.43981516905487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357-435F-B4F2-214026AC73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890339231"/>
        <c:axId val="1817697807"/>
      </c:barChart>
      <c:catAx>
        <c:axId val="18903392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817697807"/>
        <c:crosses val="autoZero"/>
        <c:auto val="1"/>
        <c:lblAlgn val="ctr"/>
        <c:lblOffset val="100"/>
        <c:noMultiLvlLbl val="0"/>
      </c:catAx>
      <c:valAx>
        <c:axId val="18176978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89033923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1"/>
          <c:order val="1"/>
          <c:tx>
            <c:strRef>
              <c:f>'(24.5mm以上MNT)016と088除外'!$T$7</c:f>
              <c:strCache>
                <c:ptCount val="1"/>
                <c:pt idx="0">
                  <c:v>Women, 88eyes</c:v>
                </c:pt>
              </c:strCache>
            </c:strRef>
          </c:tx>
          <c:spPr>
            <a:solidFill>
              <a:srgbClr val="FFCC99"/>
            </a:solidFill>
            <a:ln>
              <a:solidFill>
                <a:schemeClr val="tx1">
                  <a:lumMod val="50000"/>
                  <a:lumOff val="50000"/>
                </a:schemeClr>
              </a:solidFill>
            </a:ln>
            <a:effectLst/>
          </c:spPr>
          <c:invertIfNegative val="0"/>
          <c:dLbls>
            <c:dLbl>
              <c:idx val="8"/>
              <c:layout>
                <c:manualLayout>
                  <c:x val="-3.5794178401003657E-2"/>
                  <c:y val="-2.656799272329874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AF7-48D6-9DC6-30598746D65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'(24.5mm以上MNT)016と088除外'!$R$8:$R$17</c:f>
              <c:numCache>
                <c:formatCode>General</c:formatCode>
                <c:ptCount val="10"/>
              </c:numCache>
            </c:numRef>
          </c:cat>
          <c:val>
            <c:numRef>
              <c:f>'(24.5mm以上MNT)016と088除外'!$T$8:$T$17</c:f>
              <c:numCache>
                <c:formatCode>General</c:formatCode>
                <c:ptCount val="10"/>
              </c:numCache>
            </c:numRef>
          </c:val>
          <c:extLst>
            <c:ext xmlns:c16="http://schemas.microsoft.com/office/drawing/2014/chart" uri="{C3380CC4-5D6E-409C-BE32-E72D297353CC}">
              <c16:uniqueId val="{00000001-3AF7-48D6-9DC6-30598746D6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079007087"/>
        <c:axId val="1079007919"/>
      </c:barChart>
      <c:barChart>
        <c:barDir val="bar"/>
        <c:grouping val="clustered"/>
        <c:varyColors val="0"/>
        <c:ser>
          <c:idx val="0"/>
          <c:order val="0"/>
          <c:tx>
            <c:strRef>
              <c:f>'(24.5mm以上MNT)016と088除外'!$S$7</c:f>
              <c:strCache>
                <c:ptCount val="1"/>
                <c:pt idx="0">
                  <c:v>Men, 86eyes</c:v>
                </c:pt>
              </c:strCache>
            </c:strRef>
          </c:tx>
          <c:spPr>
            <a:solidFill>
              <a:srgbClr val="99CCFF"/>
            </a:solidFill>
            <a:ln>
              <a:solidFill>
                <a:schemeClr val="tx1">
                  <a:lumMod val="50000"/>
                  <a:lumOff val="50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'(24.5mm以上MNT)016と088除外'!$R$8:$R$17</c:f>
              <c:numCache>
                <c:formatCode>General</c:formatCode>
                <c:ptCount val="10"/>
              </c:numCache>
            </c:numRef>
          </c:cat>
          <c:val>
            <c:numRef>
              <c:f>'(24.5mm以上MNT)016と088除外'!$S$8:$S$17</c:f>
              <c:numCache>
                <c:formatCode>General</c:formatCode>
                <c:ptCount val="10"/>
              </c:numCache>
            </c:numRef>
          </c:val>
          <c:extLst>
            <c:ext xmlns:c16="http://schemas.microsoft.com/office/drawing/2014/chart" uri="{C3380CC4-5D6E-409C-BE32-E72D297353CC}">
              <c16:uniqueId val="{00000002-3AF7-48D6-9DC6-30598746D6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555846991"/>
        <c:axId val="1079223263"/>
      </c:barChart>
      <c:catAx>
        <c:axId val="1079007087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79007919"/>
        <c:crosses val="autoZero"/>
        <c:auto val="1"/>
        <c:lblAlgn val="ctr"/>
        <c:lblOffset val="0"/>
        <c:noMultiLvlLbl val="0"/>
      </c:catAx>
      <c:valAx>
        <c:axId val="1079007919"/>
        <c:scaling>
          <c:orientation val="maxMin"/>
          <c:max val="25"/>
          <c:min val="-30"/>
        </c:scaling>
        <c:delete val="0"/>
        <c:axPos val="b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prstDash val="dash"/>
              <a:round/>
            </a:ln>
            <a:effectLst/>
          </c:spPr>
        </c:majorGridlines>
        <c:numFmt formatCode="#,##0_);" sourceLinked="0"/>
        <c:majorTickMark val="out"/>
        <c:minorTickMark val="none"/>
        <c:tickLblPos val="nextTo"/>
        <c:spPr>
          <a:noFill/>
          <a:ln>
            <a:solidFill>
              <a:schemeClr val="tx1">
                <a:lumMod val="50000"/>
                <a:lumOff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79007087"/>
        <c:crosses val="autoZero"/>
        <c:crossBetween val="between"/>
        <c:majorUnit val="5"/>
      </c:valAx>
      <c:valAx>
        <c:axId val="1079223263"/>
        <c:scaling>
          <c:orientation val="minMax"/>
          <c:max val="25"/>
          <c:min val="-30"/>
        </c:scaling>
        <c:delete val="0"/>
        <c:axPos val="t"/>
        <c:numFmt formatCode="#,##0_);" sourceLinked="0"/>
        <c:majorTickMark val="out"/>
        <c:minorTickMark val="none"/>
        <c:tickLblPos val="nextTo"/>
        <c:spPr>
          <a:noFill/>
          <a:ln>
            <a:solidFill>
              <a:schemeClr val="tx1">
                <a:lumMod val="50000"/>
                <a:lumOff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55846991"/>
        <c:crosses val="max"/>
        <c:crossBetween val="between"/>
        <c:majorUnit val="5"/>
      </c:valAx>
      <c:catAx>
        <c:axId val="555846991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079223263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tx1"/>
          </a:solidFill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400"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AL vs SE</a:t>
            </a:r>
            <a:endParaRPr lang="ja-JP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noFill/>
              </a:ln>
              <a:effectLst/>
            </c:spPr>
          </c:marker>
          <c:trendline>
            <c:spPr>
              <a:ln w="19050" cap="rnd">
                <a:solidFill>
                  <a:srgbClr val="FF0000"/>
                </a:solidFill>
                <a:prstDash val="sysDot"/>
              </a:ln>
              <a:effectLst/>
            </c:spPr>
            <c:trendlineType val="linear"/>
            <c:forward val="5"/>
            <c:backward val="5"/>
            <c:dispRSqr val="1"/>
            <c:dispEq val="1"/>
            <c:trendlineLbl>
              <c:layout>
                <c:manualLayout>
                  <c:x val="-8.2037037037037033E-2"/>
                  <c:y val="-0.48428611111111108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4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</c:trendlineLbl>
          </c:trendline>
          <c:xVal>
            <c:numRef>
              <c:f>'(24.5mm以上MNT)016と088除外'!$H$8:$H$124</c:f>
              <c:numCache>
                <c:formatCode>General</c:formatCode>
                <c:ptCount val="117"/>
                <c:pt idx="0">
                  <c:v>26.92</c:v>
                </c:pt>
                <c:pt idx="1">
                  <c:v>26.64</c:v>
                </c:pt>
                <c:pt idx="2">
                  <c:v>26.61</c:v>
                </c:pt>
                <c:pt idx="3">
                  <c:v>26.61</c:v>
                </c:pt>
                <c:pt idx="4">
                  <c:v>26.58</c:v>
                </c:pt>
                <c:pt idx="5">
                  <c:v>26.55</c:v>
                </c:pt>
                <c:pt idx="6">
                  <c:v>26.53</c:v>
                </c:pt>
                <c:pt idx="7">
                  <c:v>26.47</c:v>
                </c:pt>
                <c:pt idx="8">
                  <c:v>26.33</c:v>
                </c:pt>
                <c:pt idx="9">
                  <c:v>26.18</c:v>
                </c:pt>
                <c:pt idx="10">
                  <c:v>25.65</c:v>
                </c:pt>
                <c:pt idx="11">
                  <c:v>25.46</c:v>
                </c:pt>
                <c:pt idx="12">
                  <c:v>25.44</c:v>
                </c:pt>
                <c:pt idx="13">
                  <c:v>25.35</c:v>
                </c:pt>
                <c:pt idx="14">
                  <c:v>25.3</c:v>
                </c:pt>
                <c:pt idx="15">
                  <c:v>25.2</c:v>
                </c:pt>
                <c:pt idx="16">
                  <c:v>25.2</c:v>
                </c:pt>
                <c:pt idx="17">
                  <c:v>25.19</c:v>
                </c:pt>
                <c:pt idx="18">
                  <c:v>25.15</c:v>
                </c:pt>
                <c:pt idx="19">
                  <c:v>25.14</c:v>
                </c:pt>
                <c:pt idx="20">
                  <c:v>25.11</c:v>
                </c:pt>
                <c:pt idx="21">
                  <c:v>25.07</c:v>
                </c:pt>
                <c:pt idx="22">
                  <c:v>24.98</c:v>
                </c:pt>
                <c:pt idx="23">
                  <c:v>24.95</c:v>
                </c:pt>
                <c:pt idx="24">
                  <c:v>24.95</c:v>
                </c:pt>
                <c:pt idx="25">
                  <c:v>24.95</c:v>
                </c:pt>
                <c:pt idx="26">
                  <c:v>24.91</c:v>
                </c:pt>
                <c:pt idx="27">
                  <c:v>24.86</c:v>
                </c:pt>
                <c:pt idx="28">
                  <c:v>24.83</c:v>
                </c:pt>
                <c:pt idx="29">
                  <c:v>24.83</c:v>
                </c:pt>
                <c:pt idx="30">
                  <c:v>24.81</c:v>
                </c:pt>
                <c:pt idx="31">
                  <c:v>24.76</c:v>
                </c:pt>
                <c:pt idx="32">
                  <c:v>24.72</c:v>
                </c:pt>
                <c:pt idx="33">
                  <c:v>24.71</c:v>
                </c:pt>
                <c:pt idx="34">
                  <c:v>24.71</c:v>
                </c:pt>
                <c:pt idx="35">
                  <c:v>24.67</c:v>
                </c:pt>
                <c:pt idx="36">
                  <c:v>24.63</c:v>
                </c:pt>
                <c:pt idx="37">
                  <c:v>24.6</c:v>
                </c:pt>
                <c:pt idx="38">
                  <c:v>24.57</c:v>
                </c:pt>
                <c:pt idx="39">
                  <c:v>26.92</c:v>
                </c:pt>
                <c:pt idx="40">
                  <c:v>26.64</c:v>
                </c:pt>
                <c:pt idx="41">
                  <c:v>26.61</c:v>
                </c:pt>
                <c:pt idx="42">
                  <c:v>26.61</c:v>
                </c:pt>
                <c:pt idx="43">
                  <c:v>26.58</c:v>
                </c:pt>
                <c:pt idx="44">
                  <c:v>26.55</c:v>
                </c:pt>
                <c:pt idx="45">
                  <c:v>26.53</c:v>
                </c:pt>
                <c:pt idx="46">
                  <c:v>26.47</c:v>
                </c:pt>
                <c:pt idx="47">
                  <c:v>26.33</c:v>
                </c:pt>
                <c:pt idx="48">
                  <c:v>26.18</c:v>
                </c:pt>
                <c:pt idx="49">
                  <c:v>25.65</c:v>
                </c:pt>
                <c:pt idx="50">
                  <c:v>25.46</c:v>
                </c:pt>
                <c:pt idx="51">
                  <c:v>25.44</c:v>
                </c:pt>
                <c:pt idx="52">
                  <c:v>25.35</c:v>
                </c:pt>
                <c:pt idx="53">
                  <c:v>25.3</c:v>
                </c:pt>
                <c:pt idx="54">
                  <c:v>25.2</c:v>
                </c:pt>
                <c:pt idx="55">
                  <c:v>25.2</c:v>
                </c:pt>
                <c:pt idx="56">
                  <c:v>25.19</c:v>
                </c:pt>
                <c:pt idx="57">
                  <c:v>25.15</c:v>
                </c:pt>
                <c:pt idx="58">
                  <c:v>25.14</c:v>
                </c:pt>
                <c:pt idx="59">
                  <c:v>25.11</c:v>
                </c:pt>
                <c:pt idx="60">
                  <c:v>25.07</c:v>
                </c:pt>
                <c:pt idx="61">
                  <c:v>24.98</c:v>
                </c:pt>
                <c:pt idx="62">
                  <c:v>24.95</c:v>
                </c:pt>
                <c:pt idx="63">
                  <c:v>24.95</c:v>
                </c:pt>
                <c:pt idx="64">
                  <c:v>24.95</c:v>
                </c:pt>
                <c:pt idx="65">
                  <c:v>24.91</c:v>
                </c:pt>
                <c:pt idx="66">
                  <c:v>24.86</c:v>
                </c:pt>
                <c:pt idx="67">
                  <c:v>24.83</c:v>
                </c:pt>
                <c:pt idx="68">
                  <c:v>24.83</c:v>
                </c:pt>
                <c:pt idx="69">
                  <c:v>24.81</c:v>
                </c:pt>
                <c:pt idx="70">
                  <c:v>24.76</c:v>
                </c:pt>
                <c:pt idx="71">
                  <c:v>24.72</c:v>
                </c:pt>
                <c:pt idx="72">
                  <c:v>24.71</c:v>
                </c:pt>
                <c:pt idx="73">
                  <c:v>24.71</c:v>
                </c:pt>
                <c:pt idx="74">
                  <c:v>24.67</c:v>
                </c:pt>
                <c:pt idx="75">
                  <c:v>24.63</c:v>
                </c:pt>
                <c:pt idx="76">
                  <c:v>24.6</c:v>
                </c:pt>
                <c:pt idx="77">
                  <c:v>24.57</c:v>
                </c:pt>
                <c:pt idx="78">
                  <c:v>26.92</c:v>
                </c:pt>
                <c:pt idx="79">
                  <c:v>26.64</c:v>
                </c:pt>
                <c:pt idx="80">
                  <c:v>26.61</c:v>
                </c:pt>
                <c:pt idx="81">
                  <c:v>26.61</c:v>
                </c:pt>
                <c:pt idx="82">
                  <c:v>26.58</c:v>
                </c:pt>
                <c:pt idx="83">
                  <c:v>26.55</c:v>
                </c:pt>
                <c:pt idx="84">
                  <c:v>26.53</c:v>
                </c:pt>
                <c:pt idx="85">
                  <c:v>26.47</c:v>
                </c:pt>
                <c:pt idx="86">
                  <c:v>26.33</c:v>
                </c:pt>
                <c:pt idx="87">
                  <c:v>26.18</c:v>
                </c:pt>
                <c:pt idx="88">
                  <c:v>25.65</c:v>
                </c:pt>
                <c:pt idx="89">
                  <c:v>25.46</c:v>
                </c:pt>
                <c:pt idx="90">
                  <c:v>25.44</c:v>
                </c:pt>
                <c:pt idx="91">
                  <c:v>25.35</c:v>
                </c:pt>
                <c:pt idx="92">
                  <c:v>25.3</c:v>
                </c:pt>
                <c:pt idx="93">
                  <c:v>25.2</c:v>
                </c:pt>
                <c:pt idx="94">
                  <c:v>25.2</c:v>
                </c:pt>
                <c:pt idx="95">
                  <c:v>25.19</c:v>
                </c:pt>
                <c:pt idx="96">
                  <c:v>25.15</c:v>
                </c:pt>
                <c:pt idx="97">
                  <c:v>25.14</c:v>
                </c:pt>
                <c:pt idx="98">
                  <c:v>25.11</c:v>
                </c:pt>
                <c:pt idx="99">
                  <c:v>25.07</c:v>
                </c:pt>
                <c:pt idx="100">
                  <c:v>24.98</c:v>
                </c:pt>
                <c:pt idx="101">
                  <c:v>24.95</c:v>
                </c:pt>
                <c:pt idx="102">
                  <c:v>24.95</c:v>
                </c:pt>
                <c:pt idx="103">
                  <c:v>24.95</c:v>
                </c:pt>
                <c:pt idx="104">
                  <c:v>24.91</c:v>
                </c:pt>
                <c:pt idx="105">
                  <c:v>24.86</c:v>
                </c:pt>
                <c:pt idx="106">
                  <c:v>24.83</c:v>
                </c:pt>
                <c:pt idx="107">
                  <c:v>24.83</c:v>
                </c:pt>
                <c:pt idx="108">
                  <c:v>24.81</c:v>
                </c:pt>
                <c:pt idx="109">
                  <c:v>24.76</c:v>
                </c:pt>
                <c:pt idx="110">
                  <c:v>24.72</c:v>
                </c:pt>
                <c:pt idx="111">
                  <c:v>24.71</c:v>
                </c:pt>
                <c:pt idx="112">
                  <c:v>24.71</c:v>
                </c:pt>
                <c:pt idx="113">
                  <c:v>24.67</c:v>
                </c:pt>
                <c:pt idx="114">
                  <c:v>24.63</c:v>
                </c:pt>
                <c:pt idx="115">
                  <c:v>24.6</c:v>
                </c:pt>
                <c:pt idx="116">
                  <c:v>24.57</c:v>
                </c:pt>
              </c:numCache>
            </c:numRef>
          </c:xVal>
          <c:yVal>
            <c:numRef>
              <c:f>'(24.5mm以上MNT)016と088除外'!$K$8:$K$124</c:f>
              <c:numCache>
                <c:formatCode>General</c:formatCode>
                <c:ptCount val="117"/>
                <c:pt idx="0">
                  <c:v>-5.875</c:v>
                </c:pt>
                <c:pt idx="1">
                  <c:v>-5.625</c:v>
                </c:pt>
                <c:pt idx="2">
                  <c:v>-6.625</c:v>
                </c:pt>
                <c:pt idx="3">
                  <c:v>-5.125</c:v>
                </c:pt>
                <c:pt idx="4">
                  <c:v>-6.75</c:v>
                </c:pt>
                <c:pt idx="5">
                  <c:v>-5.125</c:v>
                </c:pt>
                <c:pt idx="6">
                  <c:v>-6.375</c:v>
                </c:pt>
                <c:pt idx="7">
                  <c:v>-6.875</c:v>
                </c:pt>
                <c:pt idx="8">
                  <c:v>-4.875</c:v>
                </c:pt>
                <c:pt idx="9">
                  <c:v>-4.25</c:v>
                </c:pt>
                <c:pt idx="10">
                  <c:v>-4.5</c:v>
                </c:pt>
                <c:pt idx="11">
                  <c:v>-3.75</c:v>
                </c:pt>
                <c:pt idx="12">
                  <c:v>-4.375</c:v>
                </c:pt>
                <c:pt idx="13">
                  <c:v>-3.125</c:v>
                </c:pt>
                <c:pt idx="14">
                  <c:v>-3.5</c:v>
                </c:pt>
                <c:pt idx="15">
                  <c:v>-3.625</c:v>
                </c:pt>
                <c:pt idx="16">
                  <c:v>-3</c:v>
                </c:pt>
                <c:pt idx="17">
                  <c:v>-1.5</c:v>
                </c:pt>
                <c:pt idx="18">
                  <c:v>-1.375</c:v>
                </c:pt>
                <c:pt idx="19">
                  <c:v>-4.5</c:v>
                </c:pt>
                <c:pt idx="20">
                  <c:v>-1.125</c:v>
                </c:pt>
                <c:pt idx="21">
                  <c:v>-3.875</c:v>
                </c:pt>
                <c:pt idx="22">
                  <c:v>-1</c:v>
                </c:pt>
                <c:pt idx="23">
                  <c:v>-2.5</c:v>
                </c:pt>
                <c:pt idx="24">
                  <c:v>-1</c:v>
                </c:pt>
                <c:pt idx="25">
                  <c:v>-1.25</c:v>
                </c:pt>
                <c:pt idx="26">
                  <c:v>-1.5</c:v>
                </c:pt>
                <c:pt idx="27">
                  <c:v>-1.875</c:v>
                </c:pt>
                <c:pt idx="28">
                  <c:v>-2.625</c:v>
                </c:pt>
                <c:pt idx="29">
                  <c:v>-1.75</c:v>
                </c:pt>
                <c:pt idx="30">
                  <c:v>-3.375</c:v>
                </c:pt>
                <c:pt idx="31">
                  <c:v>-3.375</c:v>
                </c:pt>
                <c:pt idx="32">
                  <c:v>-2.5</c:v>
                </c:pt>
                <c:pt idx="33">
                  <c:v>-3.75</c:v>
                </c:pt>
                <c:pt idx="34">
                  <c:v>-1.625</c:v>
                </c:pt>
                <c:pt idx="35">
                  <c:v>-3</c:v>
                </c:pt>
                <c:pt idx="36">
                  <c:v>-0.875</c:v>
                </c:pt>
                <c:pt idx="37">
                  <c:v>-3.875</c:v>
                </c:pt>
                <c:pt idx="38">
                  <c:v>-1.125</c:v>
                </c:pt>
                <c:pt idx="39">
                  <c:v>-5.875</c:v>
                </c:pt>
                <c:pt idx="40">
                  <c:v>-5.625</c:v>
                </c:pt>
                <c:pt idx="41">
                  <c:v>-6.625</c:v>
                </c:pt>
                <c:pt idx="42">
                  <c:v>-5.125</c:v>
                </c:pt>
                <c:pt idx="43">
                  <c:v>-6.75</c:v>
                </c:pt>
                <c:pt idx="44">
                  <c:v>-5.125</c:v>
                </c:pt>
                <c:pt idx="45">
                  <c:v>-6.375</c:v>
                </c:pt>
                <c:pt idx="46">
                  <c:v>-6.875</c:v>
                </c:pt>
                <c:pt idx="47">
                  <c:v>-4.875</c:v>
                </c:pt>
                <c:pt idx="48">
                  <c:v>-4.25</c:v>
                </c:pt>
                <c:pt idx="49">
                  <c:v>-4.5</c:v>
                </c:pt>
                <c:pt idx="50">
                  <c:v>-3.75</c:v>
                </c:pt>
                <c:pt idx="51">
                  <c:v>-4.375</c:v>
                </c:pt>
                <c:pt idx="52">
                  <c:v>-3.125</c:v>
                </c:pt>
                <c:pt idx="53">
                  <c:v>-3.5</c:v>
                </c:pt>
                <c:pt idx="54">
                  <c:v>-3.625</c:v>
                </c:pt>
                <c:pt idx="55">
                  <c:v>-3</c:v>
                </c:pt>
                <c:pt idx="56">
                  <c:v>-1.5</c:v>
                </c:pt>
                <c:pt idx="57">
                  <c:v>-1.375</c:v>
                </c:pt>
                <c:pt idx="58">
                  <c:v>-4.5</c:v>
                </c:pt>
                <c:pt idx="59">
                  <c:v>-1.125</c:v>
                </c:pt>
                <c:pt idx="60">
                  <c:v>-3.875</c:v>
                </c:pt>
                <c:pt idx="61">
                  <c:v>-1</c:v>
                </c:pt>
                <c:pt idx="62">
                  <c:v>-2.5</c:v>
                </c:pt>
                <c:pt idx="63">
                  <c:v>-1</c:v>
                </c:pt>
                <c:pt idx="64">
                  <c:v>-1.25</c:v>
                </c:pt>
                <c:pt idx="65">
                  <c:v>-1.5</c:v>
                </c:pt>
                <c:pt idx="66">
                  <c:v>-1.875</c:v>
                </c:pt>
                <c:pt idx="67">
                  <c:v>-2.625</c:v>
                </c:pt>
                <c:pt idx="68">
                  <c:v>-1.75</c:v>
                </c:pt>
                <c:pt idx="69">
                  <c:v>-3.375</c:v>
                </c:pt>
                <c:pt idx="70">
                  <c:v>-3.375</c:v>
                </c:pt>
                <c:pt idx="71">
                  <c:v>-2.5</c:v>
                </c:pt>
                <c:pt idx="72">
                  <c:v>-3.75</c:v>
                </c:pt>
                <c:pt idx="73">
                  <c:v>-1.625</c:v>
                </c:pt>
                <c:pt idx="74">
                  <c:v>-3</c:v>
                </c:pt>
                <c:pt idx="75">
                  <c:v>-0.875</c:v>
                </c:pt>
                <c:pt idx="76">
                  <c:v>-3.875</c:v>
                </c:pt>
                <c:pt idx="77">
                  <c:v>-1.125</c:v>
                </c:pt>
                <c:pt idx="78">
                  <c:v>-5.875</c:v>
                </c:pt>
                <c:pt idx="79">
                  <c:v>-5.625</c:v>
                </c:pt>
                <c:pt idx="80">
                  <c:v>-6.625</c:v>
                </c:pt>
                <c:pt idx="81">
                  <c:v>-5.125</c:v>
                </c:pt>
                <c:pt idx="82">
                  <c:v>-6.75</c:v>
                </c:pt>
                <c:pt idx="83">
                  <c:v>-5.125</c:v>
                </c:pt>
                <c:pt idx="84">
                  <c:v>-6.375</c:v>
                </c:pt>
                <c:pt idx="85">
                  <c:v>-6.875</c:v>
                </c:pt>
                <c:pt idx="86">
                  <c:v>-4.875</c:v>
                </c:pt>
                <c:pt idx="87">
                  <c:v>-4.25</c:v>
                </c:pt>
                <c:pt idx="88">
                  <c:v>-4.5</c:v>
                </c:pt>
                <c:pt idx="89">
                  <c:v>-3.75</c:v>
                </c:pt>
                <c:pt idx="90">
                  <c:v>-4.375</c:v>
                </c:pt>
                <c:pt idx="91">
                  <c:v>-3.125</c:v>
                </c:pt>
                <c:pt idx="92">
                  <c:v>-3.5</c:v>
                </c:pt>
                <c:pt idx="93">
                  <c:v>-3.625</c:v>
                </c:pt>
                <c:pt idx="94">
                  <c:v>-3</c:v>
                </c:pt>
                <c:pt idx="95">
                  <c:v>-1.5</c:v>
                </c:pt>
                <c:pt idx="96">
                  <c:v>-1.375</c:v>
                </c:pt>
                <c:pt idx="97">
                  <c:v>-4.5</c:v>
                </c:pt>
                <c:pt idx="98">
                  <c:v>-1.125</c:v>
                </c:pt>
                <c:pt idx="99">
                  <c:v>-3.875</c:v>
                </c:pt>
                <c:pt idx="100">
                  <c:v>-1</c:v>
                </c:pt>
                <c:pt idx="101">
                  <c:v>-2.5</c:v>
                </c:pt>
                <c:pt idx="102">
                  <c:v>-1</c:v>
                </c:pt>
                <c:pt idx="103">
                  <c:v>-1.25</c:v>
                </c:pt>
                <c:pt idx="104">
                  <c:v>-1.5</c:v>
                </c:pt>
                <c:pt idx="105">
                  <c:v>-1.875</c:v>
                </c:pt>
                <c:pt idx="106">
                  <c:v>-2.625</c:v>
                </c:pt>
                <c:pt idx="107">
                  <c:v>-1.75</c:v>
                </c:pt>
                <c:pt idx="108">
                  <c:v>-3.375</c:v>
                </c:pt>
                <c:pt idx="109">
                  <c:v>-3.375</c:v>
                </c:pt>
                <c:pt idx="110">
                  <c:v>-2.5</c:v>
                </c:pt>
                <c:pt idx="111">
                  <c:v>-3.75</c:v>
                </c:pt>
                <c:pt idx="112">
                  <c:v>-1.625</c:v>
                </c:pt>
                <c:pt idx="113">
                  <c:v>-3</c:v>
                </c:pt>
                <c:pt idx="114">
                  <c:v>-0.875</c:v>
                </c:pt>
                <c:pt idx="115">
                  <c:v>-3.875</c:v>
                </c:pt>
                <c:pt idx="116">
                  <c:v>-1.125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8E3-46DF-8110-017A2E7551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66954655"/>
        <c:axId val="1166965887"/>
      </c:scatterChart>
      <c:valAx>
        <c:axId val="1166954655"/>
        <c:scaling>
          <c:orientation val="minMax"/>
          <c:max val="30"/>
          <c:min val="2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ja-JP" sz="1600"/>
                  <a:t>AL (mm)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66965887"/>
        <c:crossesAt val="-7"/>
        <c:crossBetween val="midCat"/>
      </c:valAx>
      <c:valAx>
        <c:axId val="1166965887"/>
        <c:scaling>
          <c:orientation val="minMax"/>
          <c:max val="3"/>
          <c:min val="-7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ja-JP" sz="1600"/>
                  <a:t>SE (D)</a:t>
                </a:r>
                <a:endParaRPr lang="ja-JP" altLang="en-US" sz="160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ja-JP" alt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66954655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400">
          <a:solidFill>
            <a:sysClr val="windowText" lastClr="000000"/>
          </a:solidFill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'(24.5mm以上MNT)016と088除外'!$V$8</c:f>
              <c:strCache>
                <c:ptCount val="1"/>
                <c:pt idx="0">
                  <c:v>mean</c:v>
                </c:pt>
              </c:strCache>
            </c:strRef>
          </c:tx>
          <c:spPr>
            <a:pattFill prst="pct5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'(24.5mm以上MNT)016と088除外'!$W$9:$Y$9</c:f>
                <c:numCache>
                  <c:formatCode>General</c:formatCode>
                  <c:ptCount val="3"/>
                  <c:pt idx="0">
                    <c:v>44.490855770588915</c:v>
                  </c:pt>
                  <c:pt idx="1">
                    <c:v>35.600002963686279</c:v>
                  </c:pt>
                  <c:pt idx="2">
                    <c:v>42.034452750017415</c:v>
                  </c:pt>
                </c:numCache>
              </c:numRef>
            </c:plus>
            <c:minus>
              <c:numRef>
                <c:f>'(24.5mm以上MNT)016と088除外'!$W$9:$Y$9</c:f>
                <c:numCache>
                  <c:formatCode>General</c:formatCode>
                  <c:ptCount val="3"/>
                  <c:pt idx="0">
                    <c:v>44.490855770588915</c:v>
                  </c:pt>
                  <c:pt idx="1">
                    <c:v>35.600002963686279</c:v>
                  </c:pt>
                  <c:pt idx="2">
                    <c:v>42.034452750017415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'(24.5mm以上MNT)016と088除外'!$W$7:$Y$7</c:f>
              <c:strCache>
                <c:ptCount val="3"/>
                <c:pt idx="0">
                  <c:v>Macular</c:v>
                </c:pt>
                <c:pt idx="1">
                  <c:v>Nasal</c:v>
                </c:pt>
                <c:pt idx="2">
                  <c:v>Temporal</c:v>
                </c:pt>
              </c:strCache>
            </c:strRef>
          </c:cat>
          <c:val>
            <c:numRef>
              <c:f>'(24.5mm以上MNT)016と088除外'!$W$8:$Y$8</c:f>
              <c:numCache>
                <c:formatCode>General</c:formatCode>
                <c:ptCount val="3"/>
                <c:pt idx="0">
                  <c:v>208.74657697775109</c:v>
                </c:pt>
                <c:pt idx="1">
                  <c:v>202.36733851578012</c:v>
                </c:pt>
                <c:pt idx="2">
                  <c:v>143.41188415975853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F7-477B-AB6F-CB30085F04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95375279"/>
        <c:axId val="260673871"/>
      </c:barChart>
      <c:catAx>
        <c:axId val="3953752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60673871"/>
        <c:crosses val="autoZero"/>
        <c:auto val="1"/>
        <c:lblAlgn val="ctr"/>
        <c:lblOffset val="100"/>
        <c:noMultiLvlLbl val="0"/>
      </c:catAx>
      <c:valAx>
        <c:axId val="26067387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ja-JP"/>
                  <a:t>Thickness (μm)</a:t>
                </a:r>
                <a:endParaRPr lang="ja-JP" alt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ja-JP" alt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9537527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400">
          <a:solidFill>
            <a:sysClr val="windowText" lastClr="000000"/>
          </a:solidFill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600"/>
              <a:t>Macular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noFill/>
              </a:ln>
              <a:effectLst/>
            </c:spPr>
          </c:marker>
          <c:trendline>
            <c:spPr>
              <a:ln w="19050" cap="rnd">
                <a:solidFill>
                  <a:srgbClr val="FF0000"/>
                </a:solidFill>
                <a:prstDash val="sysDot"/>
              </a:ln>
              <a:effectLst/>
            </c:spPr>
            <c:trendlineType val="linear"/>
            <c:forward val="5"/>
            <c:backward val="5"/>
            <c:dispRSqr val="1"/>
            <c:dispEq val="1"/>
            <c:trendlineLbl>
              <c:layout>
                <c:manualLayout>
                  <c:x val="-5.7553807761192378E-2"/>
                  <c:y val="-0.460594722222222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4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</c:trendlineLbl>
          </c:trendline>
          <c:xVal>
            <c:numRef>
              <c:f>'(24.5mm以上MNT)016と088除外'!$H$8:$H$124</c:f>
              <c:numCache>
                <c:formatCode>General</c:formatCode>
                <c:ptCount val="117"/>
                <c:pt idx="0">
                  <c:v>26.92</c:v>
                </c:pt>
                <c:pt idx="1">
                  <c:v>26.64</c:v>
                </c:pt>
                <c:pt idx="2">
                  <c:v>26.61</c:v>
                </c:pt>
                <c:pt idx="3">
                  <c:v>26.61</c:v>
                </c:pt>
                <c:pt idx="4">
                  <c:v>26.58</c:v>
                </c:pt>
                <c:pt idx="5">
                  <c:v>26.55</c:v>
                </c:pt>
                <c:pt idx="6">
                  <c:v>26.53</c:v>
                </c:pt>
                <c:pt idx="7">
                  <c:v>26.47</c:v>
                </c:pt>
                <c:pt idx="8">
                  <c:v>26.33</c:v>
                </c:pt>
                <c:pt idx="9">
                  <c:v>26.18</c:v>
                </c:pt>
                <c:pt idx="10">
                  <c:v>25.65</c:v>
                </c:pt>
                <c:pt idx="11">
                  <c:v>25.46</c:v>
                </c:pt>
                <c:pt idx="12">
                  <c:v>25.44</c:v>
                </c:pt>
                <c:pt idx="13">
                  <c:v>25.35</c:v>
                </c:pt>
                <c:pt idx="14">
                  <c:v>25.3</c:v>
                </c:pt>
                <c:pt idx="15">
                  <c:v>25.2</c:v>
                </c:pt>
                <c:pt idx="16">
                  <c:v>25.2</c:v>
                </c:pt>
                <c:pt idx="17">
                  <c:v>25.19</c:v>
                </c:pt>
                <c:pt idx="18">
                  <c:v>25.15</c:v>
                </c:pt>
                <c:pt idx="19">
                  <c:v>25.14</c:v>
                </c:pt>
                <c:pt idx="20">
                  <c:v>25.11</c:v>
                </c:pt>
                <c:pt idx="21">
                  <c:v>25.07</c:v>
                </c:pt>
                <c:pt idx="22">
                  <c:v>24.98</c:v>
                </c:pt>
                <c:pt idx="23">
                  <c:v>24.95</c:v>
                </c:pt>
                <c:pt idx="24">
                  <c:v>24.95</c:v>
                </c:pt>
                <c:pt idx="25">
                  <c:v>24.95</c:v>
                </c:pt>
                <c:pt idx="26">
                  <c:v>24.91</c:v>
                </c:pt>
                <c:pt idx="27">
                  <c:v>24.86</c:v>
                </c:pt>
                <c:pt idx="28">
                  <c:v>24.83</c:v>
                </c:pt>
                <c:pt idx="29">
                  <c:v>24.83</c:v>
                </c:pt>
                <c:pt idx="30">
                  <c:v>24.81</c:v>
                </c:pt>
                <c:pt idx="31">
                  <c:v>24.76</c:v>
                </c:pt>
                <c:pt idx="32">
                  <c:v>24.72</c:v>
                </c:pt>
                <c:pt idx="33">
                  <c:v>24.71</c:v>
                </c:pt>
                <c:pt idx="34">
                  <c:v>24.71</c:v>
                </c:pt>
                <c:pt idx="35">
                  <c:v>24.67</c:v>
                </c:pt>
                <c:pt idx="36">
                  <c:v>24.63</c:v>
                </c:pt>
                <c:pt idx="37">
                  <c:v>24.6</c:v>
                </c:pt>
                <c:pt idx="38">
                  <c:v>24.57</c:v>
                </c:pt>
                <c:pt idx="39">
                  <c:v>26.92</c:v>
                </c:pt>
                <c:pt idx="40">
                  <c:v>26.64</c:v>
                </c:pt>
                <c:pt idx="41">
                  <c:v>26.61</c:v>
                </c:pt>
                <c:pt idx="42">
                  <c:v>26.61</c:v>
                </c:pt>
                <c:pt idx="43">
                  <c:v>26.58</c:v>
                </c:pt>
                <c:pt idx="44">
                  <c:v>26.55</c:v>
                </c:pt>
                <c:pt idx="45">
                  <c:v>26.53</c:v>
                </c:pt>
                <c:pt idx="46">
                  <c:v>26.47</c:v>
                </c:pt>
                <c:pt idx="47">
                  <c:v>26.33</c:v>
                </c:pt>
                <c:pt idx="48">
                  <c:v>26.18</c:v>
                </c:pt>
                <c:pt idx="49">
                  <c:v>25.65</c:v>
                </c:pt>
                <c:pt idx="50">
                  <c:v>25.46</c:v>
                </c:pt>
                <c:pt idx="51">
                  <c:v>25.44</c:v>
                </c:pt>
                <c:pt idx="52">
                  <c:v>25.35</c:v>
                </c:pt>
                <c:pt idx="53">
                  <c:v>25.3</c:v>
                </c:pt>
                <c:pt idx="54">
                  <c:v>25.2</c:v>
                </c:pt>
                <c:pt idx="55">
                  <c:v>25.2</c:v>
                </c:pt>
                <c:pt idx="56">
                  <c:v>25.19</c:v>
                </c:pt>
                <c:pt idx="57">
                  <c:v>25.15</c:v>
                </c:pt>
                <c:pt idx="58">
                  <c:v>25.14</c:v>
                </c:pt>
                <c:pt idx="59">
                  <c:v>25.11</c:v>
                </c:pt>
                <c:pt idx="60">
                  <c:v>25.07</c:v>
                </c:pt>
                <c:pt idx="61">
                  <c:v>24.98</c:v>
                </c:pt>
                <c:pt idx="62">
                  <c:v>24.95</c:v>
                </c:pt>
                <c:pt idx="63">
                  <c:v>24.95</c:v>
                </c:pt>
                <c:pt idx="64">
                  <c:v>24.95</c:v>
                </c:pt>
                <c:pt idx="65">
                  <c:v>24.91</c:v>
                </c:pt>
                <c:pt idx="66">
                  <c:v>24.86</c:v>
                </c:pt>
                <c:pt idx="67">
                  <c:v>24.83</c:v>
                </c:pt>
                <c:pt idx="68">
                  <c:v>24.83</c:v>
                </c:pt>
                <c:pt idx="69">
                  <c:v>24.81</c:v>
                </c:pt>
                <c:pt idx="70">
                  <c:v>24.76</c:v>
                </c:pt>
                <c:pt idx="71">
                  <c:v>24.72</c:v>
                </c:pt>
                <c:pt idx="72">
                  <c:v>24.71</c:v>
                </c:pt>
                <c:pt idx="73">
                  <c:v>24.71</c:v>
                </c:pt>
                <c:pt idx="74">
                  <c:v>24.67</c:v>
                </c:pt>
                <c:pt idx="75">
                  <c:v>24.63</c:v>
                </c:pt>
                <c:pt idx="76">
                  <c:v>24.6</c:v>
                </c:pt>
                <c:pt idx="77">
                  <c:v>24.57</c:v>
                </c:pt>
                <c:pt idx="78">
                  <c:v>26.92</c:v>
                </c:pt>
                <c:pt idx="79">
                  <c:v>26.64</c:v>
                </c:pt>
                <c:pt idx="80">
                  <c:v>26.61</c:v>
                </c:pt>
                <c:pt idx="81">
                  <c:v>26.61</c:v>
                </c:pt>
                <c:pt idx="82">
                  <c:v>26.58</c:v>
                </c:pt>
                <c:pt idx="83">
                  <c:v>26.55</c:v>
                </c:pt>
                <c:pt idx="84">
                  <c:v>26.53</c:v>
                </c:pt>
                <c:pt idx="85">
                  <c:v>26.47</c:v>
                </c:pt>
                <c:pt idx="86">
                  <c:v>26.33</c:v>
                </c:pt>
                <c:pt idx="87">
                  <c:v>26.18</c:v>
                </c:pt>
                <c:pt idx="88">
                  <c:v>25.65</c:v>
                </c:pt>
                <c:pt idx="89">
                  <c:v>25.46</c:v>
                </c:pt>
                <c:pt idx="90">
                  <c:v>25.44</c:v>
                </c:pt>
                <c:pt idx="91">
                  <c:v>25.35</c:v>
                </c:pt>
                <c:pt idx="92">
                  <c:v>25.3</c:v>
                </c:pt>
                <c:pt idx="93">
                  <c:v>25.2</c:v>
                </c:pt>
                <c:pt idx="94">
                  <c:v>25.2</c:v>
                </c:pt>
                <c:pt idx="95">
                  <c:v>25.19</c:v>
                </c:pt>
                <c:pt idx="96">
                  <c:v>25.15</c:v>
                </c:pt>
                <c:pt idx="97">
                  <c:v>25.14</c:v>
                </c:pt>
                <c:pt idx="98">
                  <c:v>25.11</c:v>
                </c:pt>
                <c:pt idx="99">
                  <c:v>25.07</c:v>
                </c:pt>
                <c:pt idx="100">
                  <c:v>24.98</c:v>
                </c:pt>
                <c:pt idx="101">
                  <c:v>24.95</c:v>
                </c:pt>
                <c:pt idx="102">
                  <c:v>24.95</c:v>
                </c:pt>
                <c:pt idx="103">
                  <c:v>24.95</c:v>
                </c:pt>
                <c:pt idx="104">
                  <c:v>24.91</c:v>
                </c:pt>
                <c:pt idx="105">
                  <c:v>24.86</c:v>
                </c:pt>
                <c:pt idx="106">
                  <c:v>24.83</c:v>
                </c:pt>
                <c:pt idx="107">
                  <c:v>24.83</c:v>
                </c:pt>
                <c:pt idx="108">
                  <c:v>24.81</c:v>
                </c:pt>
                <c:pt idx="109">
                  <c:v>24.76</c:v>
                </c:pt>
                <c:pt idx="110">
                  <c:v>24.72</c:v>
                </c:pt>
                <c:pt idx="111">
                  <c:v>24.71</c:v>
                </c:pt>
                <c:pt idx="112">
                  <c:v>24.71</c:v>
                </c:pt>
                <c:pt idx="113">
                  <c:v>24.67</c:v>
                </c:pt>
                <c:pt idx="114">
                  <c:v>24.63</c:v>
                </c:pt>
                <c:pt idx="115">
                  <c:v>24.6</c:v>
                </c:pt>
                <c:pt idx="116">
                  <c:v>24.57</c:v>
                </c:pt>
              </c:numCache>
            </c:numRef>
          </c:xVal>
          <c:yVal>
            <c:numRef>
              <c:f>'(24.5mm以上MNT)016と088除外'!$O$8:$O$124</c:f>
              <c:numCache>
                <c:formatCode>General</c:formatCode>
                <c:ptCount val="117"/>
                <c:pt idx="0">
                  <c:v>136.472417594511</c:v>
                </c:pt>
                <c:pt idx="1">
                  <c:v>180.09731439191901</c:v>
                </c:pt>
                <c:pt idx="2">
                  <c:v>278.468119450237</c:v>
                </c:pt>
                <c:pt idx="3">
                  <c:v>180.50552837068901</c:v>
                </c:pt>
                <c:pt idx="4">
                  <c:v>129.71853781146501</c:v>
                </c:pt>
                <c:pt idx="5">
                  <c:v>180.063866214717</c:v>
                </c:pt>
                <c:pt idx="6">
                  <c:v>243.10871602940099</c:v>
                </c:pt>
                <c:pt idx="7">
                  <c:v>143.39462727049499</c:v>
                </c:pt>
                <c:pt idx="8">
                  <c:v>193.907797612877</c:v>
                </c:pt>
                <c:pt idx="9">
                  <c:v>181.92584171873801</c:v>
                </c:pt>
                <c:pt idx="10">
                  <c:v>157.44665587210901</c:v>
                </c:pt>
                <c:pt idx="11">
                  <c:v>192.29205813214199</c:v>
                </c:pt>
                <c:pt idx="12">
                  <c:v>204.272664959233</c:v>
                </c:pt>
                <c:pt idx="13">
                  <c:v>184.241011261241</c:v>
                </c:pt>
                <c:pt idx="14">
                  <c:v>301.59830406927699</c:v>
                </c:pt>
                <c:pt idx="15">
                  <c:v>140.88958691672701</c:v>
                </c:pt>
                <c:pt idx="16">
                  <c:v>286.5660279009</c:v>
                </c:pt>
                <c:pt idx="17">
                  <c:v>174.906429867132</c:v>
                </c:pt>
                <c:pt idx="18">
                  <c:v>161.19934729646101</c:v>
                </c:pt>
                <c:pt idx="19">
                  <c:v>201.6406312588</c:v>
                </c:pt>
                <c:pt idx="20">
                  <c:v>195.57245840820499</c:v>
                </c:pt>
                <c:pt idx="21">
                  <c:v>226.35997906057901</c:v>
                </c:pt>
                <c:pt idx="22">
                  <c:v>212.207044804785</c:v>
                </c:pt>
                <c:pt idx="23">
                  <c:v>175.31912290548399</c:v>
                </c:pt>
                <c:pt idx="24">
                  <c:v>187.62729733458099</c:v>
                </c:pt>
                <c:pt idx="25">
                  <c:v>212.499602324417</c:v>
                </c:pt>
                <c:pt idx="26">
                  <c:v>198.816063779497</c:v>
                </c:pt>
                <c:pt idx="27">
                  <c:v>256.98063386551797</c:v>
                </c:pt>
                <c:pt idx="28">
                  <c:v>223.92181116238299</c:v>
                </c:pt>
                <c:pt idx="29">
                  <c:v>268.39372225100499</c:v>
                </c:pt>
                <c:pt idx="30">
                  <c:v>251.49166405022399</c:v>
                </c:pt>
                <c:pt idx="31">
                  <c:v>237.49216951796501</c:v>
                </c:pt>
                <c:pt idx="32">
                  <c:v>271.249358607072</c:v>
                </c:pt>
                <c:pt idx="33">
                  <c:v>229.31652769453001</c:v>
                </c:pt>
                <c:pt idx="34">
                  <c:v>185.07618722022701</c:v>
                </c:pt>
                <c:pt idx="35">
                  <c:v>289.55849186306398</c:v>
                </c:pt>
                <c:pt idx="36">
                  <c:v>240.86121055832601</c:v>
                </c:pt>
                <c:pt idx="37">
                  <c:v>226.42782789930399</c:v>
                </c:pt>
                <c:pt idx="38">
                  <c:v>199.22984482605401</c:v>
                </c:pt>
                <c:pt idx="39">
                  <c:v>209.22154821618599</c:v>
                </c:pt>
                <c:pt idx="40">
                  <c:v>269.693982479402</c:v>
                </c:pt>
                <c:pt idx="41">
                  <c:v>225.545039422424</c:v>
                </c:pt>
                <c:pt idx="42">
                  <c:v>237.57606249831801</c:v>
                </c:pt>
                <c:pt idx="43">
                  <c:v>180.10744169326</c:v>
                </c:pt>
                <c:pt idx="44">
                  <c:v>184.80690166114201</c:v>
                </c:pt>
                <c:pt idx="45">
                  <c:v>235.549946454072</c:v>
                </c:pt>
                <c:pt idx="46">
                  <c:v>209.053622694208</c:v>
                </c:pt>
                <c:pt idx="47">
                  <c:v>300.02397918051003</c:v>
                </c:pt>
                <c:pt idx="48">
                  <c:v>169.33164731317299</c:v>
                </c:pt>
                <c:pt idx="49">
                  <c:v>170.870092063583</c:v>
                </c:pt>
                <c:pt idx="50">
                  <c:v>206.303857813864</c:v>
                </c:pt>
                <c:pt idx="51">
                  <c:v>147.81858298104601</c:v>
                </c:pt>
                <c:pt idx="52">
                  <c:v>196.082057880505</c:v>
                </c:pt>
                <c:pt idx="53">
                  <c:v>179.96289317726701</c:v>
                </c:pt>
                <c:pt idx="54">
                  <c:v>181.643844557759</c:v>
                </c:pt>
                <c:pt idx="55">
                  <c:v>179.48312098514501</c:v>
                </c:pt>
                <c:pt idx="56">
                  <c:v>186.71264620110099</c:v>
                </c:pt>
                <c:pt idx="57">
                  <c:v>179.46149409672</c:v>
                </c:pt>
                <c:pt idx="58">
                  <c:v>161.90199644497599</c:v>
                </c:pt>
                <c:pt idx="59">
                  <c:v>175.846280917987</c:v>
                </c:pt>
                <c:pt idx="60">
                  <c:v>215.32029758242501</c:v>
                </c:pt>
                <c:pt idx="61">
                  <c:v>224.700724124961</c:v>
                </c:pt>
                <c:pt idx="62">
                  <c:v>213.72707260448499</c:v>
                </c:pt>
                <c:pt idx="63">
                  <c:v>247.694522861716</c:v>
                </c:pt>
                <c:pt idx="64">
                  <c:v>229.92577435883399</c:v>
                </c:pt>
                <c:pt idx="65">
                  <c:v>189.0463050493</c:v>
                </c:pt>
                <c:pt idx="66">
                  <c:v>154.12906224854399</c:v>
                </c:pt>
                <c:pt idx="67">
                  <c:v>194.64878480932501</c:v>
                </c:pt>
                <c:pt idx="68">
                  <c:v>228.635081581571</c:v>
                </c:pt>
                <c:pt idx="69">
                  <c:v>258.11899521995798</c:v>
                </c:pt>
                <c:pt idx="70">
                  <c:v>169.147111853289</c:v>
                </c:pt>
                <c:pt idx="71">
                  <c:v>236.64080240510501</c:v>
                </c:pt>
                <c:pt idx="72">
                  <c:v>154.57026575690799</c:v>
                </c:pt>
                <c:pt idx="73">
                  <c:v>182.96943105810701</c:v>
                </c:pt>
                <c:pt idx="74">
                  <c:v>227.38423050533501</c:v>
                </c:pt>
                <c:pt idx="75">
                  <c:v>208.118087894468</c:v>
                </c:pt>
                <c:pt idx="76">
                  <c:v>137.93298138483701</c:v>
                </c:pt>
                <c:pt idx="77">
                  <c:v>232.619632083607</c:v>
                </c:pt>
                <c:pt idx="78">
                  <c:v>111.70061671257901</c:v>
                </c:pt>
                <c:pt idx="79">
                  <c:v>157.99239463197799</c:v>
                </c:pt>
                <c:pt idx="80">
                  <c:v>162.900228686546</c:v>
                </c:pt>
                <c:pt idx="81">
                  <c:v>154.973523061859</c:v>
                </c:pt>
                <c:pt idx="82">
                  <c:v>106.72740351975899</c:v>
                </c:pt>
                <c:pt idx="83">
                  <c:v>139.847791965916</c:v>
                </c:pt>
                <c:pt idx="84">
                  <c:v>111.32298686905899</c:v>
                </c:pt>
                <c:pt idx="85">
                  <c:v>115.793013889178</c:v>
                </c:pt>
                <c:pt idx="86">
                  <c:v>80.657900242775796</c:v>
                </c:pt>
                <c:pt idx="87">
                  <c:v>175.74590800879199</c:v>
                </c:pt>
                <c:pt idx="88">
                  <c:v>101.370979385547</c:v>
                </c:pt>
                <c:pt idx="89">
                  <c:v>132.88656946598101</c:v>
                </c:pt>
                <c:pt idx="90">
                  <c:v>76.359162701179997</c:v>
                </c:pt>
                <c:pt idx="91">
                  <c:v>119.159516842887</c:v>
                </c:pt>
                <c:pt idx="92">
                  <c:v>184.559175200803</c:v>
                </c:pt>
                <c:pt idx="93">
                  <c:v>137.365499953891</c:v>
                </c:pt>
                <c:pt idx="94">
                  <c:v>111.757788302268</c:v>
                </c:pt>
                <c:pt idx="95">
                  <c:v>94.236304984634998</c:v>
                </c:pt>
                <c:pt idx="96">
                  <c:v>192.5662987924</c:v>
                </c:pt>
                <c:pt idx="97">
                  <c:v>117.136146604543</c:v>
                </c:pt>
                <c:pt idx="98">
                  <c:v>83.602666502568994</c:v>
                </c:pt>
                <c:pt idx="99">
                  <c:v>134.63446692892899</c:v>
                </c:pt>
                <c:pt idx="100">
                  <c:v>170.828834150874</c:v>
                </c:pt>
                <c:pt idx="101">
                  <c:v>105.502126950039</c:v>
                </c:pt>
                <c:pt idx="102">
                  <c:v>178.88758260417799</c:v>
                </c:pt>
                <c:pt idx="103">
                  <c:v>154.359808045124</c:v>
                </c:pt>
                <c:pt idx="104">
                  <c:v>123.78859760099699</c:v>
                </c:pt>
                <c:pt idx="105">
                  <c:v>227.99918731711</c:v>
                </c:pt>
                <c:pt idx="106">
                  <c:v>172.75296726471001</c:v>
                </c:pt>
                <c:pt idx="107">
                  <c:v>263.357585515994</c:v>
                </c:pt>
                <c:pt idx="108">
                  <c:v>87.753594392603105</c:v>
                </c:pt>
                <c:pt idx="109">
                  <c:v>165.22850723286001</c:v>
                </c:pt>
                <c:pt idx="110">
                  <c:v>192.692348461492</c:v>
                </c:pt>
                <c:pt idx="111">
                  <c:v>143.84054999114699</c:v>
                </c:pt>
                <c:pt idx="112">
                  <c:v>182.90691646598799</c:v>
                </c:pt>
                <c:pt idx="113">
                  <c:v>110.41880301438</c:v>
                </c:pt>
                <c:pt idx="114">
                  <c:v>164.66265380673801</c:v>
                </c:pt>
                <c:pt idx="115">
                  <c:v>147.24251210887499</c:v>
                </c:pt>
                <c:pt idx="116">
                  <c:v>197.544564053399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069-4197-AF19-D9E91E625F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1486767"/>
        <c:axId val="141488847"/>
      </c:scatterChart>
      <c:valAx>
        <c:axId val="141486767"/>
        <c:scaling>
          <c:orientation val="minMax"/>
          <c:max val="28"/>
          <c:min val="2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/>
                  <a:t>AL (mm)</a:t>
                </a:r>
                <a:endParaRPr lang="ja-JP" sz="160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488847"/>
        <c:crosses val="autoZero"/>
        <c:crossBetween val="midCat"/>
      </c:valAx>
      <c:valAx>
        <c:axId val="141488847"/>
        <c:scaling>
          <c:orientation val="minMax"/>
          <c:max val="45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/>
                  <a:t>ChT</a:t>
                </a:r>
                <a:endParaRPr lang="ja-JP" sz="160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486767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400">
          <a:solidFill>
            <a:sysClr val="windowText" lastClr="000000"/>
          </a:solidFill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600"/>
              <a:t>Nasal</a:t>
            </a:r>
            <a:endParaRPr lang="ja-JP" sz="16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noFill/>
              </a:ln>
              <a:effectLst/>
            </c:spPr>
          </c:marker>
          <c:trendline>
            <c:spPr>
              <a:ln w="19050" cap="rnd">
                <a:solidFill>
                  <a:srgbClr val="FF0000"/>
                </a:solidFill>
                <a:prstDash val="sysDot"/>
              </a:ln>
              <a:effectLst/>
            </c:spPr>
            <c:trendlineType val="linear"/>
            <c:forward val="5"/>
            <c:backward val="5"/>
            <c:dispRSqr val="1"/>
            <c:dispEq val="1"/>
            <c:trendlineLbl>
              <c:layout>
                <c:manualLayout>
                  <c:x val="-6.131125098684688E-2"/>
                  <c:y val="-0.21993138888888888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4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</c:trendlineLbl>
          </c:trendline>
          <c:xVal>
            <c:numRef>
              <c:f>'(24.5mm以上MNT)016と088除外'!#REF!</c:f>
            </c:numRef>
          </c:xVal>
          <c:yVal>
            <c:numRef>
              <c:f>'(24.5mm以上MNT)016と088除外'!#REF!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EBC-41B5-8EBC-E8BF7CAED5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1486767"/>
        <c:axId val="141488847"/>
      </c:scatterChart>
      <c:valAx>
        <c:axId val="141486767"/>
        <c:scaling>
          <c:orientation val="minMax"/>
          <c:max val="28"/>
          <c:min val="2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/>
                  <a:t>AL (mm)</a:t>
                </a:r>
                <a:endParaRPr lang="ja-JP" sz="160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488847"/>
        <c:crosses val="autoZero"/>
        <c:crossBetween val="midCat"/>
      </c:valAx>
      <c:valAx>
        <c:axId val="141488847"/>
        <c:scaling>
          <c:orientation val="minMax"/>
          <c:max val="45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/>
                  <a:t>ChT</a:t>
                </a:r>
                <a:endParaRPr lang="ja-JP" sz="160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486767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400">
          <a:solidFill>
            <a:sysClr val="windowText" lastClr="000000"/>
          </a:solidFill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600"/>
              <a:t>Temporal</a:t>
            </a:r>
            <a:endParaRPr lang="ja-JP" sz="16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noFill/>
              </a:ln>
              <a:effectLst/>
            </c:spPr>
          </c:marker>
          <c:trendline>
            <c:spPr>
              <a:ln w="19050" cap="rnd">
                <a:solidFill>
                  <a:srgbClr val="FF0000"/>
                </a:solidFill>
                <a:prstDash val="sysDot"/>
              </a:ln>
              <a:effectLst/>
            </c:spPr>
            <c:trendlineType val="linear"/>
            <c:forward val="5"/>
            <c:backward val="5"/>
            <c:dispRSqr val="1"/>
            <c:dispEq val="1"/>
            <c:trendlineLbl>
              <c:layout>
                <c:manualLayout>
                  <c:x val="-7.5375646472481447E-2"/>
                  <c:y val="-0.3632983333333333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4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</c:trendlineLbl>
          </c:trendline>
          <c:xVal>
            <c:numRef>
              <c:f>'(24.5mm以上MNT)016と088除外'!#REF!</c:f>
            </c:numRef>
          </c:xVal>
          <c:yVal>
            <c:numRef>
              <c:f>'(24.5mm以上MNT)016と088除外'!#REF!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ADF-4E87-B949-93877E63C9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1486767"/>
        <c:axId val="141488847"/>
      </c:scatterChart>
      <c:valAx>
        <c:axId val="141486767"/>
        <c:scaling>
          <c:orientation val="minMax"/>
          <c:max val="28"/>
          <c:min val="2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/>
                  <a:t>AL (mm)</a:t>
                </a:r>
                <a:endParaRPr lang="ja-JP" sz="160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488847"/>
        <c:crosses val="autoZero"/>
        <c:crossBetween val="midCat"/>
      </c:valAx>
      <c:valAx>
        <c:axId val="141488847"/>
        <c:scaling>
          <c:orientation val="minMax"/>
          <c:max val="45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/>
                  <a:t>ChT</a:t>
                </a:r>
                <a:endParaRPr lang="ja-JP" sz="160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486767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400">
          <a:solidFill>
            <a:sysClr val="windowText" lastClr="000000"/>
          </a:solidFill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600"/>
              <a:t>Macular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noFill/>
              </a:ln>
              <a:effectLst/>
            </c:spPr>
          </c:marker>
          <c:trendline>
            <c:spPr>
              <a:ln w="19050" cap="rnd">
                <a:solidFill>
                  <a:srgbClr val="FF0000"/>
                </a:solidFill>
                <a:prstDash val="sysDot"/>
              </a:ln>
              <a:effectLst/>
            </c:spPr>
            <c:trendlineType val="linear"/>
            <c:forward val="5"/>
            <c:backward val="5"/>
            <c:dispRSqr val="1"/>
            <c:dispEq val="1"/>
            <c:trendlineLbl>
              <c:layout>
                <c:manualLayout>
                  <c:x val="-6.0992131463564414E-2"/>
                  <c:y val="0.46081988140455055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4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</c:trendlineLbl>
          </c:trendline>
          <c:xVal>
            <c:numRef>
              <c:f>'(24.5mm以上MNT)016と088除外'!$K$8:$K$124</c:f>
              <c:numCache>
                <c:formatCode>General</c:formatCode>
                <c:ptCount val="117"/>
                <c:pt idx="0">
                  <c:v>-5.875</c:v>
                </c:pt>
                <c:pt idx="1">
                  <c:v>-5.625</c:v>
                </c:pt>
                <c:pt idx="2">
                  <c:v>-6.625</c:v>
                </c:pt>
                <c:pt idx="3">
                  <c:v>-5.125</c:v>
                </c:pt>
                <c:pt idx="4">
                  <c:v>-6.75</c:v>
                </c:pt>
                <c:pt idx="5">
                  <c:v>-5.125</c:v>
                </c:pt>
                <c:pt idx="6">
                  <c:v>-6.375</c:v>
                </c:pt>
                <c:pt idx="7">
                  <c:v>-6.875</c:v>
                </c:pt>
                <c:pt idx="8">
                  <c:v>-4.875</c:v>
                </c:pt>
                <c:pt idx="9">
                  <c:v>-4.25</c:v>
                </c:pt>
                <c:pt idx="10">
                  <c:v>-4.5</c:v>
                </c:pt>
                <c:pt idx="11">
                  <c:v>-3.75</c:v>
                </c:pt>
                <c:pt idx="12">
                  <c:v>-4.375</c:v>
                </c:pt>
                <c:pt idx="13">
                  <c:v>-3.125</c:v>
                </c:pt>
                <c:pt idx="14">
                  <c:v>-3.5</c:v>
                </c:pt>
                <c:pt idx="15">
                  <c:v>-3.625</c:v>
                </c:pt>
                <c:pt idx="16">
                  <c:v>-3</c:v>
                </c:pt>
                <c:pt idx="17">
                  <c:v>-1.5</c:v>
                </c:pt>
                <c:pt idx="18">
                  <c:v>-1.375</c:v>
                </c:pt>
                <c:pt idx="19">
                  <c:v>-4.5</c:v>
                </c:pt>
                <c:pt idx="20">
                  <c:v>-1.125</c:v>
                </c:pt>
                <c:pt idx="21">
                  <c:v>-3.875</c:v>
                </c:pt>
                <c:pt idx="22">
                  <c:v>-1</c:v>
                </c:pt>
                <c:pt idx="23">
                  <c:v>-2.5</c:v>
                </c:pt>
                <c:pt idx="24">
                  <c:v>-1</c:v>
                </c:pt>
                <c:pt idx="25">
                  <c:v>-1.25</c:v>
                </c:pt>
                <c:pt idx="26">
                  <c:v>-1.5</c:v>
                </c:pt>
                <c:pt idx="27">
                  <c:v>-1.875</c:v>
                </c:pt>
                <c:pt idx="28">
                  <c:v>-2.625</c:v>
                </c:pt>
                <c:pt idx="29">
                  <c:v>-1.75</c:v>
                </c:pt>
                <c:pt idx="30">
                  <c:v>-3.375</c:v>
                </c:pt>
                <c:pt idx="31">
                  <c:v>-3.375</c:v>
                </c:pt>
                <c:pt idx="32">
                  <c:v>-2.5</c:v>
                </c:pt>
                <c:pt idx="33">
                  <c:v>-3.75</c:v>
                </c:pt>
                <c:pt idx="34">
                  <c:v>-1.625</c:v>
                </c:pt>
                <c:pt idx="35">
                  <c:v>-3</c:v>
                </c:pt>
                <c:pt idx="36">
                  <c:v>-0.875</c:v>
                </c:pt>
                <c:pt idx="37">
                  <c:v>-3.875</c:v>
                </c:pt>
                <c:pt idx="38">
                  <c:v>-1.125</c:v>
                </c:pt>
                <c:pt idx="39">
                  <c:v>-5.875</c:v>
                </c:pt>
                <c:pt idx="40">
                  <c:v>-5.625</c:v>
                </c:pt>
                <c:pt idx="41">
                  <c:v>-6.625</c:v>
                </c:pt>
                <c:pt idx="42">
                  <c:v>-5.125</c:v>
                </c:pt>
                <c:pt idx="43">
                  <c:v>-6.75</c:v>
                </c:pt>
                <c:pt idx="44">
                  <c:v>-5.125</c:v>
                </c:pt>
                <c:pt idx="45">
                  <c:v>-6.375</c:v>
                </c:pt>
                <c:pt idx="46">
                  <c:v>-6.875</c:v>
                </c:pt>
                <c:pt idx="47">
                  <c:v>-4.875</c:v>
                </c:pt>
                <c:pt idx="48">
                  <c:v>-4.25</c:v>
                </c:pt>
                <c:pt idx="49">
                  <c:v>-4.5</c:v>
                </c:pt>
                <c:pt idx="50">
                  <c:v>-3.75</c:v>
                </c:pt>
                <c:pt idx="51">
                  <c:v>-4.375</c:v>
                </c:pt>
                <c:pt idx="52">
                  <c:v>-3.125</c:v>
                </c:pt>
                <c:pt idx="53">
                  <c:v>-3.5</c:v>
                </c:pt>
                <c:pt idx="54">
                  <c:v>-3.625</c:v>
                </c:pt>
                <c:pt idx="55">
                  <c:v>-3</c:v>
                </c:pt>
                <c:pt idx="56">
                  <c:v>-1.5</c:v>
                </c:pt>
                <c:pt idx="57">
                  <c:v>-1.375</c:v>
                </c:pt>
                <c:pt idx="58">
                  <c:v>-4.5</c:v>
                </c:pt>
                <c:pt idx="59">
                  <c:v>-1.125</c:v>
                </c:pt>
                <c:pt idx="60">
                  <c:v>-3.875</c:v>
                </c:pt>
                <c:pt idx="61">
                  <c:v>-1</c:v>
                </c:pt>
                <c:pt idx="62">
                  <c:v>-2.5</c:v>
                </c:pt>
                <c:pt idx="63">
                  <c:v>-1</c:v>
                </c:pt>
                <c:pt idx="64">
                  <c:v>-1.25</c:v>
                </c:pt>
                <c:pt idx="65">
                  <c:v>-1.5</c:v>
                </c:pt>
                <c:pt idx="66">
                  <c:v>-1.875</c:v>
                </c:pt>
                <c:pt idx="67">
                  <c:v>-2.625</c:v>
                </c:pt>
                <c:pt idx="68">
                  <c:v>-1.75</c:v>
                </c:pt>
                <c:pt idx="69">
                  <c:v>-3.375</c:v>
                </c:pt>
                <c:pt idx="70">
                  <c:v>-3.375</c:v>
                </c:pt>
                <c:pt idx="71">
                  <c:v>-2.5</c:v>
                </c:pt>
                <c:pt idx="72">
                  <c:v>-3.75</c:v>
                </c:pt>
                <c:pt idx="73">
                  <c:v>-1.625</c:v>
                </c:pt>
                <c:pt idx="74">
                  <c:v>-3</c:v>
                </c:pt>
                <c:pt idx="75">
                  <c:v>-0.875</c:v>
                </c:pt>
                <c:pt idx="76">
                  <c:v>-3.875</c:v>
                </c:pt>
                <c:pt idx="77">
                  <c:v>-1.125</c:v>
                </c:pt>
                <c:pt idx="78">
                  <c:v>-5.875</c:v>
                </c:pt>
                <c:pt idx="79">
                  <c:v>-5.625</c:v>
                </c:pt>
                <c:pt idx="80">
                  <c:v>-6.625</c:v>
                </c:pt>
                <c:pt idx="81">
                  <c:v>-5.125</c:v>
                </c:pt>
                <c:pt idx="82">
                  <c:v>-6.75</c:v>
                </c:pt>
                <c:pt idx="83">
                  <c:v>-5.125</c:v>
                </c:pt>
                <c:pt idx="84">
                  <c:v>-6.375</c:v>
                </c:pt>
                <c:pt idx="85">
                  <c:v>-6.875</c:v>
                </c:pt>
                <c:pt idx="86">
                  <c:v>-4.875</c:v>
                </c:pt>
                <c:pt idx="87">
                  <c:v>-4.25</c:v>
                </c:pt>
                <c:pt idx="88">
                  <c:v>-4.5</c:v>
                </c:pt>
                <c:pt idx="89">
                  <c:v>-3.75</c:v>
                </c:pt>
                <c:pt idx="90">
                  <c:v>-4.375</c:v>
                </c:pt>
                <c:pt idx="91">
                  <c:v>-3.125</c:v>
                </c:pt>
                <c:pt idx="92">
                  <c:v>-3.5</c:v>
                </c:pt>
                <c:pt idx="93">
                  <c:v>-3.625</c:v>
                </c:pt>
                <c:pt idx="94">
                  <c:v>-3</c:v>
                </c:pt>
                <c:pt idx="95">
                  <c:v>-1.5</c:v>
                </c:pt>
                <c:pt idx="96">
                  <c:v>-1.375</c:v>
                </c:pt>
                <c:pt idx="97">
                  <c:v>-4.5</c:v>
                </c:pt>
                <c:pt idx="98">
                  <c:v>-1.125</c:v>
                </c:pt>
                <c:pt idx="99">
                  <c:v>-3.875</c:v>
                </c:pt>
                <c:pt idx="100">
                  <c:v>-1</c:v>
                </c:pt>
                <c:pt idx="101">
                  <c:v>-2.5</c:v>
                </c:pt>
                <c:pt idx="102">
                  <c:v>-1</c:v>
                </c:pt>
                <c:pt idx="103">
                  <c:v>-1.25</c:v>
                </c:pt>
                <c:pt idx="104">
                  <c:v>-1.5</c:v>
                </c:pt>
                <c:pt idx="105">
                  <c:v>-1.875</c:v>
                </c:pt>
                <c:pt idx="106">
                  <c:v>-2.625</c:v>
                </c:pt>
                <c:pt idx="107">
                  <c:v>-1.75</c:v>
                </c:pt>
                <c:pt idx="108">
                  <c:v>-3.375</c:v>
                </c:pt>
                <c:pt idx="109">
                  <c:v>-3.375</c:v>
                </c:pt>
                <c:pt idx="110">
                  <c:v>-2.5</c:v>
                </c:pt>
                <c:pt idx="111">
                  <c:v>-3.75</c:v>
                </c:pt>
                <c:pt idx="112">
                  <c:v>-1.625</c:v>
                </c:pt>
                <c:pt idx="113">
                  <c:v>-3</c:v>
                </c:pt>
                <c:pt idx="114">
                  <c:v>-0.875</c:v>
                </c:pt>
                <c:pt idx="115">
                  <c:v>-3.875</c:v>
                </c:pt>
                <c:pt idx="116">
                  <c:v>-1.125</c:v>
                </c:pt>
              </c:numCache>
            </c:numRef>
          </c:xVal>
          <c:yVal>
            <c:numRef>
              <c:f>'(24.5mm以上MNT)016と088除外'!$O$8:$O$124</c:f>
              <c:numCache>
                <c:formatCode>General</c:formatCode>
                <c:ptCount val="117"/>
                <c:pt idx="0">
                  <c:v>136.472417594511</c:v>
                </c:pt>
                <c:pt idx="1">
                  <c:v>180.09731439191901</c:v>
                </c:pt>
                <c:pt idx="2">
                  <c:v>278.468119450237</c:v>
                </c:pt>
                <c:pt idx="3">
                  <c:v>180.50552837068901</c:v>
                </c:pt>
                <c:pt idx="4">
                  <c:v>129.71853781146501</c:v>
                </c:pt>
                <c:pt idx="5">
                  <c:v>180.063866214717</c:v>
                </c:pt>
                <c:pt idx="6">
                  <c:v>243.10871602940099</c:v>
                </c:pt>
                <c:pt idx="7">
                  <c:v>143.39462727049499</c:v>
                </c:pt>
                <c:pt idx="8">
                  <c:v>193.907797612877</c:v>
                </c:pt>
                <c:pt idx="9">
                  <c:v>181.92584171873801</c:v>
                </c:pt>
                <c:pt idx="10">
                  <c:v>157.44665587210901</c:v>
                </c:pt>
                <c:pt idx="11">
                  <c:v>192.29205813214199</c:v>
                </c:pt>
                <c:pt idx="12">
                  <c:v>204.272664959233</c:v>
                </c:pt>
                <c:pt idx="13">
                  <c:v>184.241011261241</c:v>
                </c:pt>
                <c:pt idx="14">
                  <c:v>301.59830406927699</c:v>
                </c:pt>
                <c:pt idx="15">
                  <c:v>140.88958691672701</c:v>
                </c:pt>
                <c:pt idx="16">
                  <c:v>286.5660279009</c:v>
                </c:pt>
                <c:pt idx="17">
                  <c:v>174.906429867132</c:v>
                </c:pt>
                <c:pt idx="18">
                  <c:v>161.19934729646101</c:v>
                </c:pt>
                <c:pt idx="19">
                  <c:v>201.6406312588</c:v>
                </c:pt>
                <c:pt idx="20">
                  <c:v>195.57245840820499</c:v>
                </c:pt>
                <c:pt idx="21">
                  <c:v>226.35997906057901</c:v>
                </c:pt>
                <c:pt idx="22">
                  <c:v>212.207044804785</c:v>
                </c:pt>
                <c:pt idx="23">
                  <c:v>175.31912290548399</c:v>
                </c:pt>
                <c:pt idx="24">
                  <c:v>187.62729733458099</c:v>
                </c:pt>
                <c:pt idx="25">
                  <c:v>212.499602324417</c:v>
                </c:pt>
                <c:pt idx="26">
                  <c:v>198.816063779497</c:v>
                </c:pt>
                <c:pt idx="27">
                  <c:v>256.98063386551797</c:v>
                </c:pt>
                <c:pt idx="28">
                  <c:v>223.92181116238299</c:v>
                </c:pt>
                <c:pt idx="29">
                  <c:v>268.39372225100499</c:v>
                </c:pt>
                <c:pt idx="30">
                  <c:v>251.49166405022399</c:v>
                </c:pt>
                <c:pt idx="31">
                  <c:v>237.49216951796501</c:v>
                </c:pt>
                <c:pt idx="32">
                  <c:v>271.249358607072</c:v>
                </c:pt>
                <c:pt idx="33">
                  <c:v>229.31652769453001</c:v>
                </c:pt>
                <c:pt idx="34">
                  <c:v>185.07618722022701</c:v>
                </c:pt>
                <c:pt idx="35">
                  <c:v>289.55849186306398</c:v>
                </c:pt>
                <c:pt idx="36">
                  <c:v>240.86121055832601</c:v>
                </c:pt>
                <c:pt idx="37">
                  <c:v>226.42782789930399</c:v>
                </c:pt>
                <c:pt idx="38">
                  <c:v>199.22984482605401</c:v>
                </c:pt>
                <c:pt idx="39">
                  <c:v>209.22154821618599</c:v>
                </c:pt>
                <c:pt idx="40">
                  <c:v>269.693982479402</c:v>
                </c:pt>
                <c:pt idx="41">
                  <c:v>225.545039422424</c:v>
                </c:pt>
                <c:pt idx="42">
                  <c:v>237.57606249831801</c:v>
                </c:pt>
                <c:pt idx="43">
                  <c:v>180.10744169326</c:v>
                </c:pt>
                <c:pt idx="44">
                  <c:v>184.80690166114201</c:v>
                </c:pt>
                <c:pt idx="45">
                  <c:v>235.549946454072</c:v>
                </c:pt>
                <c:pt idx="46">
                  <c:v>209.053622694208</c:v>
                </c:pt>
                <c:pt idx="47">
                  <c:v>300.02397918051003</c:v>
                </c:pt>
                <c:pt idx="48">
                  <c:v>169.33164731317299</c:v>
                </c:pt>
                <c:pt idx="49">
                  <c:v>170.870092063583</c:v>
                </c:pt>
                <c:pt idx="50">
                  <c:v>206.303857813864</c:v>
                </c:pt>
                <c:pt idx="51">
                  <c:v>147.81858298104601</c:v>
                </c:pt>
                <c:pt idx="52">
                  <c:v>196.082057880505</c:v>
                </c:pt>
                <c:pt idx="53">
                  <c:v>179.96289317726701</c:v>
                </c:pt>
                <c:pt idx="54">
                  <c:v>181.643844557759</c:v>
                </c:pt>
                <c:pt idx="55">
                  <c:v>179.48312098514501</c:v>
                </c:pt>
                <c:pt idx="56">
                  <c:v>186.71264620110099</c:v>
                </c:pt>
                <c:pt idx="57">
                  <c:v>179.46149409672</c:v>
                </c:pt>
                <c:pt idx="58">
                  <c:v>161.90199644497599</c:v>
                </c:pt>
                <c:pt idx="59">
                  <c:v>175.846280917987</c:v>
                </c:pt>
                <c:pt idx="60">
                  <c:v>215.32029758242501</c:v>
                </c:pt>
                <c:pt idx="61">
                  <c:v>224.700724124961</c:v>
                </c:pt>
                <c:pt idx="62">
                  <c:v>213.72707260448499</c:v>
                </c:pt>
                <c:pt idx="63">
                  <c:v>247.694522861716</c:v>
                </c:pt>
                <c:pt idx="64">
                  <c:v>229.92577435883399</c:v>
                </c:pt>
                <c:pt idx="65">
                  <c:v>189.0463050493</c:v>
                </c:pt>
                <c:pt idx="66">
                  <c:v>154.12906224854399</c:v>
                </c:pt>
                <c:pt idx="67">
                  <c:v>194.64878480932501</c:v>
                </c:pt>
                <c:pt idx="68">
                  <c:v>228.635081581571</c:v>
                </c:pt>
                <c:pt idx="69">
                  <c:v>258.11899521995798</c:v>
                </c:pt>
                <c:pt idx="70">
                  <c:v>169.147111853289</c:v>
                </c:pt>
                <c:pt idx="71">
                  <c:v>236.64080240510501</c:v>
                </c:pt>
                <c:pt idx="72">
                  <c:v>154.57026575690799</c:v>
                </c:pt>
                <c:pt idx="73">
                  <c:v>182.96943105810701</c:v>
                </c:pt>
                <c:pt idx="74">
                  <c:v>227.38423050533501</c:v>
                </c:pt>
                <c:pt idx="75">
                  <c:v>208.118087894468</c:v>
                </c:pt>
                <c:pt idx="76">
                  <c:v>137.93298138483701</c:v>
                </c:pt>
                <c:pt idx="77">
                  <c:v>232.619632083607</c:v>
                </c:pt>
                <c:pt idx="78">
                  <c:v>111.70061671257901</c:v>
                </c:pt>
                <c:pt idx="79">
                  <c:v>157.99239463197799</c:v>
                </c:pt>
                <c:pt idx="80">
                  <c:v>162.900228686546</c:v>
                </c:pt>
                <c:pt idx="81">
                  <c:v>154.973523061859</c:v>
                </c:pt>
                <c:pt idx="82">
                  <c:v>106.72740351975899</c:v>
                </c:pt>
                <c:pt idx="83">
                  <c:v>139.847791965916</c:v>
                </c:pt>
                <c:pt idx="84">
                  <c:v>111.32298686905899</c:v>
                </c:pt>
                <c:pt idx="85">
                  <c:v>115.793013889178</c:v>
                </c:pt>
                <c:pt idx="86">
                  <c:v>80.657900242775796</c:v>
                </c:pt>
                <c:pt idx="87">
                  <c:v>175.74590800879199</c:v>
                </c:pt>
                <c:pt idx="88">
                  <c:v>101.370979385547</c:v>
                </c:pt>
                <c:pt idx="89">
                  <c:v>132.88656946598101</c:v>
                </c:pt>
                <c:pt idx="90">
                  <c:v>76.359162701179997</c:v>
                </c:pt>
                <c:pt idx="91">
                  <c:v>119.159516842887</c:v>
                </c:pt>
                <c:pt idx="92">
                  <c:v>184.559175200803</c:v>
                </c:pt>
                <c:pt idx="93">
                  <c:v>137.365499953891</c:v>
                </c:pt>
                <c:pt idx="94">
                  <c:v>111.757788302268</c:v>
                </c:pt>
                <c:pt idx="95">
                  <c:v>94.236304984634998</c:v>
                </c:pt>
                <c:pt idx="96">
                  <c:v>192.5662987924</c:v>
                </c:pt>
                <c:pt idx="97">
                  <c:v>117.136146604543</c:v>
                </c:pt>
                <c:pt idx="98">
                  <c:v>83.602666502568994</c:v>
                </c:pt>
                <c:pt idx="99">
                  <c:v>134.63446692892899</c:v>
                </c:pt>
                <c:pt idx="100">
                  <c:v>170.828834150874</c:v>
                </c:pt>
                <c:pt idx="101">
                  <c:v>105.502126950039</c:v>
                </c:pt>
                <c:pt idx="102">
                  <c:v>178.88758260417799</c:v>
                </c:pt>
                <c:pt idx="103">
                  <c:v>154.359808045124</c:v>
                </c:pt>
                <c:pt idx="104">
                  <c:v>123.78859760099699</c:v>
                </c:pt>
                <c:pt idx="105">
                  <c:v>227.99918731711</c:v>
                </c:pt>
                <c:pt idx="106">
                  <c:v>172.75296726471001</c:v>
                </c:pt>
                <c:pt idx="107">
                  <c:v>263.357585515994</c:v>
                </c:pt>
                <c:pt idx="108">
                  <c:v>87.753594392603105</c:v>
                </c:pt>
                <c:pt idx="109">
                  <c:v>165.22850723286001</c:v>
                </c:pt>
                <c:pt idx="110">
                  <c:v>192.692348461492</c:v>
                </c:pt>
                <c:pt idx="111">
                  <c:v>143.84054999114699</c:v>
                </c:pt>
                <c:pt idx="112">
                  <c:v>182.90691646598799</c:v>
                </c:pt>
                <c:pt idx="113">
                  <c:v>110.41880301438</c:v>
                </c:pt>
                <c:pt idx="114">
                  <c:v>164.66265380673801</c:v>
                </c:pt>
                <c:pt idx="115">
                  <c:v>147.24251210887499</c:v>
                </c:pt>
                <c:pt idx="116">
                  <c:v>197.544564053399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79D-41BD-866F-63BBB1B1FA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1486767"/>
        <c:axId val="141488847"/>
      </c:scatterChart>
      <c:valAx>
        <c:axId val="141486767"/>
        <c:scaling>
          <c:orientation val="minMax"/>
          <c:max val="3"/>
          <c:min val="-7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/>
                  <a:t>SE (D)</a:t>
                </a:r>
                <a:endParaRPr lang="ja-JP" sz="160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488847"/>
        <c:crosses val="autoZero"/>
        <c:crossBetween val="midCat"/>
      </c:valAx>
      <c:valAx>
        <c:axId val="141488847"/>
        <c:scaling>
          <c:orientation val="minMax"/>
          <c:max val="45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/>
                  <a:t>ChT</a:t>
                </a:r>
                <a:endParaRPr lang="ja-JP" sz="160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486767"/>
        <c:crossesAt val="-7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400">
          <a:solidFill>
            <a:sysClr val="windowText" lastClr="000000"/>
          </a:solidFill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spc="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 sz="2000">
                <a:latin typeface="Times New Roman" panose="02020603050405020304" pitchFamily="18" charset="0"/>
                <a:cs typeface="Times New Roman" panose="02020603050405020304" pitchFamily="18" charset="0"/>
              </a:rPr>
              <a:t>Temporal</a:t>
            </a:r>
            <a:endParaRPr lang="ja-JP" sz="2000"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spc="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8"/>
            <c:spPr>
              <a:solidFill>
                <a:schemeClr val="tx1"/>
              </a:solidFill>
              <a:ln w="9525">
                <a:noFill/>
              </a:ln>
              <a:effectLst/>
            </c:spPr>
          </c:marker>
          <c:trendline>
            <c:spPr>
              <a:ln w="19050" cap="rnd">
                <a:solidFill>
                  <a:schemeClr val="tx1"/>
                </a:solidFill>
                <a:prstDash val="solid"/>
              </a:ln>
              <a:effectLst/>
            </c:spPr>
            <c:trendlineType val="linear"/>
            <c:forward val="5"/>
            <c:backward val="5"/>
            <c:dispRSqr val="0"/>
            <c:dispEq val="0"/>
          </c:trendline>
          <c:xVal>
            <c:numRef>
              <c:f>testdata230414!$H$356:$H$529</c:f>
              <c:numCache>
                <c:formatCode>General</c:formatCode>
                <c:ptCount val="174"/>
                <c:pt idx="0">
                  <c:v>23.37</c:v>
                </c:pt>
                <c:pt idx="1">
                  <c:v>23.72</c:v>
                </c:pt>
                <c:pt idx="2">
                  <c:v>22.68</c:v>
                </c:pt>
                <c:pt idx="3">
                  <c:v>22.75</c:v>
                </c:pt>
                <c:pt idx="4">
                  <c:v>24.44</c:v>
                </c:pt>
                <c:pt idx="5">
                  <c:v>24.31</c:v>
                </c:pt>
                <c:pt idx="6">
                  <c:v>22.35</c:v>
                </c:pt>
                <c:pt idx="7">
                  <c:v>22.52</c:v>
                </c:pt>
                <c:pt idx="8">
                  <c:v>22.7</c:v>
                </c:pt>
                <c:pt idx="9">
                  <c:v>22.59</c:v>
                </c:pt>
                <c:pt idx="10">
                  <c:v>21.74</c:v>
                </c:pt>
                <c:pt idx="11">
                  <c:v>21.58</c:v>
                </c:pt>
                <c:pt idx="12">
                  <c:v>24.2</c:v>
                </c:pt>
                <c:pt idx="13">
                  <c:v>24.04</c:v>
                </c:pt>
                <c:pt idx="14">
                  <c:v>24.49</c:v>
                </c:pt>
                <c:pt idx="15">
                  <c:v>24.32</c:v>
                </c:pt>
                <c:pt idx="16">
                  <c:v>24.95</c:v>
                </c:pt>
                <c:pt idx="17">
                  <c:v>24.13</c:v>
                </c:pt>
                <c:pt idx="18">
                  <c:v>23.08</c:v>
                </c:pt>
                <c:pt idx="19">
                  <c:v>23.37</c:v>
                </c:pt>
                <c:pt idx="20">
                  <c:v>22.71</c:v>
                </c:pt>
                <c:pt idx="21">
                  <c:v>22.72</c:v>
                </c:pt>
                <c:pt idx="22">
                  <c:v>24.08</c:v>
                </c:pt>
                <c:pt idx="23">
                  <c:v>23.24</c:v>
                </c:pt>
                <c:pt idx="24">
                  <c:v>24.65</c:v>
                </c:pt>
                <c:pt idx="25">
                  <c:v>24.77</c:v>
                </c:pt>
                <c:pt idx="26">
                  <c:v>25.65</c:v>
                </c:pt>
                <c:pt idx="27">
                  <c:v>25.2</c:v>
                </c:pt>
                <c:pt idx="28">
                  <c:v>22.29</c:v>
                </c:pt>
                <c:pt idx="29">
                  <c:v>22.8</c:v>
                </c:pt>
                <c:pt idx="30">
                  <c:v>22.99</c:v>
                </c:pt>
                <c:pt idx="31">
                  <c:v>22.97</c:v>
                </c:pt>
                <c:pt idx="32">
                  <c:v>21.83</c:v>
                </c:pt>
                <c:pt idx="33">
                  <c:v>21.47</c:v>
                </c:pt>
                <c:pt idx="34">
                  <c:v>23.88</c:v>
                </c:pt>
                <c:pt idx="35">
                  <c:v>23.94</c:v>
                </c:pt>
                <c:pt idx="36">
                  <c:v>24.27</c:v>
                </c:pt>
                <c:pt idx="37">
                  <c:v>24.14</c:v>
                </c:pt>
                <c:pt idx="38">
                  <c:v>24.48</c:v>
                </c:pt>
                <c:pt idx="39">
                  <c:v>24.35</c:v>
                </c:pt>
                <c:pt idx="40">
                  <c:v>23.84</c:v>
                </c:pt>
                <c:pt idx="41">
                  <c:v>23.55</c:v>
                </c:pt>
                <c:pt idx="42">
                  <c:v>24.63</c:v>
                </c:pt>
                <c:pt idx="43">
                  <c:v>24.46</c:v>
                </c:pt>
                <c:pt idx="44">
                  <c:v>22.04</c:v>
                </c:pt>
                <c:pt idx="45">
                  <c:v>22.12</c:v>
                </c:pt>
                <c:pt idx="46">
                  <c:v>22.63</c:v>
                </c:pt>
                <c:pt idx="47">
                  <c:v>22.63</c:v>
                </c:pt>
                <c:pt idx="48">
                  <c:v>23.77</c:v>
                </c:pt>
                <c:pt idx="49">
                  <c:v>23.79</c:v>
                </c:pt>
                <c:pt idx="50">
                  <c:v>22.29</c:v>
                </c:pt>
                <c:pt idx="51">
                  <c:v>22.31</c:v>
                </c:pt>
                <c:pt idx="52">
                  <c:v>22.42</c:v>
                </c:pt>
                <c:pt idx="53">
                  <c:v>22.62</c:v>
                </c:pt>
                <c:pt idx="54">
                  <c:v>23.66</c:v>
                </c:pt>
                <c:pt idx="55">
                  <c:v>23.43</c:v>
                </c:pt>
                <c:pt idx="56">
                  <c:v>22.94</c:v>
                </c:pt>
                <c:pt idx="57">
                  <c:v>22.74</c:v>
                </c:pt>
                <c:pt idx="58">
                  <c:v>22.66</c:v>
                </c:pt>
                <c:pt idx="59">
                  <c:v>22.93</c:v>
                </c:pt>
                <c:pt idx="60">
                  <c:v>22.59</c:v>
                </c:pt>
                <c:pt idx="61">
                  <c:v>22.11</c:v>
                </c:pt>
                <c:pt idx="62">
                  <c:v>23.12</c:v>
                </c:pt>
                <c:pt idx="63">
                  <c:v>23.18</c:v>
                </c:pt>
                <c:pt idx="64">
                  <c:v>23.8</c:v>
                </c:pt>
                <c:pt idx="65">
                  <c:v>23.89</c:v>
                </c:pt>
                <c:pt idx="66">
                  <c:v>25.11</c:v>
                </c:pt>
                <c:pt idx="67">
                  <c:v>25.19</c:v>
                </c:pt>
                <c:pt idx="68">
                  <c:v>21.92</c:v>
                </c:pt>
                <c:pt idx="69">
                  <c:v>22.4</c:v>
                </c:pt>
                <c:pt idx="70">
                  <c:v>22.66</c:v>
                </c:pt>
                <c:pt idx="71">
                  <c:v>22.65</c:v>
                </c:pt>
                <c:pt idx="72">
                  <c:v>23.17</c:v>
                </c:pt>
                <c:pt idx="73">
                  <c:v>23.29</c:v>
                </c:pt>
                <c:pt idx="74">
                  <c:v>23.73</c:v>
                </c:pt>
                <c:pt idx="75">
                  <c:v>23.49</c:v>
                </c:pt>
                <c:pt idx="76">
                  <c:v>23.26</c:v>
                </c:pt>
                <c:pt idx="77">
                  <c:v>23.14</c:v>
                </c:pt>
                <c:pt idx="78">
                  <c:v>23.64</c:v>
                </c:pt>
                <c:pt idx="79">
                  <c:v>23.4</c:v>
                </c:pt>
                <c:pt idx="80">
                  <c:v>22.62</c:v>
                </c:pt>
                <c:pt idx="81">
                  <c:v>22.43</c:v>
                </c:pt>
                <c:pt idx="82">
                  <c:v>21.47</c:v>
                </c:pt>
                <c:pt idx="83">
                  <c:v>22.34</c:v>
                </c:pt>
                <c:pt idx="84">
                  <c:v>25.2</c:v>
                </c:pt>
                <c:pt idx="85">
                  <c:v>25.3</c:v>
                </c:pt>
                <c:pt idx="86">
                  <c:v>24.6</c:v>
                </c:pt>
                <c:pt idx="87">
                  <c:v>24.71</c:v>
                </c:pt>
                <c:pt idx="88">
                  <c:v>23.9</c:v>
                </c:pt>
                <c:pt idx="89">
                  <c:v>23.63</c:v>
                </c:pt>
                <c:pt idx="90">
                  <c:v>23.25</c:v>
                </c:pt>
                <c:pt idx="91">
                  <c:v>23.29</c:v>
                </c:pt>
                <c:pt idx="92">
                  <c:v>23.74</c:v>
                </c:pt>
                <c:pt idx="93">
                  <c:v>23.9</c:v>
                </c:pt>
                <c:pt idx="94">
                  <c:v>23.15</c:v>
                </c:pt>
                <c:pt idx="95">
                  <c:v>23.39</c:v>
                </c:pt>
                <c:pt idx="96">
                  <c:v>26.61</c:v>
                </c:pt>
                <c:pt idx="97">
                  <c:v>26.53</c:v>
                </c:pt>
                <c:pt idx="98">
                  <c:v>24.13</c:v>
                </c:pt>
                <c:pt idx="99">
                  <c:v>24.28</c:v>
                </c:pt>
                <c:pt idx="100">
                  <c:v>23.38</c:v>
                </c:pt>
                <c:pt idx="101">
                  <c:v>23.42</c:v>
                </c:pt>
                <c:pt idx="102">
                  <c:v>23.9</c:v>
                </c:pt>
                <c:pt idx="103">
                  <c:v>24.04</c:v>
                </c:pt>
                <c:pt idx="104">
                  <c:v>26.92</c:v>
                </c:pt>
                <c:pt idx="105">
                  <c:v>26.61</c:v>
                </c:pt>
                <c:pt idx="106">
                  <c:v>23.72</c:v>
                </c:pt>
                <c:pt idx="107">
                  <c:v>23.68</c:v>
                </c:pt>
                <c:pt idx="108">
                  <c:v>24.18</c:v>
                </c:pt>
                <c:pt idx="109">
                  <c:v>24.37</c:v>
                </c:pt>
                <c:pt idx="110">
                  <c:v>24.95</c:v>
                </c:pt>
                <c:pt idx="111">
                  <c:v>24.95</c:v>
                </c:pt>
                <c:pt idx="112">
                  <c:v>23.45</c:v>
                </c:pt>
                <c:pt idx="113">
                  <c:v>23.55</c:v>
                </c:pt>
                <c:pt idx="114">
                  <c:v>23.44</c:v>
                </c:pt>
                <c:pt idx="115">
                  <c:v>23.41</c:v>
                </c:pt>
                <c:pt idx="116">
                  <c:v>24.06</c:v>
                </c:pt>
                <c:pt idx="117">
                  <c:v>23.88</c:v>
                </c:pt>
                <c:pt idx="118">
                  <c:v>25.15</c:v>
                </c:pt>
                <c:pt idx="119">
                  <c:v>24.98</c:v>
                </c:pt>
                <c:pt idx="120">
                  <c:v>24.71</c:v>
                </c:pt>
                <c:pt idx="121">
                  <c:v>24.91</c:v>
                </c:pt>
                <c:pt idx="122">
                  <c:v>24.76</c:v>
                </c:pt>
                <c:pt idx="123">
                  <c:v>24.67</c:v>
                </c:pt>
                <c:pt idx="124">
                  <c:v>23.01</c:v>
                </c:pt>
                <c:pt idx="125">
                  <c:v>22.95</c:v>
                </c:pt>
                <c:pt idx="126">
                  <c:v>26.55</c:v>
                </c:pt>
                <c:pt idx="127">
                  <c:v>26.18</c:v>
                </c:pt>
                <c:pt idx="128">
                  <c:v>24.35</c:v>
                </c:pt>
                <c:pt idx="129">
                  <c:v>24.42</c:v>
                </c:pt>
                <c:pt idx="130">
                  <c:v>24.47</c:v>
                </c:pt>
                <c:pt idx="131">
                  <c:v>24.57</c:v>
                </c:pt>
                <c:pt idx="132">
                  <c:v>23.17</c:v>
                </c:pt>
                <c:pt idx="133">
                  <c:v>23.41</c:v>
                </c:pt>
                <c:pt idx="134">
                  <c:v>24.81</c:v>
                </c:pt>
                <c:pt idx="135">
                  <c:v>25.07</c:v>
                </c:pt>
                <c:pt idx="136">
                  <c:v>26.47</c:v>
                </c:pt>
                <c:pt idx="137">
                  <c:v>26.58</c:v>
                </c:pt>
                <c:pt idx="138">
                  <c:v>23.99</c:v>
                </c:pt>
                <c:pt idx="139">
                  <c:v>24.13</c:v>
                </c:pt>
                <c:pt idx="140">
                  <c:v>24.83</c:v>
                </c:pt>
                <c:pt idx="141">
                  <c:v>24.72</c:v>
                </c:pt>
                <c:pt idx="142">
                  <c:v>23.75</c:v>
                </c:pt>
                <c:pt idx="143">
                  <c:v>23.69</c:v>
                </c:pt>
                <c:pt idx="144">
                  <c:v>23.3</c:v>
                </c:pt>
                <c:pt idx="145">
                  <c:v>23.19</c:v>
                </c:pt>
                <c:pt idx="146">
                  <c:v>22.79</c:v>
                </c:pt>
                <c:pt idx="147">
                  <c:v>22.79</c:v>
                </c:pt>
                <c:pt idx="148">
                  <c:v>26.64</c:v>
                </c:pt>
                <c:pt idx="149">
                  <c:v>26.33</c:v>
                </c:pt>
                <c:pt idx="150">
                  <c:v>21.82</c:v>
                </c:pt>
                <c:pt idx="151">
                  <c:v>22</c:v>
                </c:pt>
                <c:pt idx="152">
                  <c:v>24.83</c:v>
                </c:pt>
                <c:pt idx="153">
                  <c:v>24.86</c:v>
                </c:pt>
                <c:pt idx="154">
                  <c:v>23.41</c:v>
                </c:pt>
                <c:pt idx="155">
                  <c:v>23.32</c:v>
                </c:pt>
                <c:pt idx="156">
                  <c:v>25.35</c:v>
                </c:pt>
                <c:pt idx="157">
                  <c:v>25.46</c:v>
                </c:pt>
                <c:pt idx="158">
                  <c:v>23.65</c:v>
                </c:pt>
                <c:pt idx="159">
                  <c:v>22.86</c:v>
                </c:pt>
                <c:pt idx="160">
                  <c:v>25.07</c:v>
                </c:pt>
                <c:pt idx="161">
                  <c:v>25.08</c:v>
                </c:pt>
                <c:pt idx="162">
                  <c:v>24.14</c:v>
                </c:pt>
                <c:pt idx="163">
                  <c:v>23.49</c:v>
                </c:pt>
                <c:pt idx="164">
                  <c:v>22.47</c:v>
                </c:pt>
                <c:pt idx="165">
                  <c:v>22.67</c:v>
                </c:pt>
                <c:pt idx="166">
                  <c:v>22.51</c:v>
                </c:pt>
                <c:pt idx="167">
                  <c:v>22.39</c:v>
                </c:pt>
                <c:pt idx="168">
                  <c:v>23.41</c:v>
                </c:pt>
                <c:pt idx="169">
                  <c:v>23.29</c:v>
                </c:pt>
                <c:pt idx="170">
                  <c:v>25.44</c:v>
                </c:pt>
                <c:pt idx="171">
                  <c:v>25.14</c:v>
                </c:pt>
                <c:pt idx="172">
                  <c:v>22.96</c:v>
                </c:pt>
                <c:pt idx="173">
                  <c:v>23.01</c:v>
                </c:pt>
              </c:numCache>
            </c:numRef>
          </c:xVal>
          <c:yVal>
            <c:numRef>
              <c:f>testdata230414!$O$356:$O$529</c:f>
              <c:numCache>
                <c:formatCode>General</c:formatCode>
                <c:ptCount val="174"/>
                <c:pt idx="0">
                  <c:v>129.31561211873799</c:v>
                </c:pt>
                <c:pt idx="1">
                  <c:v>160.35258726418201</c:v>
                </c:pt>
                <c:pt idx="2">
                  <c:v>186.76031555069099</c:v>
                </c:pt>
                <c:pt idx="3">
                  <c:v>199.02258217921499</c:v>
                </c:pt>
                <c:pt idx="4">
                  <c:v>109.089347351547</c:v>
                </c:pt>
                <c:pt idx="5">
                  <c:v>102.92713294883001</c:v>
                </c:pt>
                <c:pt idx="6">
                  <c:v>179.99938895911399</c:v>
                </c:pt>
                <c:pt idx="7">
                  <c:v>165.82227246727899</c:v>
                </c:pt>
                <c:pt idx="8">
                  <c:v>143.500820311263</c:v>
                </c:pt>
                <c:pt idx="9">
                  <c:v>196.785716429427</c:v>
                </c:pt>
                <c:pt idx="10">
                  <c:v>224.59663710313001</c:v>
                </c:pt>
                <c:pt idx="11">
                  <c:v>187.57053475627399</c:v>
                </c:pt>
                <c:pt idx="12">
                  <c:v>126.11381180795701</c:v>
                </c:pt>
                <c:pt idx="13">
                  <c:v>125.837551317112</c:v>
                </c:pt>
                <c:pt idx="14">
                  <c:v>213.617028680435</c:v>
                </c:pt>
                <c:pt idx="15">
                  <c:v>90.406012401350196</c:v>
                </c:pt>
                <c:pt idx="16">
                  <c:v>105.502126950039</c:v>
                </c:pt>
                <c:pt idx="17">
                  <c:v>176.94711424815799</c:v>
                </c:pt>
                <c:pt idx="18">
                  <c:v>152.886794956111</c:v>
                </c:pt>
                <c:pt idx="19">
                  <c:v>112.720386925816</c:v>
                </c:pt>
                <c:pt idx="20">
                  <c:v>83.786624649158099</c:v>
                </c:pt>
                <c:pt idx="21">
                  <c:v>181.597404575143</c:v>
                </c:pt>
                <c:pt idx="22">
                  <c:v>153.595823094943</c:v>
                </c:pt>
                <c:pt idx="23">
                  <c:v>200.17388774984201</c:v>
                </c:pt>
                <c:pt idx="24">
                  <c:v>215.975655904978</c:v>
                </c:pt>
                <c:pt idx="25">
                  <c:v>250.446078303528</c:v>
                </c:pt>
                <c:pt idx="26">
                  <c:v>101.370979385547</c:v>
                </c:pt>
                <c:pt idx="27">
                  <c:v>137.365499953891</c:v>
                </c:pt>
                <c:pt idx="28">
                  <c:v>185.309494900939</c:v>
                </c:pt>
                <c:pt idx="29">
                  <c:v>138.04528912919</c:v>
                </c:pt>
                <c:pt idx="30">
                  <c:v>190.319774282634</c:v>
                </c:pt>
                <c:pt idx="31">
                  <c:v>169.31608782907799</c:v>
                </c:pt>
                <c:pt idx="32">
                  <c:v>182.66088100559301</c:v>
                </c:pt>
                <c:pt idx="33">
                  <c:v>112.581268476288</c:v>
                </c:pt>
                <c:pt idx="34">
                  <c:v>96.941243782742106</c:v>
                </c:pt>
                <c:pt idx="35">
                  <c:v>192.45898111342001</c:v>
                </c:pt>
                <c:pt idx="36">
                  <c:v>133.75381607832199</c:v>
                </c:pt>
                <c:pt idx="37">
                  <c:v>170.17485342345799</c:v>
                </c:pt>
                <c:pt idx="38">
                  <c:v>153.62705060519099</c:v>
                </c:pt>
                <c:pt idx="39">
                  <c:v>226.41582181737201</c:v>
                </c:pt>
                <c:pt idx="40">
                  <c:v>91.001651932708697</c:v>
                </c:pt>
                <c:pt idx="41">
                  <c:v>170.09401608089399</c:v>
                </c:pt>
                <c:pt idx="42">
                  <c:v>164.66265380673801</c:v>
                </c:pt>
                <c:pt idx="43">
                  <c:v>174.97263757036399</c:v>
                </c:pt>
                <c:pt idx="44">
                  <c:v>142.490188916248</c:v>
                </c:pt>
                <c:pt idx="45">
                  <c:v>194.717986965752</c:v>
                </c:pt>
                <c:pt idx="46">
                  <c:v>86.258858889253602</c:v>
                </c:pt>
                <c:pt idx="47">
                  <c:v>188.19859474778599</c:v>
                </c:pt>
                <c:pt idx="48">
                  <c:v>161.16441316654499</c:v>
                </c:pt>
                <c:pt idx="49">
                  <c:v>176.07421745274701</c:v>
                </c:pt>
                <c:pt idx="50">
                  <c:v>187.37768182805999</c:v>
                </c:pt>
                <c:pt idx="51">
                  <c:v>154.25936615885399</c:v>
                </c:pt>
                <c:pt idx="52">
                  <c:v>159.847674569156</c:v>
                </c:pt>
                <c:pt idx="53">
                  <c:v>67.934876960238199</c:v>
                </c:pt>
                <c:pt idx="54">
                  <c:v>155.12348255989099</c:v>
                </c:pt>
                <c:pt idx="55">
                  <c:v>151.48124022057101</c:v>
                </c:pt>
                <c:pt idx="56">
                  <c:v>121.45602177335699</c:v>
                </c:pt>
                <c:pt idx="57">
                  <c:v>264.03732451832502</c:v>
                </c:pt>
                <c:pt idx="58">
                  <c:v>114.49867846800301</c:v>
                </c:pt>
                <c:pt idx="59">
                  <c:v>155.41921747621799</c:v>
                </c:pt>
                <c:pt idx="60">
                  <c:v>236.524107770017</c:v>
                </c:pt>
                <c:pt idx="61">
                  <c:v>189.233629339435</c:v>
                </c:pt>
                <c:pt idx="62">
                  <c:v>105.354106376446</c:v>
                </c:pt>
                <c:pt idx="63">
                  <c:v>198.97739339440599</c:v>
                </c:pt>
                <c:pt idx="64">
                  <c:v>165.65073376732099</c:v>
                </c:pt>
                <c:pt idx="65">
                  <c:v>147.59265038591599</c:v>
                </c:pt>
                <c:pt idx="66">
                  <c:v>83.602666502568994</c:v>
                </c:pt>
                <c:pt idx="67">
                  <c:v>94.236304984634998</c:v>
                </c:pt>
                <c:pt idx="68">
                  <c:v>88.3960324369136</c:v>
                </c:pt>
                <c:pt idx="69">
                  <c:v>125.729722679178</c:v>
                </c:pt>
                <c:pt idx="70">
                  <c:v>199.44392319165399</c:v>
                </c:pt>
                <c:pt idx="71">
                  <c:v>106.85564117695699</c:v>
                </c:pt>
                <c:pt idx="72">
                  <c:v>199.073659915809</c:v>
                </c:pt>
                <c:pt idx="73">
                  <c:v>196.087912521493</c:v>
                </c:pt>
                <c:pt idx="74">
                  <c:v>105.356058020955</c:v>
                </c:pt>
                <c:pt idx="75">
                  <c:v>113.395490421799</c:v>
                </c:pt>
                <c:pt idx="76">
                  <c:v>120.210458861205</c:v>
                </c:pt>
                <c:pt idx="77">
                  <c:v>152.08610305685701</c:v>
                </c:pt>
                <c:pt idx="78">
                  <c:v>151.27598160515601</c:v>
                </c:pt>
                <c:pt idx="79">
                  <c:v>116.99869545013</c:v>
                </c:pt>
                <c:pt idx="80">
                  <c:v>142.09533074482599</c:v>
                </c:pt>
                <c:pt idx="81">
                  <c:v>156.69984574294099</c:v>
                </c:pt>
                <c:pt idx="82">
                  <c:v>122.188218435967</c:v>
                </c:pt>
                <c:pt idx="83">
                  <c:v>137.002270004362</c:v>
                </c:pt>
                <c:pt idx="84">
                  <c:v>111.757788302268</c:v>
                </c:pt>
                <c:pt idx="85">
                  <c:v>184.559175200803</c:v>
                </c:pt>
                <c:pt idx="86">
                  <c:v>147.24251210887499</c:v>
                </c:pt>
                <c:pt idx="87">
                  <c:v>143.84054999114699</c:v>
                </c:pt>
                <c:pt idx="88">
                  <c:v>174.137757551851</c:v>
                </c:pt>
                <c:pt idx="89">
                  <c:v>194.78585448109101</c:v>
                </c:pt>
                <c:pt idx="90">
                  <c:v>130.288099009153</c:v>
                </c:pt>
                <c:pt idx="91">
                  <c:v>161.50730189149601</c:v>
                </c:pt>
                <c:pt idx="92">
                  <c:v>147.957340702598</c:v>
                </c:pt>
                <c:pt idx="93">
                  <c:v>155.68827984372001</c:v>
                </c:pt>
                <c:pt idx="94">
                  <c:v>120.021067827572</c:v>
                </c:pt>
                <c:pt idx="95">
                  <c:v>163.17498716778601</c:v>
                </c:pt>
                <c:pt idx="96">
                  <c:v>162.900228686546</c:v>
                </c:pt>
                <c:pt idx="97">
                  <c:v>111.32298686905899</c:v>
                </c:pt>
                <c:pt idx="98">
                  <c:v>149.960058236023</c:v>
                </c:pt>
                <c:pt idx="99">
                  <c:v>175.26282741119701</c:v>
                </c:pt>
                <c:pt idx="100">
                  <c:v>184.12129472796801</c:v>
                </c:pt>
                <c:pt idx="101">
                  <c:v>171.71328927945001</c:v>
                </c:pt>
                <c:pt idx="102">
                  <c:v>132.26418163947901</c:v>
                </c:pt>
                <c:pt idx="103">
                  <c:v>148.28863150344401</c:v>
                </c:pt>
                <c:pt idx="104">
                  <c:v>111.70061671257901</c:v>
                </c:pt>
                <c:pt idx="105">
                  <c:v>154.973523061859</c:v>
                </c:pt>
                <c:pt idx="106">
                  <c:v>262.34813486982301</c:v>
                </c:pt>
                <c:pt idx="107">
                  <c:v>240.05566714682399</c:v>
                </c:pt>
                <c:pt idx="108">
                  <c:v>181.02569555920499</c:v>
                </c:pt>
                <c:pt idx="109">
                  <c:v>146.20004883102101</c:v>
                </c:pt>
                <c:pt idx="110">
                  <c:v>178.88758260417799</c:v>
                </c:pt>
                <c:pt idx="111">
                  <c:v>154.359808045124</c:v>
                </c:pt>
                <c:pt idx="112">
                  <c:v>156.32290673126701</c:v>
                </c:pt>
                <c:pt idx="113">
                  <c:v>181.245502033977</c:v>
                </c:pt>
                <c:pt idx="114">
                  <c:v>177.14794446129801</c:v>
                </c:pt>
                <c:pt idx="115">
                  <c:v>142.91030371335199</c:v>
                </c:pt>
                <c:pt idx="116">
                  <c:v>198.441308033778</c:v>
                </c:pt>
                <c:pt idx="117">
                  <c:v>175.844940911766</c:v>
                </c:pt>
                <c:pt idx="118">
                  <c:v>192.5662987924</c:v>
                </c:pt>
                <c:pt idx="119">
                  <c:v>170.828834150874</c:v>
                </c:pt>
                <c:pt idx="120">
                  <c:v>182.90691646598799</c:v>
                </c:pt>
                <c:pt idx="121">
                  <c:v>123.78859760099699</c:v>
                </c:pt>
                <c:pt idx="122">
                  <c:v>165.22850723286001</c:v>
                </c:pt>
                <c:pt idx="123">
                  <c:v>110.41880301438</c:v>
                </c:pt>
                <c:pt idx="124">
                  <c:v>204.23070844378799</c:v>
                </c:pt>
                <c:pt idx="125">
                  <c:v>131.310147000493</c:v>
                </c:pt>
                <c:pt idx="126">
                  <c:v>139.847791965916</c:v>
                </c:pt>
                <c:pt idx="127">
                  <c:v>175.74590800879199</c:v>
                </c:pt>
                <c:pt idx="128">
                  <c:v>197.233990178478</c:v>
                </c:pt>
                <c:pt idx="129">
                  <c:v>215.23805548867401</c:v>
                </c:pt>
                <c:pt idx="130">
                  <c:v>208.73672427337499</c:v>
                </c:pt>
                <c:pt idx="131">
                  <c:v>197.544564053399</c:v>
                </c:pt>
                <c:pt idx="132">
                  <c:v>220.80299738030601</c:v>
                </c:pt>
                <c:pt idx="133">
                  <c:v>134.581244674071</c:v>
                </c:pt>
                <c:pt idx="134">
                  <c:v>87.753594392603105</c:v>
                </c:pt>
                <c:pt idx="135">
                  <c:v>134.63446692892899</c:v>
                </c:pt>
                <c:pt idx="136">
                  <c:v>115.793013889178</c:v>
                </c:pt>
                <c:pt idx="137">
                  <c:v>106.72740351975899</c:v>
                </c:pt>
                <c:pt idx="138">
                  <c:v>115.54171727278001</c:v>
                </c:pt>
                <c:pt idx="139">
                  <c:v>58.634985881621198</c:v>
                </c:pt>
                <c:pt idx="140">
                  <c:v>172.75296726471001</c:v>
                </c:pt>
                <c:pt idx="141">
                  <c:v>192.692348461492</c:v>
                </c:pt>
                <c:pt idx="142">
                  <c:v>164.458719906167</c:v>
                </c:pt>
                <c:pt idx="143">
                  <c:v>129.39521584136801</c:v>
                </c:pt>
                <c:pt idx="144">
                  <c:v>128.44069179254799</c:v>
                </c:pt>
                <c:pt idx="145">
                  <c:v>146.36867589862101</c:v>
                </c:pt>
                <c:pt idx="146">
                  <c:v>222.25050793470601</c:v>
                </c:pt>
                <c:pt idx="147">
                  <c:v>195.57702713769601</c:v>
                </c:pt>
                <c:pt idx="148">
                  <c:v>157.99239463197799</c:v>
                </c:pt>
                <c:pt idx="149">
                  <c:v>80.657900242775796</c:v>
                </c:pt>
                <c:pt idx="150">
                  <c:v>245.801856981838</c:v>
                </c:pt>
                <c:pt idx="151">
                  <c:v>161.834192588864</c:v>
                </c:pt>
                <c:pt idx="152">
                  <c:v>263.357585515994</c:v>
                </c:pt>
                <c:pt idx="153">
                  <c:v>227.99918731711</c:v>
                </c:pt>
                <c:pt idx="154">
                  <c:v>154.21952568610101</c:v>
                </c:pt>
                <c:pt idx="155">
                  <c:v>180.43018568528001</c:v>
                </c:pt>
                <c:pt idx="156">
                  <c:v>119.159516842887</c:v>
                </c:pt>
                <c:pt idx="157">
                  <c:v>132.88656946598101</c:v>
                </c:pt>
                <c:pt idx="158">
                  <c:v>186.46597437027901</c:v>
                </c:pt>
                <c:pt idx="159">
                  <c:v>168.24643016461599</c:v>
                </c:pt>
                <c:pt idx="160">
                  <c:v>189.33517952587101</c:v>
                </c:pt>
                <c:pt idx="161">
                  <c:v>224.91383502300801</c:v>
                </c:pt>
                <c:pt idx="162">
                  <c:v>165.628451301648</c:v>
                </c:pt>
                <c:pt idx="163">
                  <c:v>125.367572073891</c:v>
                </c:pt>
                <c:pt idx="164">
                  <c:v>214.80013579774899</c:v>
                </c:pt>
                <c:pt idx="165">
                  <c:v>203.297967856198</c:v>
                </c:pt>
                <c:pt idx="166">
                  <c:v>147.02753197530899</c:v>
                </c:pt>
                <c:pt idx="167">
                  <c:v>200.74785721064401</c:v>
                </c:pt>
                <c:pt idx="168">
                  <c:v>174.85265376692101</c:v>
                </c:pt>
                <c:pt idx="169">
                  <c:v>163.10679532108199</c:v>
                </c:pt>
                <c:pt idx="170">
                  <c:v>76.359162701179997</c:v>
                </c:pt>
                <c:pt idx="171">
                  <c:v>117.136146604543</c:v>
                </c:pt>
                <c:pt idx="172">
                  <c:v>178.84375198986399</c:v>
                </c:pt>
                <c:pt idx="173">
                  <c:v>184.14314329111599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4EA-46CF-825A-9BD29E87CE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1486767"/>
        <c:axId val="141488847"/>
      </c:scatterChart>
      <c:valAx>
        <c:axId val="141486767"/>
        <c:scaling>
          <c:orientation val="minMax"/>
          <c:max val="28"/>
          <c:min val="2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20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 altLang="ja-JP" sz="2000" b="0" i="0" baseline="0">
                    <a:effectLst/>
                  </a:rPr>
                  <a:t>Axial length (mm)</a:t>
                </a:r>
                <a:endParaRPr lang="ja-JP" altLang="ja-JP" sz="20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20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ja-JP" alt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ja-JP"/>
          </a:p>
        </c:txPr>
        <c:crossAx val="141488847"/>
        <c:crosses val="autoZero"/>
        <c:crossBetween val="midCat"/>
      </c:valAx>
      <c:valAx>
        <c:axId val="141488847"/>
        <c:scaling>
          <c:orientation val="minMax"/>
          <c:max val="45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20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 altLang="ja-JP" sz="2000" b="0" i="0" baseline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Choroidal thickness (µm)</a:t>
                </a:r>
                <a:endParaRPr lang="ja-JP" altLang="ja-JP" sz="2000">
                  <a:effectLst/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>
            <c:manualLayout>
              <c:xMode val="edge"/>
              <c:yMode val="edge"/>
              <c:x val="0"/>
              <c:y val="0.237741819831905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0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ja-JP" alt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ja-JP"/>
          </a:p>
        </c:txPr>
        <c:crossAx val="141486767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400">
          <a:solidFill>
            <a:sysClr val="windowText" lastClr="000000"/>
          </a:solidFill>
        </a:defRPr>
      </a:pPr>
      <a:endParaRPr lang="ja-JP"/>
    </a:p>
  </c:txPr>
  <c:userShapes r:id="rId3"/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600"/>
              <a:t>Nasal</a:t>
            </a:r>
            <a:endParaRPr lang="ja-JP" sz="16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noFill/>
              </a:ln>
              <a:effectLst/>
            </c:spPr>
          </c:marker>
          <c:trendline>
            <c:spPr>
              <a:ln w="19050" cap="rnd">
                <a:solidFill>
                  <a:srgbClr val="FF0000"/>
                </a:solidFill>
                <a:prstDash val="sysDot"/>
              </a:ln>
              <a:effectLst/>
            </c:spPr>
            <c:trendlineType val="linear"/>
            <c:forward val="5"/>
            <c:backward val="5"/>
            <c:dispRSqr val="1"/>
            <c:dispEq val="1"/>
            <c:trendlineLbl>
              <c:layout>
                <c:manualLayout>
                  <c:x val="-6.0972968856169284E-2"/>
                  <c:y val="-0.27243310666901255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4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</c:trendlineLbl>
          </c:trendline>
          <c:xVal>
            <c:numRef>
              <c:f>'(24.5mm以上MNT)016と088除外'!#REF!</c:f>
            </c:numRef>
          </c:xVal>
          <c:yVal>
            <c:numRef>
              <c:f>'(24.5mm以上MNT)016と088除外'!#REF!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4F0-4424-90E9-B94EB51EA6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1486767"/>
        <c:axId val="141488847"/>
      </c:scatterChart>
      <c:valAx>
        <c:axId val="141486767"/>
        <c:scaling>
          <c:orientation val="minMax"/>
          <c:max val="3"/>
          <c:min val="-7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/>
                  <a:t>SE (D)</a:t>
                </a:r>
                <a:endParaRPr lang="ja-JP" sz="160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488847"/>
        <c:crosses val="autoZero"/>
        <c:crossBetween val="midCat"/>
      </c:valAx>
      <c:valAx>
        <c:axId val="141488847"/>
        <c:scaling>
          <c:orientation val="minMax"/>
          <c:max val="45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/>
                  <a:t>ChT</a:t>
                </a:r>
                <a:endParaRPr lang="ja-JP" sz="160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486767"/>
        <c:crossesAt val="-7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400">
          <a:solidFill>
            <a:sysClr val="windowText" lastClr="000000"/>
          </a:solidFill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600"/>
              <a:t>Temporal</a:t>
            </a:r>
            <a:endParaRPr lang="ja-JP" sz="16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noFill/>
              </a:ln>
              <a:effectLst/>
            </c:spPr>
          </c:marker>
          <c:trendline>
            <c:spPr>
              <a:ln w="19050" cap="rnd">
                <a:solidFill>
                  <a:srgbClr val="FF0000"/>
                </a:solidFill>
                <a:prstDash val="sysDot"/>
              </a:ln>
              <a:effectLst/>
            </c:spPr>
            <c:trendlineType val="linear"/>
            <c:forward val="5"/>
            <c:backward val="5"/>
            <c:dispRSqr val="1"/>
            <c:dispEq val="1"/>
            <c:trendlineLbl>
              <c:layout>
                <c:manualLayout>
                  <c:x val="-6.1803397600565607E-2"/>
                  <c:y val="-0.2492078365858361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4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</c:trendlineLbl>
          </c:trendline>
          <c:xVal>
            <c:numRef>
              <c:f>'(24.5mm以上MNT)016と088除外'!#REF!</c:f>
            </c:numRef>
          </c:xVal>
          <c:yVal>
            <c:numRef>
              <c:f>'(24.5mm以上MNT)016と088除外'!#REF!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4F6-41D6-957D-805C6DA03D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1486767"/>
        <c:axId val="141488847"/>
      </c:scatterChart>
      <c:valAx>
        <c:axId val="141486767"/>
        <c:scaling>
          <c:orientation val="minMax"/>
          <c:max val="3"/>
          <c:min val="-7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/>
                  <a:t>SE (D)</a:t>
                </a:r>
                <a:endParaRPr lang="ja-JP" sz="160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488847"/>
        <c:crosses val="autoZero"/>
        <c:crossBetween val="midCat"/>
      </c:valAx>
      <c:valAx>
        <c:axId val="141488847"/>
        <c:scaling>
          <c:orientation val="minMax"/>
          <c:max val="45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/>
                  <a:t>ChT</a:t>
                </a:r>
                <a:endParaRPr lang="ja-JP" sz="160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486767"/>
        <c:crossesAt val="-7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400">
          <a:solidFill>
            <a:sysClr val="windowText" lastClr="000000"/>
          </a:solidFill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'(24.5mm以上MNT)016と088除外'!$W$9:$Y$9</c:f>
                <c:numCache>
                  <c:formatCode>General</c:formatCode>
                  <c:ptCount val="3"/>
                  <c:pt idx="0">
                    <c:v>44.490855770588915</c:v>
                  </c:pt>
                  <c:pt idx="1">
                    <c:v>35.600002963686279</c:v>
                  </c:pt>
                  <c:pt idx="2">
                    <c:v>42.034452750017415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'(24.5mm以上MNT)016と088除外'!$W$7:$Y$7</c:f>
              <c:strCache>
                <c:ptCount val="3"/>
                <c:pt idx="0">
                  <c:v>Macular</c:v>
                </c:pt>
                <c:pt idx="1">
                  <c:v>Nasal</c:v>
                </c:pt>
                <c:pt idx="2">
                  <c:v>Temporal</c:v>
                </c:pt>
              </c:strCache>
            </c:strRef>
          </c:cat>
          <c:val>
            <c:numRef>
              <c:f>'(24.5mm以上MNT)016と088除外'!$W$8:$Y$8</c:f>
              <c:numCache>
                <c:formatCode>General</c:formatCode>
                <c:ptCount val="3"/>
                <c:pt idx="0">
                  <c:v>208.74657697775109</c:v>
                </c:pt>
                <c:pt idx="1">
                  <c:v>202.36733851578012</c:v>
                </c:pt>
                <c:pt idx="2">
                  <c:v>143.41188415975853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6F-4FF3-9B21-183449ABB1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806106079"/>
        <c:axId val="1814186207"/>
      </c:barChart>
      <c:catAx>
        <c:axId val="18061060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814186207"/>
        <c:crosses val="autoZero"/>
        <c:auto val="1"/>
        <c:lblAlgn val="ctr"/>
        <c:lblOffset val="100"/>
        <c:noMultiLvlLbl val="0"/>
      </c:catAx>
      <c:valAx>
        <c:axId val="18141862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80610607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'(24.5mm以上MNT)016と088除外'!$W$7:$Y$7</c:f>
              <c:strCache>
                <c:ptCount val="3"/>
                <c:pt idx="0">
                  <c:v>Macular</c:v>
                </c:pt>
                <c:pt idx="1">
                  <c:v>Nasal</c:v>
                </c:pt>
                <c:pt idx="2">
                  <c:v>Temporal</c:v>
                </c:pt>
              </c:strCache>
            </c:strRef>
          </c:cat>
          <c:val>
            <c:numRef>
              <c:f>'(24.5mm以上MNT)016と088除外'!$W$8:$Y$8</c:f>
              <c:numCache>
                <c:formatCode>General</c:formatCode>
                <c:ptCount val="3"/>
                <c:pt idx="0">
                  <c:v>208.74657697775109</c:v>
                </c:pt>
                <c:pt idx="1">
                  <c:v>202.36733851578012</c:v>
                </c:pt>
                <c:pt idx="2">
                  <c:v>143.41188415975853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9F-46E2-9030-953508DA7D0C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'(24.5mm以上MNT)016と088除外'!$W$7:$Y$7</c:f>
              <c:strCache>
                <c:ptCount val="3"/>
                <c:pt idx="0">
                  <c:v>Macular</c:v>
                </c:pt>
                <c:pt idx="1">
                  <c:v>Nasal</c:v>
                </c:pt>
                <c:pt idx="2">
                  <c:v>Temporal</c:v>
                </c:pt>
              </c:strCache>
            </c:strRef>
          </c:cat>
          <c:val>
            <c:numRef>
              <c:f>'(24.5mm以上MNT)016と088除外'!$W$11:$Y$11</c:f>
              <c:numCache>
                <c:formatCode>General</c:formatCode>
                <c:ptCount val="3"/>
                <c:pt idx="0">
                  <c:v>265.1086948619091</c:v>
                </c:pt>
                <c:pt idx="1">
                  <c:v>184.73042940743915</c:v>
                </c:pt>
                <c:pt idx="2">
                  <c:v>122.43981516905487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89F-46E2-9030-953508DA7D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16340319"/>
        <c:axId val="911504751"/>
      </c:barChart>
      <c:catAx>
        <c:axId val="9163403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11504751"/>
        <c:crosses val="autoZero"/>
        <c:auto val="1"/>
        <c:lblAlgn val="ctr"/>
        <c:lblOffset val="100"/>
        <c:noMultiLvlLbl val="0"/>
      </c:catAx>
      <c:valAx>
        <c:axId val="9115047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1634031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0"/>
          <c:tx>
            <c:v>Retina</c:v>
          </c:tx>
          <c:spPr>
            <a:pattFill prst="ltDnDiag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  <a:effectLst/>
          </c:spPr>
          <c:invertIfNegative val="0"/>
          <c:dLbls>
            <c:delete val="1"/>
          </c:dLbls>
          <c:errBars>
            <c:errBarType val="both"/>
            <c:errValType val="cust"/>
            <c:noEndCap val="0"/>
            <c:plus>
              <c:numRef>
                <c:f>[1]BM垂直方向厚み!$V$10:$X$10</c:f>
                <c:numCache>
                  <c:formatCode>General</c:formatCode>
                  <c:ptCount val="3"/>
                  <c:pt idx="0">
                    <c:v>13.486303331930388</c:v>
                  </c:pt>
                  <c:pt idx="1">
                    <c:v>11.552919931426809</c:v>
                  </c:pt>
                  <c:pt idx="2">
                    <c:v>9.449045654197862</c:v>
                  </c:pt>
                </c:numCache>
              </c:numRef>
            </c:plus>
            <c:minus>
              <c:numRef>
                <c:f>[1]BM垂直方向厚み!$V$10:$X$10</c:f>
                <c:numCache>
                  <c:formatCode>General</c:formatCode>
                  <c:ptCount val="3"/>
                  <c:pt idx="0">
                    <c:v>13.486303331930388</c:v>
                  </c:pt>
                  <c:pt idx="1">
                    <c:v>11.552919931426809</c:v>
                  </c:pt>
                  <c:pt idx="2">
                    <c:v>9.449045654197862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[1]BM垂直方向厚み!$V$9:$X$9</c:f>
              <c:numCache>
                <c:formatCode>General</c:formatCode>
                <c:ptCount val="3"/>
                <c:pt idx="0">
                  <c:v>328.81162727386277</c:v>
                </c:pt>
                <c:pt idx="1">
                  <c:v>189.74471154120218</c:v>
                </c:pt>
                <c:pt idx="2">
                  <c:v>164.47945778560407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B7-4BF3-83F2-6440BF3C9CE9}"/>
            </c:ext>
          </c:extLst>
        </c:ser>
        <c:ser>
          <c:idx val="0"/>
          <c:order val="1"/>
          <c:tx>
            <c:v>Choroid</c:v>
          </c:tx>
          <c:spPr>
            <a:pattFill prst="pct5">
              <a:fgClr>
                <a:schemeClr val="tx1"/>
              </a:fgClr>
              <a:bgClr>
                <a:schemeClr val="bg1"/>
              </a:bgClr>
            </a:pattFill>
            <a:ln w="19050">
              <a:solidFill>
                <a:schemeClr val="tx1"/>
              </a:solidFill>
            </a:ln>
            <a:effectLst/>
          </c:spPr>
          <c:invertIfNegative val="0"/>
          <c:dLbls>
            <c:delete val="1"/>
          </c:dLbls>
          <c:errBars>
            <c:errBarType val="both"/>
            <c:errValType val="cust"/>
            <c:noEndCap val="0"/>
            <c:plus>
              <c:numRef>
                <c:f>[1]BM垂直方向厚み!$V$14:$X$14</c:f>
                <c:numCache>
                  <c:formatCode>General</c:formatCode>
                  <c:ptCount val="3"/>
                  <c:pt idx="0">
                    <c:v>84.633922000440307</c:v>
                  </c:pt>
                  <c:pt idx="1">
                    <c:v>46.159615482727254</c:v>
                  </c:pt>
                  <c:pt idx="2">
                    <c:v>31.716057743414083</c:v>
                  </c:pt>
                </c:numCache>
              </c:numRef>
            </c:plus>
            <c:minus>
              <c:numRef>
                <c:f>[1]BM垂直方向厚み!$V$14:$X$14</c:f>
                <c:numCache>
                  <c:formatCode>General</c:formatCode>
                  <c:ptCount val="3"/>
                  <c:pt idx="0">
                    <c:v>84.633922000440307</c:v>
                  </c:pt>
                  <c:pt idx="1">
                    <c:v>46.159615482727254</c:v>
                  </c:pt>
                  <c:pt idx="2">
                    <c:v>31.716057743414083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/>
                </a:solidFill>
                <a:round/>
              </a:ln>
              <a:effectLst/>
            </c:spPr>
          </c:errBars>
          <c:cat>
            <c:strRef>
              <c:f>[1]BM垂直方向厚み!$V$12:$X$12</c:f>
              <c:strCache>
                <c:ptCount val="3"/>
                <c:pt idx="0">
                  <c:v>Macular</c:v>
                </c:pt>
                <c:pt idx="1">
                  <c:v>Nasal</c:v>
                </c:pt>
                <c:pt idx="2">
                  <c:v>Temporal</c:v>
                </c:pt>
              </c:strCache>
            </c:strRef>
          </c:cat>
          <c:val>
            <c:numRef>
              <c:f>[1]BM垂直方向厚み!$V$13:$X$13</c:f>
              <c:numCache>
                <c:formatCode>General</c:formatCode>
                <c:ptCount val="3"/>
                <c:pt idx="0">
                  <c:v>263.8853085536843</c:v>
                </c:pt>
                <c:pt idx="1">
                  <c:v>183.5319367859193</c:v>
                </c:pt>
                <c:pt idx="2">
                  <c:v>122.46880599668474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DB7-4BF3-83F2-6440BF3C9CE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663829616"/>
        <c:axId val="663837160"/>
      </c:barChart>
      <c:catAx>
        <c:axId val="6638296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63837160"/>
        <c:crosses val="autoZero"/>
        <c:auto val="1"/>
        <c:lblAlgn val="ctr"/>
        <c:lblOffset val="100"/>
        <c:noMultiLvlLbl val="0"/>
      </c:catAx>
      <c:valAx>
        <c:axId val="663837160"/>
        <c:scaling>
          <c:orientation val="minMax"/>
          <c:max val="400"/>
          <c:min val="0"/>
        </c:scaling>
        <c:delete val="0"/>
        <c:axPos val="l"/>
        <c:majorGridlines>
          <c:spPr>
            <a:ln w="9525" cap="flat" cmpd="sng" algn="ctr">
              <a:solidFill>
                <a:schemeClr val="bg2"/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bg2"/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ja-JP"/>
                  <a:t>Thickness (um)</a:t>
                </a:r>
                <a:endParaRPr lang="ja-JP" alt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ja-JP" alt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63829616"/>
        <c:crosses val="autoZero"/>
        <c:crossBetween val="between"/>
        <c:minorUnit val="50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Macular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chemeClr val="tx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tx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0.1033033091333634"/>
                  <c:y val="-0.41565384615384615"/>
                </c:manualLayout>
              </c:layout>
              <c:numFmt formatCode="General" sourceLinked="0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</c:trendlineLbl>
          </c:trendline>
          <c:xVal>
            <c:numRef>
              <c:f>[1]BM垂直方向厚み!$L$10:$L$38</c:f>
              <c:numCache>
                <c:formatCode>General</c:formatCode>
                <c:ptCount val="29"/>
                <c:pt idx="0">
                  <c:v>25.29</c:v>
                </c:pt>
                <c:pt idx="1">
                  <c:v>27.77</c:v>
                </c:pt>
                <c:pt idx="2">
                  <c:v>26.23</c:v>
                </c:pt>
                <c:pt idx="3">
                  <c:v>25.76</c:v>
                </c:pt>
                <c:pt idx="4">
                  <c:v>28.28</c:v>
                </c:pt>
                <c:pt idx="5">
                  <c:v>23.61</c:v>
                </c:pt>
                <c:pt idx="6">
                  <c:v>24.93</c:v>
                </c:pt>
                <c:pt idx="7">
                  <c:v>25.48</c:v>
                </c:pt>
                <c:pt idx="8">
                  <c:v>25.91</c:v>
                </c:pt>
                <c:pt idx="9">
                  <c:v>23.33</c:v>
                </c:pt>
                <c:pt idx="10">
                  <c:v>24.7</c:v>
                </c:pt>
                <c:pt idx="11">
                  <c:v>25.58</c:v>
                </c:pt>
                <c:pt idx="12">
                  <c:v>25.32</c:v>
                </c:pt>
                <c:pt idx="13">
                  <c:v>23.87</c:v>
                </c:pt>
                <c:pt idx="14">
                  <c:v>24.05</c:v>
                </c:pt>
                <c:pt idx="15">
                  <c:v>26.07</c:v>
                </c:pt>
                <c:pt idx="16">
                  <c:v>24.8</c:v>
                </c:pt>
                <c:pt idx="17">
                  <c:v>25.7</c:v>
                </c:pt>
                <c:pt idx="18">
                  <c:v>27.23</c:v>
                </c:pt>
                <c:pt idx="19">
                  <c:v>27.28</c:v>
                </c:pt>
                <c:pt idx="20">
                  <c:v>24.43</c:v>
                </c:pt>
                <c:pt idx="21">
                  <c:v>25.76</c:v>
                </c:pt>
                <c:pt idx="22">
                  <c:v>25.13</c:v>
                </c:pt>
                <c:pt idx="23">
                  <c:v>24.52</c:v>
                </c:pt>
                <c:pt idx="24">
                  <c:v>26.62</c:v>
                </c:pt>
                <c:pt idx="25">
                  <c:v>26.23</c:v>
                </c:pt>
                <c:pt idx="26">
                  <c:v>27.3</c:v>
                </c:pt>
                <c:pt idx="27">
                  <c:v>26.73</c:v>
                </c:pt>
                <c:pt idx="28">
                  <c:v>26.9</c:v>
                </c:pt>
              </c:numCache>
            </c:numRef>
          </c:xVal>
          <c:yVal>
            <c:numRef>
              <c:f>[1]BM垂直方向厚み!$R$10:$R$38</c:f>
              <c:numCache>
                <c:formatCode>General</c:formatCode>
                <c:ptCount val="29"/>
                <c:pt idx="0">
                  <c:v>234.32288833973701</c:v>
                </c:pt>
                <c:pt idx="1">
                  <c:v>180.97064018149101</c:v>
                </c:pt>
                <c:pt idx="2">
                  <c:v>173.771007275182</c:v>
                </c:pt>
                <c:pt idx="3">
                  <c:v>275.41861696072402</c:v>
                </c:pt>
                <c:pt idx="4">
                  <c:v>158.47787515400901</c:v>
                </c:pt>
                <c:pt idx="5">
                  <c:v>255.46463116582899</c:v>
                </c:pt>
                <c:pt idx="6">
                  <c:v>162.767183019871</c:v>
                </c:pt>
                <c:pt idx="7">
                  <c:v>337.863942008111</c:v>
                </c:pt>
                <c:pt idx="8">
                  <c:v>181.5107852287</c:v>
                </c:pt>
                <c:pt idx="9">
                  <c:v>399.54006627288499</c:v>
                </c:pt>
                <c:pt idx="10">
                  <c:v>316.15403698436</c:v>
                </c:pt>
                <c:pt idx="11">
                  <c:v>308.80245294588201</c:v>
                </c:pt>
                <c:pt idx="12">
                  <c:v>401.66036074017399</c:v>
                </c:pt>
                <c:pt idx="13">
                  <c:v>295.870684465544</c:v>
                </c:pt>
                <c:pt idx="14">
                  <c:v>362.75645798272001</c:v>
                </c:pt>
                <c:pt idx="15">
                  <c:v>245.43543893006</c:v>
                </c:pt>
                <c:pt idx="16">
                  <c:v>260.079738966631</c:v>
                </c:pt>
                <c:pt idx="17">
                  <c:v>229.66371986450599</c:v>
                </c:pt>
                <c:pt idx="18">
                  <c:v>230.631561312651</c:v>
                </c:pt>
                <c:pt idx="19">
                  <c:v>215.38781123662699</c:v>
                </c:pt>
                <c:pt idx="20">
                  <c:v>399.51784836012803</c:v>
                </c:pt>
                <c:pt idx="21">
                  <c:v>149.879212969523</c:v>
                </c:pt>
                <c:pt idx="22">
                  <c:v>374.59064154445599</c:v>
                </c:pt>
                <c:pt idx="23">
                  <c:v>393.42607260359699</c:v>
                </c:pt>
                <c:pt idx="24">
                  <c:v>190.36867511461901</c:v>
                </c:pt>
                <c:pt idx="25">
                  <c:v>143.20802321717099</c:v>
                </c:pt>
                <c:pt idx="26">
                  <c:v>283.28471566205701</c:v>
                </c:pt>
                <c:pt idx="27">
                  <c:v>169.90300974701501</c:v>
                </c:pt>
                <c:pt idx="28">
                  <c:v>321.94584980258298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2AE-4B0F-8B03-CAAFDAACD9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83502680"/>
        <c:axId val="483498416"/>
      </c:scatterChart>
      <c:valAx>
        <c:axId val="483502680"/>
        <c:scaling>
          <c:orientation val="minMax"/>
          <c:max val="28"/>
          <c:min val="23"/>
        </c:scaling>
        <c:delete val="0"/>
        <c:axPos val="b"/>
        <c:majorGridlines>
          <c:spPr>
            <a:ln w="9525" cap="flat" cmpd="sng" algn="ctr">
              <a:solidFill>
                <a:schemeClr val="bg2"/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AL (mm)</a:t>
                </a:r>
                <a:endParaRPr lang="ja-JP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83498416"/>
        <c:crosses val="autoZero"/>
        <c:crossBetween val="midCat"/>
        <c:majorUnit val="1"/>
      </c:valAx>
      <c:valAx>
        <c:axId val="483498416"/>
        <c:scaling>
          <c:orientation val="minMax"/>
          <c:max val="450"/>
          <c:min val="0"/>
        </c:scaling>
        <c:delete val="0"/>
        <c:axPos val="l"/>
        <c:majorGridlines>
          <c:spPr>
            <a:ln w="9525" cap="flat" cmpd="sng" algn="ctr">
              <a:solidFill>
                <a:schemeClr val="bg2"/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bg2"/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CT (um)</a:t>
                </a:r>
                <a:endParaRPr lang="ja-JP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83502680"/>
        <c:crosses val="autoZero"/>
        <c:crossBetween val="midCat"/>
        <c:majorUnit val="100"/>
        <c:minorUnit val="50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Nasal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chemeClr val="tx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tx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0.13628989361702129"/>
                  <c:y val="-0.41502606837606837"/>
                </c:manualLayout>
              </c:layout>
              <c:numFmt formatCode="General" sourceLinked="0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</c:trendlineLbl>
          </c:trendline>
          <c:xVal>
            <c:numRef>
              <c:f>[1]BM垂直方向厚み!$L$39:$L$67</c:f>
              <c:numCache>
                <c:formatCode>General</c:formatCode>
                <c:ptCount val="29"/>
                <c:pt idx="0">
                  <c:v>25.29</c:v>
                </c:pt>
                <c:pt idx="1">
                  <c:v>27.77</c:v>
                </c:pt>
                <c:pt idx="2">
                  <c:v>26.23</c:v>
                </c:pt>
                <c:pt idx="3">
                  <c:v>25.76</c:v>
                </c:pt>
                <c:pt idx="4">
                  <c:v>28.28</c:v>
                </c:pt>
                <c:pt idx="5">
                  <c:v>23.61</c:v>
                </c:pt>
                <c:pt idx="6">
                  <c:v>24.93</c:v>
                </c:pt>
                <c:pt idx="7">
                  <c:v>25.48</c:v>
                </c:pt>
                <c:pt idx="8">
                  <c:v>25.91</c:v>
                </c:pt>
                <c:pt idx="9">
                  <c:v>23.33</c:v>
                </c:pt>
                <c:pt idx="10">
                  <c:v>24.7</c:v>
                </c:pt>
                <c:pt idx="11">
                  <c:v>25.58</c:v>
                </c:pt>
                <c:pt idx="12">
                  <c:v>25.32</c:v>
                </c:pt>
                <c:pt idx="13">
                  <c:v>23.87</c:v>
                </c:pt>
                <c:pt idx="14">
                  <c:v>24.05</c:v>
                </c:pt>
                <c:pt idx="15">
                  <c:v>26.07</c:v>
                </c:pt>
                <c:pt idx="16">
                  <c:v>24.8</c:v>
                </c:pt>
                <c:pt idx="17">
                  <c:v>25.7</c:v>
                </c:pt>
                <c:pt idx="18">
                  <c:v>27.23</c:v>
                </c:pt>
                <c:pt idx="19">
                  <c:v>27.28</c:v>
                </c:pt>
                <c:pt idx="20">
                  <c:v>24.43</c:v>
                </c:pt>
                <c:pt idx="21">
                  <c:v>25.76</c:v>
                </c:pt>
                <c:pt idx="22">
                  <c:v>25.13</c:v>
                </c:pt>
                <c:pt idx="23">
                  <c:v>24.52</c:v>
                </c:pt>
                <c:pt idx="24">
                  <c:v>26.62</c:v>
                </c:pt>
                <c:pt idx="25">
                  <c:v>26.23</c:v>
                </c:pt>
                <c:pt idx="26">
                  <c:v>27.3</c:v>
                </c:pt>
                <c:pt idx="27">
                  <c:v>26.73</c:v>
                </c:pt>
                <c:pt idx="28">
                  <c:v>26.9</c:v>
                </c:pt>
              </c:numCache>
            </c:numRef>
          </c:xVal>
          <c:yVal>
            <c:numRef>
              <c:f>[1]BM垂直方向厚み!$R$39:$R$67</c:f>
              <c:numCache>
                <c:formatCode>General</c:formatCode>
                <c:ptCount val="29"/>
                <c:pt idx="0">
                  <c:v>155.29909360390701</c:v>
                </c:pt>
                <c:pt idx="1">
                  <c:v>149.79854593828901</c:v>
                </c:pt>
                <c:pt idx="2">
                  <c:v>225.50929176708701</c:v>
                </c:pt>
                <c:pt idx="3">
                  <c:v>151.14407943768299</c:v>
                </c:pt>
                <c:pt idx="4">
                  <c:v>143.736441584434</c:v>
                </c:pt>
                <c:pt idx="5">
                  <c:v>313.194114123573</c:v>
                </c:pt>
                <c:pt idx="6">
                  <c:v>166.65751880804001</c:v>
                </c:pt>
                <c:pt idx="7">
                  <c:v>169.52304983338999</c:v>
                </c:pt>
                <c:pt idx="8">
                  <c:v>145.36197889156</c:v>
                </c:pt>
                <c:pt idx="9">
                  <c:v>210.27711192173101</c:v>
                </c:pt>
                <c:pt idx="10">
                  <c:v>140.530992826588</c:v>
                </c:pt>
                <c:pt idx="11">
                  <c:v>225.321157941482</c:v>
                </c:pt>
                <c:pt idx="12">
                  <c:v>167.24327588923899</c:v>
                </c:pt>
                <c:pt idx="13">
                  <c:v>177.31110719354501</c:v>
                </c:pt>
                <c:pt idx="14">
                  <c:v>251.38538381335499</c:v>
                </c:pt>
                <c:pt idx="15">
                  <c:v>146.17987454674099</c:v>
                </c:pt>
                <c:pt idx="16">
                  <c:v>138.70347585849001</c:v>
                </c:pt>
                <c:pt idx="17">
                  <c:v>179.09560010743499</c:v>
                </c:pt>
                <c:pt idx="18">
                  <c:v>190.07248054330799</c:v>
                </c:pt>
                <c:pt idx="19">
                  <c:v>163.517226449204</c:v>
                </c:pt>
                <c:pt idx="20">
                  <c:v>264.59773659925401</c:v>
                </c:pt>
                <c:pt idx="21">
                  <c:v>275.640921658487</c:v>
                </c:pt>
                <c:pt idx="22">
                  <c:v>176.14622807163201</c:v>
                </c:pt>
                <c:pt idx="23">
                  <c:v>148.407413787894</c:v>
                </c:pt>
                <c:pt idx="24">
                  <c:v>160.17912661123401</c:v>
                </c:pt>
                <c:pt idx="25">
                  <c:v>140.17296433830199</c:v>
                </c:pt>
                <c:pt idx="26">
                  <c:v>225.00451649887401</c:v>
                </c:pt>
                <c:pt idx="27">
                  <c:v>159.31768640830799</c:v>
                </c:pt>
                <c:pt idx="28">
                  <c:v>163.097771738593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4B2-440E-9405-94D2B17BCB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83502680"/>
        <c:axId val="483498416"/>
      </c:scatterChart>
      <c:valAx>
        <c:axId val="483502680"/>
        <c:scaling>
          <c:orientation val="minMax"/>
          <c:max val="28"/>
          <c:min val="23"/>
        </c:scaling>
        <c:delete val="0"/>
        <c:axPos val="b"/>
        <c:majorGridlines>
          <c:spPr>
            <a:ln w="9525" cap="flat" cmpd="sng" algn="ctr">
              <a:solidFill>
                <a:schemeClr val="bg2"/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AL (mm)</a:t>
                </a:r>
                <a:endParaRPr lang="ja-JP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83498416"/>
        <c:crosses val="autoZero"/>
        <c:crossBetween val="midCat"/>
        <c:majorUnit val="1"/>
      </c:valAx>
      <c:valAx>
        <c:axId val="483498416"/>
        <c:scaling>
          <c:orientation val="minMax"/>
          <c:max val="450"/>
          <c:min val="0"/>
        </c:scaling>
        <c:delete val="0"/>
        <c:axPos val="l"/>
        <c:majorGridlines>
          <c:spPr>
            <a:ln w="9525" cap="flat" cmpd="sng" algn="ctr">
              <a:solidFill>
                <a:schemeClr val="bg2"/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bg2"/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CT (um)</a:t>
                </a:r>
                <a:endParaRPr lang="ja-JP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83502680"/>
        <c:crosses val="autoZero"/>
        <c:crossBetween val="midCat"/>
        <c:majorUnit val="100"/>
        <c:minorUnit val="50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Temporal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chemeClr val="tx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tx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0.13237098890527574"/>
                  <c:y val="-0.48497991452991451"/>
                </c:manualLayout>
              </c:layout>
              <c:numFmt formatCode="General" sourceLinked="0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</c:trendlineLbl>
          </c:trendline>
          <c:xVal>
            <c:numRef>
              <c:f>[1]BM垂直方向厚み!$L$68:$L$96</c:f>
              <c:numCache>
                <c:formatCode>General</c:formatCode>
                <c:ptCount val="29"/>
                <c:pt idx="0">
                  <c:v>25.29</c:v>
                </c:pt>
                <c:pt idx="1">
                  <c:v>27.77</c:v>
                </c:pt>
                <c:pt idx="2">
                  <c:v>26.23</c:v>
                </c:pt>
                <c:pt idx="3">
                  <c:v>25.76</c:v>
                </c:pt>
                <c:pt idx="4">
                  <c:v>28.28</c:v>
                </c:pt>
                <c:pt idx="5">
                  <c:v>23.61</c:v>
                </c:pt>
                <c:pt idx="6">
                  <c:v>24.93</c:v>
                </c:pt>
                <c:pt idx="7">
                  <c:v>25.48</c:v>
                </c:pt>
                <c:pt idx="8">
                  <c:v>25.91</c:v>
                </c:pt>
                <c:pt idx="9">
                  <c:v>23.33</c:v>
                </c:pt>
                <c:pt idx="10">
                  <c:v>24.7</c:v>
                </c:pt>
                <c:pt idx="11">
                  <c:v>25.58</c:v>
                </c:pt>
                <c:pt idx="12">
                  <c:v>25.32</c:v>
                </c:pt>
                <c:pt idx="13">
                  <c:v>23.87</c:v>
                </c:pt>
                <c:pt idx="14">
                  <c:v>24.05</c:v>
                </c:pt>
                <c:pt idx="15">
                  <c:v>26.07</c:v>
                </c:pt>
                <c:pt idx="16">
                  <c:v>24.8</c:v>
                </c:pt>
                <c:pt idx="17">
                  <c:v>25.7</c:v>
                </c:pt>
                <c:pt idx="18">
                  <c:v>27.23</c:v>
                </c:pt>
                <c:pt idx="19">
                  <c:v>27.28</c:v>
                </c:pt>
                <c:pt idx="20">
                  <c:v>24.43</c:v>
                </c:pt>
                <c:pt idx="21">
                  <c:v>25.76</c:v>
                </c:pt>
                <c:pt idx="22">
                  <c:v>25.13</c:v>
                </c:pt>
                <c:pt idx="23">
                  <c:v>24.52</c:v>
                </c:pt>
                <c:pt idx="24">
                  <c:v>26.62</c:v>
                </c:pt>
                <c:pt idx="25">
                  <c:v>26.23</c:v>
                </c:pt>
                <c:pt idx="26">
                  <c:v>27.3</c:v>
                </c:pt>
                <c:pt idx="27">
                  <c:v>26.73</c:v>
                </c:pt>
                <c:pt idx="28">
                  <c:v>26.9</c:v>
                </c:pt>
              </c:numCache>
            </c:numRef>
          </c:xVal>
          <c:yVal>
            <c:numRef>
              <c:f>[1]BM垂直方向厚み!$R$68:$R$96</c:f>
              <c:numCache>
                <c:formatCode>General</c:formatCode>
                <c:ptCount val="29"/>
                <c:pt idx="0">
                  <c:v>113.475326439936</c:v>
                </c:pt>
                <c:pt idx="1">
                  <c:v>86.803899575981902</c:v>
                </c:pt>
                <c:pt idx="2">
                  <c:v>114.631715651948</c:v>
                </c:pt>
                <c:pt idx="3">
                  <c:v>152.70267104600899</c:v>
                </c:pt>
                <c:pt idx="4">
                  <c:v>98.757131603148395</c:v>
                </c:pt>
                <c:pt idx="5">
                  <c:v>151.956299342828</c:v>
                </c:pt>
                <c:pt idx="6">
                  <c:v>157.81465871565001</c:v>
                </c:pt>
                <c:pt idx="7">
                  <c:v>112.82912938380601</c:v>
                </c:pt>
                <c:pt idx="8">
                  <c:v>94.120027509309494</c:v>
                </c:pt>
                <c:pt idx="9">
                  <c:v>159.44314972630599</c:v>
                </c:pt>
                <c:pt idx="10">
                  <c:v>127.31065805346</c:v>
                </c:pt>
                <c:pt idx="11">
                  <c:v>163.147725573526</c:v>
                </c:pt>
                <c:pt idx="12">
                  <c:v>109.092066801082</c:v>
                </c:pt>
                <c:pt idx="13">
                  <c:v>126.0942627021</c:v>
                </c:pt>
                <c:pt idx="14">
                  <c:v>188.40504858297601</c:v>
                </c:pt>
                <c:pt idx="15">
                  <c:v>70.335247691269103</c:v>
                </c:pt>
                <c:pt idx="16">
                  <c:v>132.00504386925101</c:v>
                </c:pt>
                <c:pt idx="17">
                  <c:v>115.81944852306999</c:v>
                </c:pt>
                <c:pt idx="18">
                  <c:v>119.59888470099401</c:v>
                </c:pt>
                <c:pt idx="19">
                  <c:v>120.48872932007799</c:v>
                </c:pt>
                <c:pt idx="20">
                  <c:v>148.607970113536</c:v>
                </c:pt>
                <c:pt idx="21">
                  <c:v>117.01284046333301</c:v>
                </c:pt>
                <c:pt idx="22">
                  <c:v>185.89719652786101</c:v>
                </c:pt>
                <c:pt idx="23">
                  <c:v>115.893825714838</c:v>
                </c:pt>
                <c:pt idx="24">
                  <c:v>124.951935513348</c:v>
                </c:pt>
                <c:pt idx="25">
                  <c:v>72.296873214710402</c:v>
                </c:pt>
                <c:pt idx="26">
                  <c:v>98.253192195815899</c:v>
                </c:pt>
                <c:pt idx="27">
                  <c:v>113.319281495162</c:v>
                </c:pt>
                <c:pt idx="28">
                  <c:v>60.531133852523801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469-4D76-9AF0-FF08DC8FEC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83502680"/>
        <c:axId val="483498416"/>
      </c:scatterChart>
      <c:valAx>
        <c:axId val="483502680"/>
        <c:scaling>
          <c:orientation val="minMax"/>
          <c:max val="28"/>
          <c:min val="23"/>
        </c:scaling>
        <c:delete val="0"/>
        <c:axPos val="b"/>
        <c:majorGridlines>
          <c:spPr>
            <a:ln w="9525" cap="flat" cmpd="sng" algn="ctr">
              <a:solidFill>
                <a:schemeClr val="bg2"/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AL (mm)</a:t>
                </a:r>
                <a:endParaRPr lang="ja-JP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83498416"/>
        <c:crosses val="autoZero"/>
        <c:crossBetween val="midCat"/>
        <c:majorUnit val="1"/>
      </c:valAx>
      <c:valAx>
        <c:axId val="483498416"/>
        <c:scaling>
          <c:orientation val="minMax"/>
          <c:max val="450"/>
          <c:min val="0"/>
        </c:scaling>
        <c:delete val="0"/>
        <c:axPos val="l"/>
        <c:majorGridlines>
          <c:spPr>
            <a:ln w="9525" cap="flat" cmpd="sng" algn="ctr">
              <a:solidFill>
                <a:schemeClr val="bg2"/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bg2"/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CT (um)</a:t>
                </a:r>
                <a:endParaRPr lang="ja-JP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83502680"/>
        <c:crosses val="autoZero"/>
        <c:crossBetween val="midCat"/>
        <c:majorUnit val="100"/>
        <c:minorUnit val="50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0"/>
          <c:tx>
            <c:v>Retina</c:v>
          </c:tx>
          <c:spPr>
            <a:pattFill prst="ltDnDiag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  <a:effectLst/>
          </c:spPr>
          <c:invertIfNegative val="0"/>
          <c:dLbls>
            <c:delete val="1"/>
          </c:dLbls>
          <c:errBars>
            <c:errBarType val="both"/>
            <c:errValType val="cust"/>
            <c:noEndCap val="0"/>
            <c:plus>
              <c:numRef>
                <c:f>[2]BM垂直方向厚み!$T$10:$V$10</c:f>
                <c:numCache>
                  <c:formatCode>General</c:formatCode>
                  <c:ptCount val="3"/>
                </c:numCache>
              </c:numRef>
            </c:plus>
            <c:minus>
              <c:numRef>
                <c:f>[2]BM垂直方向厚み!$T$10:$V$10</c:f>
                <c:numCache>
                  <c:formatCode>General</c:formatCode>
                  <c:ptCount val="3"/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[2]BM垂直方向厚み!$T$9:$V$9</c:f>
              <c:numCache>
                <c:formatCode>General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0-E0B8-493E-B40F-1E1A62401C3F}"/>
            </c:ext>
          </c:extLst>
        </c:ser>
        <c:ser>
          <c:idx val="0"/>
          <c:order val="1"/>
          <c:tx>
            <c:v>Choroid</c:v>
          </c:tx>
          <c:spPr>
            <a:pattFill prst="pct5">
              <a:fgClr>
                <a:schemeClr val="tx1"/>
              </a:fgClr>
              <a:bgClr>
                <a:schemeClr val="bg1"/>
              </a:bgClr>
            </a:pattFill>
            <a:ln w="19050">
              <a:solidFill>
                <a:schemeClr val="tx1"/>
              </a:solidFill>
            </a:ln>
            <a:effectLst/>
          </c:spPr>
          <c:invertIfNegative val="0"/>
          <c:dLbls>
            <c:delete val="1"/>
          </c:dLbls>
          <c:errBars>
            <c:errBarType val="both"/>
            <c:errValType val="cust"/>
            <c:noEndCap val="0"/>
            <c:plus>
              <c:numRef>
                <c:f>[2]BM垂直方向厚み!$T$14:$V$14</c:f>
                <c:numCache>
                  <c:formatCode>General</c:formatCode>
                  <c:ptCount val="3"/>
                  <c:pt idx="0">
                    <c:v>84.995057330295538</c:v>
                  </c:pt>
                  <c:pt idx="1">
                    <c:v>48.105910691047882</c:v>
                  </c:pt>
                  <c:pt idx="2">
                    <c:v>31.567163223726329</c:v>
                  </c:pt>
                </c:numCache>
              </c:numRef>
            </c:plus>
            <c:minus>
              <c:numRef>
                <c:f>[2]BM垂直方向厚み!$T$14:$V$14</c:f>
                <c:numCache>
                  <c:formatCode>General</c:formatCode>
                  <c:ptCount val="3"/>
                  <c:pt idx="0">
                    <c:v>84.995057330295538</c:v>
                  </c:pt>
                  <c:pt idx="1">
                    <c:v>48.105910691047882</c:v>
                  </c:pt>
                  <c:pt idx="2">
                    <c:v>31.567163223726329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/>
                </a:solidFill>
                <a:round/>
              </a:ln>
              <a:effectLst/>
            </c:spPr>
          </c:errBars>
          <c:cat>
            <c:strRef>
              <c:f>[2]BM垂直方向厚み!$T$12:$V$12</c:f>
              <c:strCache>
                <c:ptCount val="3"/>
                <c:pt idx="0">
                  <c:v>Macular</c:v>
                </c:pt>
                <c:pt idx="1">
                  <c:v>Nasal</c:v>
                </c:pt>
                <c:pt idx="2">
                  <c:v>Temporal</c:v>
                </c:pt>
              </c:strCache>
            </c:strRef>
          </c:cat>
          <c:val>
            <c:numRef>
              <c:f>[2]BM垂直方向厚み!$T$13:$V$13</c:f>
              <c:numCache>
                <c:formatCode>General</c:formatCode>
                <c:ptCount val="3"/>
                <c:pt idx="0">
                  <c:v>265.1086948619091</c:v>
                </c:pt>
                <c:pt idx="1">
                  <c:v>184.73042940743915</c:v>
                </c:pt>
                <c:pt idx="2">
                  <c:v>122.43981516905487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0B8-493E-B40F-1E1A62401C3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663829616"/>
        <c:axId val="663837160"/>
      </c:barChart>
      <c:catAx>
        <c:axId val="6638296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63837160"/>
        <c:crosses val="autoZero"/>
        <c:auto val="1"/>
        <c:lblAlgn val="ctr"/>
        <c:lblOffset val="100"/>
        <c:noMultiLvlLbl val="0"/>
      </c:catAx>
      <c:valAx>
        <c:axId val="663837160"/>
        <c:scaling>
          <c:orientation val="minMax"/>
          <c:max val="400"/>
          <c:min val="0"/>
        </c:scaling>
        <c:delete val="0"/>
        <c:axPos val="l"/>
        <c:majorGridlines>
          <c:spPr>
            <a:ln w="9525" cap="flat" cmpd="sng" algn="ctr">
              <a:solidFill>
                <a:schemeClr val="bg2"/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bg2"/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ja-JP"/>
                  <a:t>Thickness (um)</a:t>
                </a:r>
                <a:endParaRPr lang="ja-JP" alt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ja-JP" alt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63829616"/>
        <c:crosses val="autoZero"/>
        <c:crossBetween val="between"/>
        <c:minorUnit val="50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Macular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chemeClr val="tx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tx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0.1033033091333634"/>
                  <c:y val="-0.41565384615384615"/>
                </c:manualLayout>
              </c:layout>
              <c:numFmt formatCode="General" sourceLinked="0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</c:trendlineLbl>
          </c:trendline>
          <c:xVal>
            <c:numRef>
              <c:f>[2]BM垂直方向厚み!$L$10:$L$38</c:f>
              <c:numCache>
                <c:formatCode>General</c:formatCode>
                <c:ptCount val="29"/>
                <c:pt idx="0">
                  <c:v>25.29</c:v>
                </c:pt>
                <c:pt idx="1">
                  <c:v>27.77</c:v>
                </c:pt>
                <c:pt idx="2">
                  <c:v>26.23</c:v>
                </c:pt>
                <c:pt idx="3">
                  <c:v>25.76</c:v>
                </c:pt>
                <c:pt idx="4">
                  <c:v>28.28</c:v>
                </c:pt>
                <c:pt idx="5">
                  <c:v>23.61</c:v>
                </c:pt>
                <c:pt idx="6">
                  <c:v>24.93</c:v>
                </c:pt>
                <c:pt idx="7">
                  <c:v>25.48</c:v>
                </c:pt>
                <c:pt idx="8">
                  <c:v>25.91</c:v>
                </c:pt>
                <c:pt idx="9">
                  <c:v>23.33</c:v>
                </c:pt>
                <c:pt idx="10">
                  <c:v>24.7</c:v>
                </c:pt>
                <c:pt idx="11">
                  <c:v>25.58</c:v>
                </c:pt>
                <c:pt idx="12">
                  <c:v>25.32</c:v>
                </c:pt>
                <c:pt idx="13">
                  <c:v>23.87</c:v>
                </c:pt>
                <c:pt idx="14">
                  <c:v>24.05</c:v>
                </c:pt>
                <c:pt idx="15">
                  <c:v>26.07</c:v>
                </c:pt>
                <c:pt idx="16">
                  <c:v>24.8</c:v>
                </c:pt>
                <c:pt idx="17">
                  <c:v>25.7</c:v>
                </c:pt>
                <c:pt idx="18">
                  <c:v>27.23</c:v>
                </c:pt>
                <c:pt idx="19">
                  <c:v>27.28</c:v>
                </c:pt>
                <c:pt idx="20">
                  <c:v>24.43</c:v>
                </c:pt>
                <c:pt idx="21">
                  <c:v>25.76</c:v>
                </c:pt>
                <c:pt idx="22">
                  <c:v>25.13</c:v>
                </c:pt>
                <c:pt idx="23">
                  <c:v>24.52</c:v>
                </c:pt>
                <c:pt idx="24">
                  <c:v>26.62</c:v>
                </c:pt>
                <c:pt idx="25">
                  <c:v>26.23</c:v>
                </c:pt>
                <c:pt idx="26">
                  <c:v>27.3</c:v>
                </c:pt>
                <c:pt idx="27">
                  <c:v>26.73</c:v>
                </c:pt>
                <c:pt idx="28">
                  <c:v>26.9</c:v>
                </c:pt>
              </c:numCache>
            </c:numRef>
          </c:xVal>
          <c:yVal>
            <c:numRef>
              <c:f>[2]BM垂直方向厚み!$Q$10:$Q$38</c:f>
              <c:numCache>
                <c:formatCode>General</c:formatCode>
                <c:ptCount val="29"/>
                <c:pt idx="0">
                  <c:v>237.34089271985499</c:v>
                </c:pt>
                <c:pt idx="1">
                  <c:v>178.25040597608199</c:v>
                </c:pt>
                <c:pt idx="2">
                  <c:v>174.878050400425</c:v>
                </c:pt>
                <c:pt idx="3">
                  <c:v>275.69853302315499</c:v>
                </c:pt>
                <c:pt idx="4">
                  <c:v>161.257378694473</c:v>
                </c:pt>
                <c:pt idx="5">
                  <c:v>255.709115602184</c:v>
                </c:pt>
                <c:pt idx="6">
                  <c:v>161.71039149078501</c:v>
                </c:pt>
                <c:pt idx="7">
                  <c:v>341.60912875051901</c:v>
                </c:pt>
                <c:pt idx="8">
                  <c:v>184.14326931289901</c:v>
                </c:pt>
                <c:pt idx="9">
                  <c:v>399.41056137129499</c:v>
                </c:pt>
                <c:pt idx="10">
                  <c:v>319.75578056232899</c:v>
                </c:pt>
                <c:pt idx="11">
                  <c:v>306.02348492824302</c:v>
                </c:pt>
                <c:pt idx="12">
                  <c:v>401.74862347527699</c:v>
                </c:pt>
                <c:pt idx="13">
                  <c:v>296.942747096885</c:v>
                </c:pt>
                <c:pt idx="14">
                  <c:v>363.095780238923</c:v>
                </c:pt>
                <c:pt idx="15">
                  <c:v>250.30696967734801</c:v>
                </c:pt>
                <c:pt idx="16">
                  <c:v>260.52604818407798</c:v>
                </c:pt>
                <c:pt idx="17">
                  <c:v>230.178913811813</c:v>
                </c:pt>
                <c:pt idx="18">
                  <c:v>231.41463090423801</c:v>
                </c:pt>
                <c:pt idx="19">
                  <c:v>216.13681746498301</c:v>
                </c:pt>
                <c:pt idx="20">
                  <c:v>401.00703504872502</c:v>
                </c:pt>
                <c:pt idx="21">
                  <c:v>150.056947584315</c:v>
                </c:pt>
                <c:pt idx="22">
                  <c:v>376.91716487234902</c:v>
                </c:pt>
                <c:pt idx="23">
                  <c:v>397.84446379235698</c:v>
                </c:pt>
                <c:pt idx="24">
                  <c:v>190.21239334536099</c:v>
                </c:pt>
                <c:pt idx="25">
                  <c:v>143.80783009674201</c:v>
                </c:pt>
                <c:pt idx="26">
                  <c:v>284.78301580158501</c:v>
                </c:pt>
                <c:pt idx="27">
                  <c:v>172.25983992784199</c:v>
                </c:pt>
                <c:pt idx="28">
                  <c:v>325.12593684030003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BCC-4020-AAD8-A649F853B0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83502680"/>
        <c:axId val="483498416"/>
      </c:scatterChart>
      <c:valAx>
        <c:axId val="483502680"/>
        <c:scaling>
          <c:orientation val="minMax"/>
          <c:max val="28"/>
          <c:min val="23"/>
        </c:scaling>
        <c:delete val="0"/>
        <c:axPos val="b"/>
        <c:majorGridlines>
          <c:spPr>
            <a:ln w="9525" cap="flat" cmpd="sng" algn="ctr">
              <a:solidFill>
                <a:schemeClr val="bg2"/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AL (mm)</a:t>
                </a:r>
                <a:endParaRPr lang="ja-JP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83498416"/>
        <c:crosses val="autoZero"/>
        <c:crossBetween val="midCat"/>
        <c:majorUnit val="1"/>
      </c:valAx>
      <c:valAx>
        <c:axId val="483498416"/>
        <c:scaling>
          <c:orientation val="minMax"/>
          <c:max val="450"/>
          <c:min val="0"/>
        </c:scaling>
        <c:delete val="0"/>
        <c:axPos val="l"/>
        <c:majorGridlines>
          <c:spPr>
            <a:ln w="9525" cap="flat" cmpd="sng" algn="ctr">
              <a:solidFill>
                <a:schemeClr val="bg2"/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bg2"/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CT (um)</a:t>
                </a:r>
                <a:endParaRPr lang="ja-JP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83502680"/>
        <c:crosses val="autoZero"/>
        <c:crossBetween val="midCat"/>
        <c:majorUnit val="100"/>
        <c:minorUnit val="50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spc="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 sz="2000">
                <a:latin typeface="Times New Roman" panose="02020603050405020304" pitchFamily="18" charset="0"/>
                <a:cs typeface="Times New Roman" panose="02020603050405020304" pitchFamily="18" charset="0"/>
              </a:rPr>
              <a:t>Macular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spc="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8"/>
            <c:spPr>
              <a:solidFill>
                <a:schemeClr val="tx1"/>
              </a:solidFill>
              <a:ln w="9525">
                <a:noFill/>
              </a:ln>
              <a:effectLst/>
            </c:spPr>
          </c:marker>
          <c:trendline>
            <c:spPr>
              <a:ln w="19050" cap="rnd">
                <a:solidFill>
                  <a:schemeClr val="tx1"/>
                </a:solidFill>
                <a:prstDash val="solid"/>
              </a:ln>
              <a:effectLst/>
            </c:spPr>
            <c:trendlineType val="linear"/>
            <c:forward val="5"/>
            <c:backward val="5"/>
            <c:dispRSqr val="1"/>
            <c:dispEq val="1"/>
            <c:trendlineLbl>
              <c:layout>
                <c:manualLayout>
                  <c:x val="-0.25673225334640865"/>
                  <c:y val="0.4762383860994360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400" b="0" i="0" u="none" strike="noStrike" kern="1200" baseline="0">
                      <a:solidFill>
                        <a:sysClr val="windowText" lastClr="000000"/>
                      </a:solidFill>
                      <a:latin typeface="Times New Roman" panose="02020603050405020304" pitchFamily="18" charset="0"/>
                      <a:ea typeface="+mn-ea"/>
                      <a:cs typeface="Times New Roman" panose="02020603050405020304" pitchFamily="18" charset="0"/>
                    </a:defRPr>
                  </a:pPr>
                  <a:endParaRPr lang="ja-JP"/>
                </a:p>
              </c:txPr>
            </c:trendlineLbl>
          </c:trendline>
          <c:xVal>
            <c:numRef>
              <c:f>testdata230414!$K$8:$K$181</c:f>
              <c:numCache>
                <c:formatCode>General</c:formatCode>
                <c:ptCount val="174"/>
                <c:pt idx="0">
                  <c:v>-0.875</c:v>
                </c:pt>
                <c:pt idx="1">
                  <c:v>-2</c:v>
                </c:pt>
                <c:pt idx="2">
                  <c:v>-0.75</c:v>
                </c:pt>
                <c:pt idx="3">
                  <c:v>-1.125</c:v>
                </c:pt>
                <c:pt idx="4">
                  <c:v>-5.5</c:v>
                </c:pt>
                <c:pt idx="5">
                  <c:v>-5.375</c:v>
                </c:pt>
                <c:pt idx="6">
                  <c:v>-0.75</c:v>
                </c:pt>
                <c:pt idx="7">
                  <c:v>-0.75</c:v>
                </c:pt>
                <c:pt idx="8">
                  <c:v>-0.125</c:v>
                </c:pt>
                <c:pt idx="9">
                  <c:v>0.125</c:v>
                </c:pt>
                <c:pt idx="10">
                  <c:v>-0.875</c:v>
                </c:pt>
                <c:pt idx="11">
                  <c:v>-1.125</c:v>
                </c:pt>
                <c:pt idx="12">
                  <c:v>-3.75</c:v>
                </c:pt>
                <c:pt idx="13">
                  <c:v>-3.625</c:v>
                </c:pt>
                <c:pt idx="14">
                  <c:v>-0.75</c:v>
                </c:pt>
                <c:pt idx="15">
                  <c:v>-3.125</c:v>
                </c:pt>
                <c:pt idx="16">
                  <c:v>-2.5</c:v>
                </c:pt>
                <c:pt idx="17">
                  <c:v>-0.625</c:v>
                </c:pt>
                <c:pt idx="18">
                  <c:v>-0.875</c:v>
                </c:pt>
                <c:pt idx="19">
                  <c:v>-1.25</c:v>
                </c:pt>
                <c:pt idx="20">
                  <c:v>-0.25</c:v>
                </c:pt>
                <c:pt idx="21">
                  <c:v>0.125</c:v>
                </c:pt>
                <c:pt idx="22">
                  <c:v>-1.875</c:v>
                </c:pt>
                <c:pt idx="23">
                  <c:v>-0.25</c:v>
                </c:pt>
                <c:pt idx="24">
                  <c:v>0</c:v>
                </c:pt>
                <c:pt idx="25">
                  <c:v>-0.125</c:v>
                </c:pt>
                <c:pt idx="26">
                  <c:v>-4.5</c:v>
                </c:pt>
                <c:pt idx="27">
                  <c:v>-3.625</c:v>
                </c:pt>
                <c:pt idx="28">
                  <c:v>-0.75</c:v>
                </c:pt>
                <c:pt idx="29">
                  <c:v>0.375</c:v>
                </c:pt>
                <c:pt idx="30">
                  <c:v>-1.375</c:v>
                </c:pt>
                <c:pt idx="31">
                  <c:v>-0.875</c:v>
                </c:pt>
                <c:pt idx="32">
                  <c:v>-0.75</c:v>
                </c:pt>
                <c:pt idx="33">
                  <c:v>-0.375</c:v>
                </c:pt>
                <c:pt idx="34">
                  <c:v>-0.375</c:v>
                </c:pt>
                <c:pt idx="35">
                  <c:v>-0.375</c:v>
                </c:pt>
                <c:pt idx="36">
                  <c:v>-1.625</c:v>
                </c:pt>
                <c:pt idx="37">
                  <c:v>-1.5</c:v>
                </c:pt>
                <c:pt idx="38">
                  <c:v>-2.25</c:v>
                </c:pt>
                <c:pt idx="39">
                  <c:v>-2.125</c:v>
                </c:pt>
                <c:pt idx="40">
                  <c:v>-0.875</c:v>
                </c:pt>
                <c:pt idx="41">
                  <c:v>-0.25</c:v>
                </c:pt>
                <c:pt idx="42">
                  <c:v>-0.875</c:v>
                </c:pt>
                <c:pt idx="43">
                  <c:v>-0.875</c:v>
                </c:pt>
                <c:pt idx="44">
                  <c:v>0.375</c:v>
                </c:pt>
                <c:pt idx="45">
                  <c:v>0.125</c:v>
                </c:pt>
                <c:pt idx="46">
                  <c:v>-1.125</c:v>
                </c:pt>
                <c:pt idx="47">
                  <c:v>-1.25</c:v>
                </c:pt>
                <c:pt idx="48">
                  <c:v>-0.25</c:v>
                </c:pt>
                <c:pt idx="49">
                  <c:v>0.125</c:v>
                </c:pt>
                <c:pt idx="50">
                  <c:v>0.125</c:v>
                </c:pt>
                <c:pt idx="51">
                  <c:v>0</c:v>
                </c:pt>
                <c:pt idx="52">
                  <c:v>0.125</c:v>
                </c:pt>
                <c:pt idx="53">
                  <c:v>-1.875</c:v>
                </c:pt>
                <c:pt idx="54">
                  <c:v>-0.25</c:v>
                </c:pt>
                <c:pt idx="55">
                  <c:v>0.125</c:v>
                </c:pt>
                <c:pt idx="56">
                  <c:v>0.125</c:v>
                </c:pt>
                <c:pt idx="57">
                  <c:v>0</c:v>
                </c:pt>
                <c:pt idx="58">
                  <c:v>-0.25</c:v>
                </c:pt>
                <c:pt idx="59">
                  <c:v>-0.875</c:v>
                </c:pt>
                <c:pt idx="60">
                  <c:v>0.125</c:v>
                </c:pt>
                <c:pt idx="61">
                  <c:v>0.625</c:v>
                </c:pt>
                <c:pt idx="62">
                  <c:v>-2.875</c:v>
                </c:pt>
                <c:pt idx="63">
                  <c:v>-1.625</c:v>
                </c:pt>
                <c:pt idx="64">
                  <c:v>-1.5</c:v>
                </c:pt>
                <c:pt idx="65">
                  <c:v>-1.5</c:v>
                </c:pt>
                <c:pt idx="66">
                  <c:v>-1.125</c:v>
                </c:pt>
                <c:pt idx="67">
                  <c:v>-1.5</c:v>
                </c:pt>
                <c:pt idx="68">
                  <c:v>1</c:v>
                </c:pt>
                <c:pt idx="69">
                  <c:v>0</c:v>
                </c:pt>
                <c:pt idx="70">
                  <c:v>0.125</c:v>
                </c:pt>
                <c:pt idx="71">
                  <c:v>-0.25</c:v>
                </c:pt>
                <c:pt idx="72">
                  <c:v>-0.5</c:v>
                </c:pt>
                <c:pt idx="73">
                  <c:v>-0.625</c:v>
                </c:pt>
                <c:pt idx="74">
                  <c:v>-1.25</c:v>
                </c:pt>
                <c:pt idx="75">
                  <c:v>-0.625</c:v>
                </c:pt>
                <c:pt idx="76">
                  <c:v>0.25</c:v>
                </c:pt>
                <c:pt idx="77">
                  <c:v>0.125</c:v>
                </c:pt>
                <c:pt idx="78">
                  <c:v>0.125</c:v>
                </c:pt>
                <c:pt idx="79">
                  <c:v>0.625</c:v>
                </c:pt>
                <c:pt idx="80">
                  <c:v>0.125</c:v>
                </c:pt>
                <c:pt idx="81">
                  <c:v>0.375</c:v>
                </c:pt>
                <c:pt idx="82">
                  <c:v>3.25</c:v>
                </c:pt>
                <c:pt idx="83">
                  <c:v>0.625</c:v>
                </c:pt>
                <c:pt idx="84">
                  <c:v>-3</c:v>
                </c:pt>
                <c:pt idx="85">
                  <c:v>-3.5</c:v>
                </c:pt>
                <c:pt idx="86">
                  <c:v>-3.875</c:v>
                </c:pt>
                <c:pt idx="87">
                  <c:v>-3.75</c:v>
                </c:pt>
                <c:pt idx="88">
                  <c:v>-1</c:v>
                </c:pt>
                <c:pt idx="89">
                  <c:v>-0.5</c:v>
                </c:pt>
                <c:pt idx="90">
                  <c:v>-4.125</c:v>
                </c:pt>
                <c:pt idx="91">
                  <c:v>-4</c:v>
                </c:pt>
                <c:pt idx="92">
                  <c:v>-0.875</c:v>
                </c:pt>
                <c:pt idx="93">
                  <c:v>-1.125</c:v>
                </c:pt>
                <c:pt idx="94">
                  <c:v>0.5</c:v>
                </c:pt>
                <c:pt idx="95">
                  <c:v>0.5</c:v>
                </c:pt>
                <c:pt idx="96">
                  <c:v>-6.375</c:v>
                </c:pt>
                <c:pt idx="97">
                  <c:v>-6.625</c:v>
                </c:pt>
                <c:pt idx="98">
                  <c:v>0.375</c:v>
                </c:pt>
                <c:pt idx="99">
                  <c:v>0.125</c:v>
                </c:pt>
                <c:pt idx="100">
                  <c:v>0.5</c:v>
                </c:pt>
                <c:pt idx="101">
                  <c:v>0.75</c:v>
                </c:pt>
                <c:pt idx="102">
                  <c:v>-0.625</c:v>
                </c:pt>
                <c:pt idx="103">
                  <c:v>-0.75</c:v>
                </c:pt>
                <c:pt idx="104">
                  <c:v>-5.875</c:v>
                </c:pt>
                <c:pt idx="105">
                  <c:v>-5.125</c:v>
                </c:pt>
                <c:pt idx="106">
                  <c:v>0.625</c:v>
                </c:pt>
                <c:pt idx="107">
                  <c:v>0.875</c:v>
                </c:pt>
                <c:pt idx="108">
                  <c:v>-1.125</c:v>
                </c:pt>
                <c:pt idx="109">
                  <c:v>-1.75</c:v>
                </c:pt>
                <c:pt idx="110">
                  <c:v>-1</c:v>
                </c:pt>
                <c:pt idx="111">
                  <c:v>-1.25</c:v>
                </c:pt>
                <c:pt idx="112">
                  <c:v>-1.625</c:v>
                </c:pt>
                <c:pt idx="113">
                  <c:v>-2.375</c:v>
                </c:pt>
                <c:pt idx="114">
                  <c:v>-1.5</c:v>
                </c:pt>
                <c:pt idx="115">
                  <c:v>-0.75</c:v>
                </c:pt>
                <c:pt idx="116">
                  <c:v>-2.5</c:v>
                </c:pt>
                <c:pt idx="117">
                  <c:v>-2</c:v>
                </c:pt>
                <c:pt idx="118">
                  <c:v>-1.375</c:v>
                </c:pt>
                <c:pt idx="119">
                  <c:v>-1</c:v>
                </c:pt>
                <c:pt idx="120">
                  <c:v>-1.625</c:v>
                </c:pt>
                <c:pt idx="121">
                  <c:v>-1.5</c:v>
                </c:pt>
                <c:pt idx="122">
                  <c:v>-3.375</c:v>
                </c:pt>
                <c:pt idx="123">
                  <c:v>-3</c:v>
                </c:pt>
                <c:pt idx="124">
                  <c:v>-1.375</c:v>
                </c:pt>
                <c:pt idx="125">
                  <c:v>-1.625</c:v>
                </c:pt>
                <c:pt idx="126">
                  <c:v>-5.125</c:v>
                </c:pt>
                <c:pt idx="127">
                  <c:v>-4.25</c:v>
                </c:pt>
                <c:pt idx="128">
                  <c:v>0.5</c:v>
                </c:pt>
                <c:pt idx="129">
                  <c:v>0.875</c:v>
                </c:pt>
                <c:pt idx="130">
                  <c:v>-1.375</c:v>
                </c:pt>
                <c:pt idx="131">
                  <c:v>-1.125</c:v>
                </c:pt>
                <c:pt idx="132">
                  <c:v>0.5</c:v>
                </c:pt>
                <c:pt idx="133">
                  <c:v>-0.125</c:v>
                </c:pt>
                <c:pt idx="134">
                  <c:v>-3.375</c:v>
                </c:pt>
                <c:pt idx="135">
                  <c:v>-3.875</c:v>
                </c:pt>
                <c:pt idx="136">
                  <c:v>-6.875</c:v>
                </c:pt>
                <c:pt idx="137">
                  <c:v>-6.75</c:v>
                </c:pt>
                <c:pt idx="138">
                  <c:v>0.25</c:v>
                </c:pt>
                <c:pt idx="139">
                  <c:v>0.375</c:v>
                </c:pt>
                <c:pt idx="140">
                  <c:v>-2.625</c:v>
                </c:pt>
                <c:pt idx="141">
                  <c:v>-2.5</c:v>
                </c:pt>
                <c:pt idx="142">
                  <c:v>-1.375</c:v>
                </c:pt>
                <c:pt idx="143">
                  <c:v>-1.375</c:v>
                </c:pt>
                <c:pt idx="144">
                  <c:v>0.75</c:v>
                </c:pt>
                <c:pt idx="145">
                  <c:v>0.75</c:v>
                </c:pt>
                <c:pt idx="146">
                  <c:v>0.625</c:v>
                </c:pt>
                <c:pt idx="147">
                  <c:v>0.5</c:v>
                </c:pt>
                <c:pt idx="148">
                  <c:v>-5.625</c:v>
                </c:pt>
                <c:pt idx="149">
                  <c:v>-4.875</c:v>
                </c:pt>
                <c:pt idx="150">
                  <c:v>0</c:v>
                </c:pt>
                <c:pt idx="151">
                  <c:v>0</c:v>
                </c:pt>
                <c:pt idx="152">
                  <c:v>-1.75</c:v>
                </c:pt>
                <c:pt idx="153">
                  <c:v>-1.875</c:v>
                </c:pt>
                <c:pt idx="154">
                  <c:v>-0.875</c:v>
                </c:pt>
                <c:pt idx="155">
                  <c:v>-1</c:v>
                </c:pt>
                <c:pt idx="156">
                  <c:v>-3.125</c:v>
                </c:pt>
                <c:pt idx="157">
                  <c:v>-3.75</c:v>
                </c:pt>
                <c:pt idx="158">
                  <c:v>0.875</c:v>
                </c:pt>
                <c:pt idx="159">
                  <c:v>2.5</c:v>
                </c:pt>
                <c:pt idx="160">
                  <c:v>-1.875</c:v>
                </c:pt>
                <c:pt idx="161">
                  <c:v>-1.75</c:v>
                </c:pt>
                <c:pt idx="162">
                  <c:v>-1.125</c:v>
                </c:pt>
                <c:pt idx="163">
                  <c:v>-0.5</c:v>
                </c:pt>
                <c:pt idx="164">
                  <c:v>1.375</c:v>
                </c:pt>
                <c:pt idx="165">
                  <c:v>1.625</c:v>
                </c:pt>
                <c:pt idx="166">
                  <c:v>0.875</c:v>
                </c:pt>
                <c:pt idx="167">
                  <c:v>1.25</c:v>
                </c:pt>
                <c:pt idx="168">
                  <c:v>-0.125</c:v>
                </c:pt>
                <c:pt idx="169">
                  <c:v>-0.125</c:v>
                </c:pt>
                <c:pt idx="170">
                  <c:v>-4.5</c:v>
                </c:pt>
                <c:pt idx="171">
                  <c:v>-4.375</c:v>
                </c:pt>
                <c:pt idx="172">
                  <c:v>-2.125</c:v>
                </c:pt>
                <c:pt idx="173">
                  <c:v>-1.75</c:v>
                </c:pt>
              </c:numCache>
            </c:numRef>
          </c:xVal>
          <c:yVal>
            <c:numRef>
              <c:f>testdata230414!$O$8:$O$181</c:f>
              <c:numCache>
                <c:formatCode>General</c:formatCode>
                <c:ptCount val="174"/>
                <c:pt idx="0">
                  <c:v>285.33780523057402</c:v>
                </c:pt>
                <c:pt idx="1">
                  <c:v>251.649372648732</c:v>
                </c:pt>
                <c:pt idx="2">
                  <c:v>226.848302075882</c:v>
                </c:pt>
                <c:pt idx="3">
                  <c:v>238.97490830503401</c:v>
                </c:pt>
                <c:pt idx="4">
                  <c:v>232.908488202222</c:v>
                </c:pt>
                <c:pt idx="5">
                  <c:v>232.117012546051</c:v>
                </c:pt>
                <c:pt idx="6">
                  <c:v>291.39336026754199</c:v>
                </c:pt>
                <c:pt idx="7">
                  <c:v>334.61196719622802</c:v>
                </c:pt>
                <c:pt idx="8">
                  <c:v>233.10653464257399</c:v>
                </c:pt>
                <c:pt idx="9">
                  <c:v>274.028296740521</c:v>
                </c:pt>
                <c:pt idx="10">
                  <c:v>248.707002053607</c:v>
                </c:pt>
                <c:pt idx="11">
                  <c:v>309.87547334418798</c:v>
                </c:pt>
                <c:pt idx="12">
                  <c:v>272.01923792201001</c:v>
                </c:pt>
                <c:pt idx="13">
                  <c:v>300.21035903955402</c:v>
                </c:pt>
                <c:pt idx="14">
                  <c:v>244.75094353571299</c:v>
                </c:pt>
                <c:pt idx="15">
                  <c:v>291.09186109638898</c:v>
                </c:pt>
                <c:pt idx="16">
                  <c:v>175.31912290548399</c:v>
                </c:pt>
                <c:pt idx="17">
                  <c:v>197.45246450900299</c:v>
                </c:pt>
                <c:pt idx="18">
                  <c:v>223.663603227853</c:v>
                </c:pt>
                <c:pt idx="19">
                  <c:v>223.13217448231501</c:v>
                </c:pt>
                <c:pt idx="20">
                  <c:v>229.55508658577801</c:v>
                </c:pt>
                <c:pt idx="21">
                  <c:v>196.95143532093101</c:v>
                </c:pt>
                <c:pt idx="22">
                  <c:v>183.11938978166901</c:v>
                </c:pt>
                <c:pt idx="23">
                  <c:v>284.75455674512398</c:v>
                </c:pt>
                <c:pt idx="24">
                  <c:v>327.801350443768</c:v>
                </c:pt>
                <c:pt idx="25">
                  <c:v>305.72802629594997</c:v>
                </c:pt>
                <c:pt idx="26">
                  <c:v>157.44665587210901</c:v>
                </c:pt>
                <c:pt idx="27">
                  <c:v>140.88958691672701</c:v>
                </c:pt>
                <c:pt idx="28">
                  <c:v>348.56978294943798</c:v>
                </c:pt>
                <c:pt idx="29">
                  <c:v>363.36291315434499</c:v>
                </c:pt>
                <c:pt idx="30">
                  <c:v>371.58792146393199</c:v>
                </c:pt>
                <c:pt idx="31">
                  <c:v>382.03457865833002</c:v>
                </c:pt>
                <c:pt idx="32">
                  <c:v>209.841245768237</c:v>
                </c:pt>
                <c:pt idx="33">
                  <c:v>218.31201354297201</c:v>
                </c:pt>
                <c:pt idx="34">
                  <c:v>343.57101813971298</c:v>
                </c:pt>
                <c:pt idx="35">
                  <c:v>391.19044230908901</c:v>
                </c:pt>
                <c:pt idx="36">
                  <c:v>397.68331288839403</c:v>
                </c:pt>
                <c:pt idx="37">
                  <c:v>383.64641791097603</c:v>
                </c:pt>
                <c:pt idx="38">
                  <c:v>252.09934847407601</c:v>
                </c:pt>
                <c:pt idx="39">
                  <c:v>320.54195321242099</c:v>
                </c:pt>
                <c:pt idx="40">
                  <c:v>334.11505287501097</c:v>
                </c:pt>
                <c:pt idx="41">
                  <c:v>407.34448776740101</c:v>
                </c:pt>
                <c:pt idx="42">
                  <c:v>240.86121055832601</c:v>
                </c:pt>
                <c:pt idx="43">
                  <c:v>228.54010181107199</c:v>
                </c:pt>
                <c:pt idx="44">
                  <c:v>338.81732012431797</c:v>
                </c:pt>
                <c:pt idx="45">
                  <c:v>327.08674072758799</c:v>
                </c:pt>
                <c:pt idx="46">
                  <c:v>292.06076776842599</c:v>
                </c:pt>
                <c:pt idx="47">
                  <c:v>281.22735264234802</c:v>
                </c:pt>
                <c:pt idx="48">
                  <c:v>294.70812507476899</c:v>
                </c:pt>
                <c:pt idx="49">
                  <c:v>298.16831955734301</c:v>
                </c:pt>
                <c:pt idx="50">
                  <c:v>235.977810771642</c:v>
                </c:pt>
                <c:pt idx="51">
                  <c:v>226.72954502612299</c:v>
                </c:pt>
                <c:pt idx="52">
                  <c:v>313.776969908463</c:v>
                </c:pt>
                <c:pt idx="53">
                  <c:v>305.44574254150598</c:v>
                </c:pt>
                <c:pt idx="54">
                  <c:v>286.69995999193202</c:v>
                </c:pt>
                <c:pt idx="55">
                  <c:v>279.743327219234</c:v>
                </c:pt>
                <c:pt idx="56">
                  <c:v>302.09317527884599</c:v>
                </c:pt>
                <c:pt idx="57">
                  <c:v>344.33988326240001</c:v>
                </c:pt>
                <c:pt idx="58">
                  <c:v>326.44575012520301</c:v>
                </c:pt>
                <c:pt idx="59">
                  <c:v>272.70371524177699</c:v>
                </c:pt>
                <c:pt idx="60">
                  <c:v>357.76434323092099</c:v>
                </c:pt>
                <c:pt idx="61">
                  <c:v>417.62862406395902</c:v>
                </c:pt>
                <c:pt idx="62">
                  <c:v>319.311483030825</c:v>
                </c:pt>
                <c:pt idx="63">
                  <c:v>350.47265432525103</c:v>
                </c:pt>
                <c:pt idx="64">
                  <c:v>287.78978070194802</c:v>
                </c:pt>
                <c:pt idx="65">
                  <c:v>255.469931878176</c:v>
                </c:pt>
                <c:pt idx="66">
                  <c:v>195.57245840820499</c:v>
                </c:pt>
                <c:pt idx="67">
                  <c:v>174.906429867132</c:v>
                </c:pt>
                <c:pt idx="68">
                  <c:v>296.81647984071401</c:v>
                </c:pt>
                <c:pt idx="69">
                  <c:v>248.323733352342</c:v>
                </c:pt>
                <c:pt idx="70">
                  <c:v>352.64950599034398</c:v>
                </c:pt>
                <c:pt idx="71">
                  <c:v>295.748146364261</c:v>
                </c:pt>
                <c:pt idx="72">
                  <c:v>392.00316077842899</c:v>
                </c:pt>
                <c:pt idx="73">
                  <c:v>383.90488764710102</c:v>
                </c:pt>
                <c:pt idx="74">
                  <c:v>209.56955228323099</c:v>
                </c:pt>
                <c:pt idx="75">
                  <c:v>214.34087035177799</c:v>
                </c:pt>
                <c:pt idx="76">
                  <c:v>224.20419176437801</c:v>
                </c:pt>
                <c:pt idx="77">
                  <c:v>207.013279161783</c:v>
                </c:pt>
                <c:pt idx="78">
                  <c:v>267.70345965693099</c:v>
                </c:pt>
                <c:pt idx="79">
                  <c:v>244.924148020893</c:v>
                </c:pt>
                <c:pt idx="80">
                  <c:v>247.681911841866</c:v>
                </c:pt>
                <c:pt idx="81">
                  <c:v>265.98953903492497</c:v>
                </c:pt>
                <c:pt idx="82">
                  <c:v>360.30533574409202</c:v>
                </c:pt>
                <c:pt idx="83">
                  <c:v>295.79849739287101</c:v>
                </c:pt>
                <c:pt idx="84">
                  <c:v>286.5660279009</c:v>
                </c:pt>
                <c:pt idx="85">
                  <c:v>301.59830406927699</c:v>
                </c:pt>
                <c:pt idx="86">
                  <c:v>226.42782789930399</c:v>
                </c:pt>
                <c:pt idx="87">
                  <c:v>229.31652769453001</c:v>
                </c:pt>
                <c:pt idx="88">
                  <c:v>306.41482104260399</c:v>
                </c:pt>
                <c:pt idx="89">
                  <c:v>248.219925652933</c:v>
                </c:pt>
                <c:pt idx="90">
                  <c:v>301.41916534714699</c:v>
                </c:pt>
                <c:pt idx="91">
                  <c:v>299.54077409546699</c:v>
                </c:pt>
                <c:pt idx="92">
                  <c:v>300.96518014025003</c:v>
                </c:pt>
                <c:pt idx="93">
                  <c:v>266.04182727742898</c:v>
                </c:pt>
                <c:pt idx="94">
                  <c:v>229.360254417714</c:v>
                </c:pt>
                <c:pt idx="95">
                  <c:v>262.334722360375</c:v>
                </c:pt>
                <c:pt idx="96">
                  <c:v>243.10871602940099</c:v>
                </c:pt>
                <c:pt idx="97">
                  <c:v>278.468119450237</c:v>
                </c:pt>
                <c:pt idx="98">
                  <c:v>171.30825648474101</c:v>
                </c:pt>
                <c:pt idx="99">
                  <c:v>187.173061901425</c:v>
                </c:pt>
                <c:pt idx="100">
                  <c:v>330.65453453420099</c:v>
                </c:pt>
                <c:pt idx="101">
                  <c:v>226.00336714392</c:v>
                </c:pt>
                <c:pt idx="102">
                  <c:v>196.12480897129899</c:v>
                </c:pt>
                <c:pt idx="103">
                  <c:v>183.08119151800599</c:v>
                </c:pt>
                <c:pt idx="104">
                  <c:v>136.472417594511</c:v>
                </c:pt>
                <c:pt idx="105">
                  <c:v>180.50552837068901</c:v>
                </c:pt>
                <c:pt idx="106">
                  <c:v>307.97114443391303</c:v>
                </c:pt>
                <c:pt idx="107">
                  <c:v>272.36878706735803</c:v>
                </c:pt>
                <c:pt idx="108">
                  <c:v>353.68185138710601</c:v>
                </c:pt>
                <c:pt idx="109">
                  <c:v>310.28038333808701</c:v>
                </c:pt>
                <c:pt idx="110">
                  <c:v>187.62729733458099</c:v>
                </c:pt>
                <c:pt idx="111">
                  <c:v>212.499602324417</c:v>
                </c:pt>
                <c:pt idx="112">
                  <c:v>251.72054257186201</c:v>
                </c:pt>
                <c:pt idx="113">
                  <c:v>225.20054550837301</c:v>
                </c:pt>
                <c:pt idx="114">
                  <c:v>311.559654490063</c:v>
                </c:pt>
                <c:pt idx="115">
                  <c:v>351.96023007098898</c:v>
                </c:pt>
                <c:pt idx="116">
                  <c:v>304.90585240440703</c:v>
                </c:pt>
                <c:pt idx="117">
                  <c:v>397.39467712354798</c:v>
                </c:pt>
                <c:pt idx="118">
                  <c:v>161.19934729646101</c:v>
                </c:pt>
                <c:pt idx="119">
                  <c:v>212.207044804785</c:v>
                </c:pt>
                <c:pt idx="120">
                  <c:v>185.07618722022701</c:v>
                </c:pt>
                <c:pt idx="121">
                  <c:v>198.816063779497</c:v>
                </c:pt>
                <c:pt idx="122">
                  <c:v>237.49216951796501</c:v>
                </c:pt>
                <c:pt idx="123">
                  <c:v>289.55849186306398</c:v>
                </c:pt>
                <c:pt idx="124">
                  <c:v>262.60955741270601</c:v>
                </c:pt>
                <c:pt idx="125">
                  <c:v>260.68974303630699</c:v>
                </c:pt>
                <c:pt idx="126">
                  <c:v>180.063866214717</c:v>
                </c:pt>
                <c:pt idx="127">
                  <c:v>181.92584171873801</c:v>
                </c:pt>
                <c:pt idx="128">
                  <c:v>338.70694211905902</c:v>
                </c:pt>
                <c:pt idx="129">
                  <c:v>318.68637648534298</c:v>
                </c:pt>
                <c:pt idx="130">
                  <c:v>216.87022751516199</c:v>
                </c:pt>
                <c:pt idx="131">
                  <c:v>199.22984482605401</c:v>
                </c:pt>
                <c:pt idx="132">
                  <c:v>278.01337022019499</c:v>
                </c:pt>
                <c:pt idx="133">
                  <c:v>247.339649158079</c:v>
                </c:pt>
                <c:pt idx="134">
                  <c:v>251.49166405022399</c:v>
                </c:pt>
                <c:pt idx="135">
                  <c:v>226.35997906057901</c:v>
                </c:pt>
                <c:pt idx="136">
                  <c:v>143.39462727049499</c:v>
                </c:pt>
                <c:pt idx="137">
                  <c:v>129.71853781146501</c:v>
                </c:pt>
                <c:pt idx="138">
                  <c:v>238.82426117062499</c:v>
                </c:pt>
                <c:pt idx="139">
                  <c:v>249.87217601479901</c:v>
                </c:pt>
                <c:pt idx="140">
                  <c:v>223.92181116238299</c:v>
                </c:pt>
                <c:pt idx="141">
                  <c:v>271.249358607072</c:v>
                </c:pt>
                <c:pt idx="142">
                  <c:v>246.581832744689</c:v>
                </c:pt>
                <c:pt idx="143">
                  <c:v>245.74824462399101</c:v>
                </c:pt>
                <c:pt idx="144">
                  <c:v>174.29352690241399</c:v>
                </c:pt>
                <c:pt idx="145">
                  <c:v>137.15396111272699</c:v>
                </c:pt>
                <c:pt idx="146">
                  <c:v>254.788858795702</c:v>
                </c:pt>
                <c:pt idx="147">
                  <c:v>240.147633290497</c:v>
                </c:pt>
                <c:pt idx="148">
                  <c:v>180.09731439191901</c:v>
                </c:pt>
                <c:pt idx="149">
                  <c:v>193.907797612877</c:v>
                </c:pt>
                <c:pt idx="150">
                  <c:v>331.99237498888999</c:v>
                </c:pt>
                <c:pt idx="151">
                  <c:v>306.800879634463</c:v>
                </c:pt>
                <c:pt idx="152">
                  <c:v>268.39372225100499</c:v>
                </c:pt>
                <c:pt idx="153">
                  <c:v>256.98063386551797</c:v>
                </c:pt>
                <c:pt idx="154">
                  <c:v>333.73292894514401</c:v>
                </c:pt>
                <c:pt idx="155">
                  <c:v>294.437257095208</c:v>
                </c:pt>
                <c:pt idx="156">
                  <c:v>184.241011261241</c:v>
                </c:pt>
                <c:pt idx="157">
                  <c:v>192.29205813214199</c:v>
                </c:pt>
                <c:pt idx="158">
                  <c:v>361.69725624386001</c:v>
                </c:pt>
                <c:pt idx="159">
                  <c:v>416.33777580536503</c:v>
                </c:pt>
                <c:pt idx="160">
                  <c:v>283.46918200478001</c:v>
                </c:pt>
                <c:pt idx="161">
                  <c:v>213.651966291305</c:v>
                </c:pt>
                <c:pt idx="162">
                  <c:v>186.435974848782</c:v>
                </c:pt>
                <c:pt idx="163">
                  <c:v>261.26876245741499</c:v>
                </c:pt>
                <c:pt idx="164">
                  <c:v>318.61274509052998</c:v>
                </c:pt>
                <c:pt idx="165">
                  <c:v>243.16731213787099</c:v>
                </c:pt>
                <c:pt idx="166">
                  <c:v>236.619206572476</c:v>
                </c:pt>
                <c:pt idx="167">
                  <c:v>259.14002942276602</c:v>
                </c:pt>
                <c:pt idx="168">
                  <c:v>285.48370331504799</c:v>
                </c:pt>
                <c:pt idx="169">
                  <c:v>295.084883993299</c:v>
                </c:pt>
                <c:pt idx="170">
                  <c:v>201.6406312588</c:v>
                </c:pt>
                <c:pt idx="171">
                  <c:v>204.272664959233</c:v>
                </c:pt>
                <c:pt idx="172">
                  <c:v>319.36487772927501</c:v>
                </c:pt>
                <c:pt idx="173">
                  <c:v>328.61845138437701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90F-4058-A7F2-33E0CC8269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1486767"/>
        <c:axId val="141488847"/>
      </c:scatterChart>
      <c:valAx>
        <c:axId val="141486767"/>
        <c:scaling>
          <c:orientation val="minMax"/>
          <c:max val="4"/>
          <c:min val="-7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20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 sz="200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Spherical</a:t>
                </a:r>
                <a:r>
                  <a:rPr lang="en-US" sz="2000" baseline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 equivalent</a:t>
                </a:r>
                <a:r>
                  <a:rPr lang="en-US" sz="200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 (D)</a:t>
                </a:r>
                <a:endParaRPr lang="ja-JP" sz="200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20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ja-JP"/>
          </a:p>
        </c:txPr>
        <c:crossAx val="141488847"/>
        <c:crosses val="autoZero"/>
        <c:crossBetween val="midCat"/>
      </c:valAx>
      <c:valAx>
        <c:axId val="141488847"/>
        <c:scaling>
          <c:orientation val="minMax"/>
          <c:max val="45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20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 altLang="ja-JP" sz="2000" b="0" i="0" baseline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Choroidal thickness (µm)</a:t>
                </a:r>
                <a:endParaRPr lang="ja-JP" altLang="ja-JP" sz="2000">
                  <a:effectLst/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>
            <c:manualLayout>
              <c:xMode val="edge"/>
              <c:yMode val="edge"/>
              <c:x val="0"/>
              <c:y val="0.2432286147459329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0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ja-JP" alt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ja-JP"/>
          </a:p>
        </c:txPr>
        <c:crossAx val="141486767"/>
        <c:crossesAt val="-7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400">
          <a:solidFill>
            <a:sysClr val="windowText" lastClr="000000"/>
          </a:solidFill>
        </a:defRPr>
      </a:pPr>
      <a:endParaRPr lang="ja-JP"/>
    </a:p>
  </c:txPr>
  <c:userShapes r:id="rId3"/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Nasal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chemeClr val="tx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tx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0.13628989361702129"/>
                  <c:y val="-0.41502606837606837"/>
                </c:manualLayout>
              </c:layout>
              <c:numFmt formatCode="General" sourceLinked="0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</c:trendlineLbl>
          </c:trendline>
          <c:xVal>
            <c:numRef>
              <c:f>[2]BM垂直方向厚み!$L$39:$L$67</c:f>
              <c:numCache>
                <c:formatCode>General</c:formatCode>
                <c:ptCount val="29"/>
                <c:pt idx="0">
                  <c:v>25.29</c:v>
                </c:pt>
                <c:pt idx="1">
                  <c:v>27.77</c:v>
                </c:pt>
                <c:pt idx="2">
                  <c:v>26.23</c:v>
                </c:pt>
                <c:pt idx="3">
                  <c:v>25.76</c:v>
                </c:pt>
                <c:pt idx="4">
                  <c:v>28.28</c:v>
                </c:pt>
                <c:pt idx="5">
                  <c:v>23.61</c:v>
                </c:pt>
                <c:pt idx="6">
                  <c:v>24.93</c:v>
                </c:pt>
                <c:pt idx="7">
                  <c:v>25.48</c:v>
                </c:pt>
                <c:pt idx="8">
                  <c:v>25.91</c:v>
                </c:pt>
                <c:pt idx="9">
                  <c:v>23.33</c:v>
                </c:pt>
                <c:pt idx="10">
                  <c:v>24.7</c:v>
                </c:pt>
                <c:pt idx="11">
                  <c:v>25.58</c:v>
                </c:pt>
                <c:pt idx="12">
                  <c:v>25.32</c:v>
                </c:pt>
                <c:pt idx="13">
                  <c:v>23.87</c:v>
                </c:pt>
                <c:pt idx="14">
                  <c:v>24.05</c:v>
                </c:pt>
                <c:pt idx="15">
                  <c:v>26.07</c:v>
                </c:pt>
                <c:pt idx="16">
                  <c:v>24.8</c:v>
                </c:pt>
                <c:pt idx="17">
                  <c:v>25.7</c:v>
                </c:pt>
                <c:pt idx="18">
                  <c:v>27.23</c:v>
                </c:pt>
                <c:pt idx="19">
                  <c:v>27.28</c:v>
                </c:pt>
                <c:pt idx="20">
                  <c:v>24.43</c:v>
                </c:pt>
                <c:pt idx="21">
                  <c:v>25.76</c:v>
                </c:pt>
                <c:pt idx="22">
                  <c:v>25.13</c:v>
                </c:pt>
                <c:pt idx="23">
                  <c:v>24.52</c:v>
                </c:pt>
                <c:pt idx="24">
                  <c:v>26.62</c:v>
                </c:pt>
                <c:pt idx="25">
                  <c:v>26.23</c:v>
                </c:pt>
                <c:pt idx="26">
                  <c:v>27.3</c:v>
                </c:pt>
                <c:pt idx="27">
                  <c:v>26.73</c:v>
                </c:pt>
                <c:pt idx="28">
                  <c:v>26.9</c:v>
                </c:pt>
              </c:numCache>
            </c:numRef>
          </c:xVal>
          <c:yVal>
            <c:numRef>
              <c:f>[2]BM垂直方向厚み!$Q$39:$Q$67</c:f>
              <c:numCache>
                <c:formatCode>General</c:formatCode>
                <c:ptCount val="29"/>
                <c:pt idx="0">
                  <c:v>156.312314971837</c:v>
                </c:pt>
                <c:pt idx="1">
                  <c:v>148.49994403000599</c:v>
                </c:pt>
                <c:pt idx="2">
                  <c:v>226.48866325794799</c:v>
                </c:pt>
                <c:pt idx="3">
                  <c:v>151.897223787206</c:v>
                </c:pt>
                <c:pt idx="4">
                  <c:v>141.80607310552799</c:v>
                </c:pt>
                <c:pt idx="5">
                  <c:v>328.90612967746603</c:v>
                </c:pt>
                <c:pt idx="6">
                  <c:v>166.89640946714201</c:v>
                </c:pt>
                <c:pt idx="7">
                  <c:v>170.220993873547</c:v>
                </c:pt>
                <c:pt idx="8">
                  <c:v>150.03222877485601</c:v>
                </c:pt>
                <c:pt idx="9">
                  <c:v>210.25200444712601</c:v>
                </c:pt>
                <c:pt idx="10">
                  <c:v>140.51282287955499</c:v>
                </c:pt>
                <c:pt idx="11">
                  <c:v>228.19140101997999</c:v>
                </c:pt>
                <c:pt idx="12">
                  <c:v>165.621857671112</c:v>
                </c:pt>
                <c:pt idx="13">
                  <c:v>176.967949239555</c:v>
                </c:pt>
                <c:pt idx="14">
                  <c:v>253.759215922197</c:v>
                </c:pt>
                <c:pt idx="15">
                  <c:v>147.75546789970099</c:v>
                </c:pt>
                <c:pt idx="16">
                  <c:v>141.282894221894</c:v>
                </c:pt>
                <c:pt idx="17">
                  <c:v>178.557963495401</c:v>
                </c:pt>
                <c:pt idx="18">
                  <c:v>193.209871237637</c:v>
                </c:pt>
                <c:pt idx="19">
                  <c:v>165.31825390795299</c:v>
                </c:pt>
                <c:pt idx="20">
                  <c:v>266.22843402486899</c:v>
                </c:pt>
                <c:pt idx="21">
                  <c:v>276.00799340315803</c:v>
                </c:pt>
                <c:pt idx="22">
                  <c:v>174.78542633304301</c:v>
                </c:pt>
                <c:pt idx="23">
                  <c:v>147.51480411855201</c:v>
                </c:pt>
                <c:pt idx="24">
                  <c:v>160.13921812569799</c:v>
                </c:pt>
                <c:pt idx="25">
                  <c:v>139.84453014237999</c:v>
                </c:pt>
                <c:pt idx="26">
                  <c:v>227.950518703163</c:v>
                </c:pt>
                <c:pt idx="27">
                  <c:v>159.491125881849</c:v>
                </c:pt>
                <c:pt idx="28">
                  <c:v>162.730719195376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E36-47DE-9802-A9988D3496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83502680"/>
        <c:axId val="483498416"/>
      </c:scatterChart>
      <c:valAx>
        <c:axId val="483502680"/>
        <c:scaling>
          <c:orientation val="minMax"/>
          <c:max val="28"/>
          <c:min val="23"/>
        </c:scaling>
        <c:delete val="0"/>
        <c:axPos val="b"/>
        <c:majorGridlines>
          <c:spPr>
            <a:ln w="9525" cap="flat" cmpd="sng" algn="ctr">
              <a:solidFill>
                <a:schemeClr val="bg2"/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AL (mm)</a:t>
                </a:r>
                <a:endParaRPr lang="ja-JP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83498416"/>
        <c:crosses val="autoZero"/>
        <c:crossBetween val="midCat"/>
        <c:majorUnit val="1"/>
      </c:valAx>
      <c:valAx>
        <c:axId val="483498416"/>
        <c:scaling>
          <c:orientation val="minMax"/>
          <c:max val="450"/>
          <c:min val="0"/>
        </c:scaling>
        <c:delete val="0"/>
        <c:axPos val="l"/>
        <c:majorGridlines>
          <c:spPr>
            <a:ln w="9525" cap="flat" cmpd="sng" algn="ctr">
              <a:solidFill>
                <a:schemeClr val="bg2"/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bg2"/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CT (um)</a:t>
                </a:r>
                <a:endParaRPr lang="ja-JP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83502680"/>
        <c:crosses val="autoZero"/>
        <c:crossBetween val="midCat"/>
        <c:majorUnit val="100"/>
        <c:minorUnit val="50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Temporal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chemeClr val="tx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tx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0.13237098890527574"/>
                  <c:y val="-0.48497991452991451"/>
                </c:manualLayout>
              </c:layout>
              <c:numFmt formatCode="General" sourceLinked="0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</c:trendlineLbl>
          </c:trendline>
          <c:xVal>
            <c:numRef>
              <c:f>[2]BM垂直方向厚み!$L$68:$L$96</c:f>
              <c:numCache>
                <c:formatCode>General</c:formatCode>
                <c:ptCount val="29"/>
                <c:pt idx="0">
                  <c:v>25.29</c:v>
                </c:pt>
                <c:pt idx="1">
                  <c:v>27.77</c:v>
                </c:pt>
                <c:pt idx="2">
                  <c:v>26.23</c:v>
                </c:pt>
                <c:pt idx="3">
                  <c:v>25.76</c:v>
                </c:pt>
                <c:pt idx="4">
                  <c:v>28.28</c:v>
                </c:pt>
                <c:pt idx="5">
                  <c:v>23.61</c:v>
                </c:pt>
                <c:pt idx="6">
                  <c:v>24.93</c:v>
                </c:pt>
                <c:pt idx="7">
                  <c:v>25.48</c:v>
                </c:pt>
                <c:pt idx="8">
                  <c:v>25.91</c:v>
                </c:pt>
                <c:pt idx="9">
                  <c:v>23.33</c:v>
                </c:pt>
                <c:pt idx="10">
                  <c:v>24.7</c:v>
                </c:pt>
                <c:pt idx="11">
                  <c:v>25.58</c:v>
                </c:pt>
                <c:pt idx="12">
                  <c:v>25.32</c:v>
                </c:pt>
                <c:pt idx="13">
                  <c:v>23.87</c:v>
                </c:pt>
                <c:pt idx="14">
                  <c:v>24.05</c:v>
                </c:pt>
                <c:pt idx="15">
                  <c:v>26.07</c:v>
                </c:pt>
                <c:pt idx="16">
                  <c:v>24.8</c:v>
                </c:pt>
                <c:pt idx="17">
                  <c:v>25.7</c:v>
                </c:pt>
                <c:pt idx="18">
                  <c:v>27.23</c:v>
                </c:pt>
                <c:pt idx="19">
                  <c:v>27.28</c:v>
                </c:pt>
                <c:pt idx="20">
                  <c:v>24.43</c:v>
                </c:pt>
                <c:pt idx="21">
                  <c:v>25.76</c:v>
                </c:pt>
                <c:pt idx="22">
                  <c:v>25.13</c:v>
                </c:pt>
                <c:pt idx="23">
                  <c:v>24.52</c:v>
                </c:pt>
                <c:pt idx="24">
                  <c:v>26.62</c:v>
                </c:pt>
                <c:pt idx="25">
                  <c:v>26.23</c:v>
                </c:pt>
                <c:pt idx="26">
                  <c:v>27.3</c:v>
                </c:pt>
                <c:pt idx="27">
                  <c:v>26.73</c:v>
                </c:pt>
                <c:pt idx="28">
                  <c:v>26.9</c:v>
                </c:pt>
              </c:numCache>
            </c:numRef>
          </c:xVal>
          <c:yVal>
            <c:numRef>
              <c:f>[2]BM垂直方向厚み!$Q$68:$Q$96</c:f>
              <c:numCache>
                <c:formatCode>General</c:formatCode>
                <c:ptCount val="29"/>
                <c:pt idx="0">
                  <c:v>114.727299857554</c:v>
                </c:pt>
                <c:pt idx="1">
                  <c:v>87.898246001684996</c:v>
                </c:pt>
                <c:pt idx="2">
                  <c:v>113.07135447433799</c:v>
                </c:pt>
                <c:pt idx="3">
                  <c:v>151.99098516017699</c:v>
                </c:pt>
                <c:pt idx="4">
                  <c:v>97.691232646422094</c:v>
                </c:pt>
                <c:pt idx="5">
                  <c:v>149.89364653857399</c:v>
                </c:pt>
                <c:pt idx="6">
                  <c:v>158.896768633352</c:v>
                </c:pt>
                <c:pt idx="7">
                  <c:v>111.82948979570099</c:v>
                </c:pt>
                <c:pt idx="8">
                  <c:v>92.683798570946493</c:v>
                </c:pt>
                <c:pt idx="9">
                  <c:v>158.930064719358</c:v>
                </c:pt>
                <c:pt idx="10">
                  <c:v>127.935436400377</c:v>
                </c:pt>
                <c:pt idx="11">
                  <c:v>163.81609961530799</c:v>
                </c:pt>
                <c:pt idx="12">
                  <c:v>110.823168689295</c:v>
                </c:pt>
                <c:pt idx="13">
                  <c:v>125.920869300318</c:v>
                </c:pt>
                <c:pt idx="14">
                  <c:v>189.66753242775499</c:v>
                </c:pt>
                <c:pt idx="15">
                  <c:v>73.015872194200696</c:v>
                </c:pt>
                <c:pt idx="16">
                  <c:v>131.731516619974</c:v>
                </c:pt>
                <c:pt idx="17">
                  <c:v>115.149351255874</c:v>
                </c:pt>
                <c:pt idx="18">
                  <c:v>119.202852834414</c:v>
                </c:pt>
                <c:pt idx="19">
                  <c:v>120.721871700733</c:v>
                </c:pt>
                <c:pt idx="20">
                  <c:v>148.16787919034201</c:v>
                </c:pt>
                <c:pt idx="21">
                  <c:v>117.65736945589001</c:v>
                </c:pt>
                <c:pt idx="22">
                  <c:v>185.02810333246299</c:v>
                </c:pt>
                <c:pt idx="23">
                  <c:v>115.048305848536</c:v>
                </c:pt>
                <c:pt idx="24">
                  <c:v>125.021164416079</c:v>
                </c:pt>
                <c:pt idx="25">
                  <c:v>71.363496840878895</c:v>
                </c:pt>
                <c:pt idx="26">
                  <c:v>98.390943427794497</c:v>
                </c:pt>
                <c:pt idx="27">
                  <c:v>113.02795554716</c:v>
                </c:pt>
                <c:pt idx="28">
                  <c:v>61.451964407090898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CBD-4093-AECA-7CE03CB4E3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83502680"/>
        <c:axId val="483498416"/>
      </c:scatterChart>
      <c:valAx>
        <c:axId val="483502680"/>
        <c:scaling>
          <c:orientation val="minMax"/>
          <c:max val="28"/>
          <c:min val="23"/>
        </c:scaling>
        <c:delete val="0"/>
        <c:axPos val="b"/>
        <c:majorGridlines>
          <c:spPr>
            <a:ln w="9525" cap="flat" cmpd="sng" algn="ctr">
              <a:solidFill>
                <a:schemeClr val="bg2"/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AL (mm)</a:t>
                </a:r>
                <a:endParaRPr lang="ja-JP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83498416"/>
        <c:crosses val="autoZero"/>
        <c:crossBetween val="midCat"/>
        <c:majorUnit val="1"/>
      </c:valAx>
      <c:valAx>
        <c:axId val="483498416"/>
        <c:scaling>
          <c:orientation val="minMax"/>
          <c:max val="450"/>
          <c:min val="0"/>
        </c:scaling>
        <c:delete val="0"/>
        <c:axPos val="l"/>
        <c:majorGridlines>
          <c:spPr>
            <a:ln w="9525" cap="flat" cmpd="sng" algn="ctr">
              <a:solidFill>
                <a:schemeClr val="bg2"/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bg2"/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CT (um)</a:t>
                </a:r>
                <a:endParaRPr lang="ja-JP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83502680"/>
        <c:crosses val="autoZero"/>
        <c:crossBetween val="midCat"/>
        <c:majorUnit val="100"/>
        <c:minorUnit val="50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SE vs 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[2]BM垂直方向厚み!$O$8</c:f>
              <c:strCache>
                <c:ptCount val="1"/>
                <c:pt idx="0">
                  <c:v>SE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chemeClr val="tx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tx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0.10063333911522825"/>
                  <c:y val="-0.53961538461538461"/>
                </c:manualLayout>
              </c:layout>
              <c:numFmt formatCode="General" sourceLinked="0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</c:trendlineLbl>
          </c:trendline>
          <c:xVal>
            <c:numRef>
              <c:f>[2]BM垂直方向厚み!$L$10:$L$38</c:f>
              <c:numCache>
                <c:formatCode>General</c:formatCode>
                <c:ptCount val="29"/>
                <c:pt idx="0">
                  <c:v>25.29</c:v>
                </c:pt>
                <c:pt idx="1">
                  <c:v>27.77</c:v>
                </c:pt>
                <c:pt idx="2">
                  <c:v>26.23</c:v>
                </c:pt>
                <c:pt idx="3">
                  <c:v>25.76</c:v>
                </c:pt>
                <c:pt idx="4">
                  <c:v>28.28</c:v>
                </c:pt>
                <c:pt idx="5">
                  <c:v>23.61</c:v>
                </c:pt>
                <c:pt idx="6">
                  <c:v>24.93</c:v>
                </c:pt>
                <c:pt idx="7">
                  <c:v>25.48</c:v>
                </c:pt>
                <c:pt idx="8">
                  <c:v>25.91</c:v>
                </c:pt>
                <c:pt idx="9">
                  <c:v>23.33</c:v>
                </c:pt>
                <c:pt idx="10">
                  <c:v>24.7</c:v>
                </c:pt>
                <c:pt idx="11">
                  <c:v>25.58</c:v>
                </c:pt>
                <c:pt idx="12">
                  <c:v>25.32</c:v>
                </c:pt>
                <c:pt idx="13">
                  <c:v>23.87</c:v>
                </c:pt>
                <c:pt idx="14">
                  <c:v>24.05</c:v>
                </c:pt>
                <c:pt idx="15">
                  <c:v>26.07</c:v>
                </c:pt>
                <c:pt idx="16">
                  <c:v>24.8</c:v>
                </c:pt>
                <c:pt idx="17">
                  <c:v>25.7</c:v>
                </c:pt>
                <c:pt idx="18">
                  <c:v>27.23</c:v>
                </c:pt>
                <c:pt idx="19">
                  <c:v>27.28</c:v>
                </c:pt>
                <c:pt idx="20">
                  <c:v>24.43</c:v>
                </c:pt>
                <c:pt idx="21">
                  <c:v>25.76</c:v>
                </c:pt>
                <c:pt idx="22">
                  <c:v>25.13</c:v>
                </c:pt>
                <c:pt idx="23">
                  <c:v>24.52</c:v>
                </c:pt>
                <c:pt idx="24">
                  <c:v>26.62</c:v>
                </c:pt>
                <c:pt idx="25">
                  <c:v>26.23</c:v>
                </c:pt>
                <c:pt idx="26">
                  <c:v>27.3</c:v>
                </c:pt>
                <c:pt idx="27">
                  <c:v>26.73</c:v>
                </c:pt>
                <c:pt idx="28">
                  <c:v>26.9</c:v>
                </c:pt>
              </c:numCache>
            </c:numRef>
          </c:xVal>
          <c:yVal>
            <c:numRef>
              <c:f>[2]BM垂直方向厚み!$O$10:$O$38</c:f>
              <c:numCache>
                <c:formatCode>General</c:formatCode>
                <c:ptCount val="29"/>
                <c:pt idx="0">
                  <c:v>-2.71</c:v>
                </c:pt>
                <c:pt idx="1">
                  <c:v>-11.045</c:v>
                </c:pt>
                <c:pt idx="2">
                  <c:v>-5.46</c:v>
                </c:pt>
                <c:pt idx="3">
                  <c:v>-3.5</c:v>
                </c:pt>
                <c:pt idx="4">
                  <c:v>-9.4600000000000009</c:v>
                </c:pt>
                <c:pt idx="5">
                  <c:v>0.92</c:v>
                </c:pt>
                <c:pt idx="6">
                  <c:v>-3.5049999999999999</c:v>
                </c:pt>
                <c:pt idx="7">
                  <c:v>-3.665</c:v>
                </c:pt>
                <c:pt idx="8">
                  <c:v>-4.08</c:v>
                </c:pt>
                <c:pt idx="9">
                  <c:v>-0.375</c:v>
                </c:pt>
                <c:pt idx="10">
                  <c:v>0.5</c:v>
                </c:pt>
                <c:pt idx="11">
                  <c:v>-3.5449999999999999</c:v>
                </c:pt>
                <c:pt idx="12">
                  <c:v>-1.5449999999999999</c:v>
                </c:pt>
                <c:pt idx="13">
                  <c:v>-0.33500000000000002</c:v>
                </c:pt>
                <c:pt idx="14">
                  <c:v>-0.625</c:v>
                </c:pt>
                <c:pt idx="15">
                  <c:v>-5.71</c:v>
                </c:pt>
                <c:pt idx="16">
                  <c:v>-2.12</c:v>
                </c:pt>
                <c:pt idx="17">
                  <c:v>-5.335</c:v>
                </c:pt>
                <c:pt idx="18">
                  <c:v>-4.665</c:v>
                </c:pt>
                <c:pt idx="19">
                  <c:v>-8.0449999999999999</c:v>
                </c:pt>
                <c:pt idx="20">
                  <c:v>-3.125</c:v>
                </c:pt>
                <c:pt idx="21">
                  <c:v>-2.125</c:v>
                </c:pt>
                <c:pt idx="22">
                  <c:v>-5.375</c:v>
                </c:pt>
                <c:pt idx="23">
                  <c:v>-2</c:v>
                </c:pt>
                <c:pt idx="24">
                  <c:v>-4.33</c:v>
                </c:pt>
                <c:pt idx="25">
                  <c:v>-4.9550000000000001</c:v>
                </c:pt>
                <c:pt idx="26">
                  <c:v>-9.4949999999999992</c:v>
                </c:pt>
                <c:pt idx="27">
                  <c:v>-7.0449999999999999</c:v>
                </c:pt>
                <c:pt idx="28">
                  <c:v>-6.37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A65-4241-9101-9C3E2A9268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83502680"/>
        <c:axId val="483498416"/>
      </c:scatterChart>
      <c:valAx>
        <c:axId val="483502680"/>
        <c:scaling>
          <c:orientation val="minMax"/>
          <c:max val="28"/>
          <c:min val="23"/>
        </c:scaling>
        <c:delete val="0"/>
        <c:axPos val="b"/>
        <c:majorGridlines>
          <c:spPr>
            <a:ln w="9525" cap="flat" cmpd="sng" algn="ctr">
              <a:solidFill>
                <a:schemeClr val="bg2"/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AL (mm)</a:t>
                </a:r>
                <a:endParaRPr lang="ja-JP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83498416"/>
        <c:crossesAt val="-10"/>
        <c:crossBetween val="midCat"/>
        <c:majorUnit val="1"/>
      </c:valAx>
      <c:valAx>
        <c:axId val="483498416"/>
        <c:scaling>
          <c:orientation val="minMax"/>
          <c:max val="2"/>
          <c:min val="-10"/>
        </c:scaling>
        <c:delete val="0"/>
        <c:axPos val="l"/>
        <c:majorGridlines>
          <c:spPr>
            <a:ln w="9525" cap="flat" cmpd="sng" algn="ctr">
              <a:solidFill>
                <a:schemeClr val="bg2"/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SE (D)</a:t>
                </a:r>
                <a:endParaRPr lang="ja-JP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solidFill>
            <a:schemeClr val="bg1"/>
          </a:solidFill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83502680"/>
        <c:crossesAt val="23"/>
        <c:crossBetween val="midCat"/>
        <c:majorUnit val="4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Macular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chemeClr val="tx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tx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8.661137856392627E-2"/>
                  <c:y val="-0.24395299145299146"/>
                </c:manualLayout>
              </c:layout>
              <c:numFmt formatCode="General" sourceLinked="0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</c:trendlineLbl>
          </c:trendline>
          <c:xVal>
            <c:numRef>
              <c:f>[2]BM垂直方向厚み!$O$10:$O$38</c:f>
              <c:numCache>
                <c:formatCode>General</c:formatCode>
                <c:ptCount val="29"/>
                <c:pt idx="0">
                  <c:v>-2.71</c:v>
                </c:pt>
                <c:pt idx="1">
                  <c:v>-11.045</c:v>
                </c:pt>
                <c:pt idx="2">
                  <c:v>-5.46</c:v>
                </c:pt>
                <c:pt idx="3">
                  <c:v>-3.5</c:v>
                </c:pt>
                <c:pt idx="4">
                  <c:v>-9.4600000000000009</c:v>
                </c:pt>
                <c:pt idx="5">
                  <c:v>0.92</c:v>
                </c:pt>
                <c:pt idx="6">
                  <c:v>-3.5049999999999999</c:v>
                </c:pt>
                <c:pt idx="7">
                  <c:v>-3.665</c:v>
                </c:pt>
                <c:pt idx="8">
                  <c:v>-4.08</c:v>
                </c:pt>
                <c:pt idx="9">
                  <c:v>-0.375</c:v>
                </c:pt>
                <c:pt idx="10">
                  <c:v>0.5</c:v>
                </c:pt>
                <c:pt idx="11">
                  <c:v>-3.5449999999999999</c:v>
                </c:pt>
                <c:pt idx="12">
                  <c:v>-1.5449999999999999</c:v>
                </c:pt>
                <c:pt idx="13">
                  <c:v>-0.33500000000000002</c:v>
                </c:pt>
                <c:pt idx="14">
                  <c:v>-0.625</c:v>
                </c:pt>
                <c:pt idx="15">
                  <c:v>-5.71</c:v>
                </c:pt>
                <c:pt idx="16">
                  <c:v>-2.12</c:v>
                </c:pt>
                <c:pt idx="17">
                  <c:v>-5.335</c:v>
                </c:pt>
                <c:pt idx="18">
                  <c:v>-4.665</c:v>
                </c:pt>
                <c:pt idx="19">
                  <c:v>-8.0449999999999999</c:v>
                </c:pt>
                <c:pt idx="20">
                  <c:v>-3.125</c:v>
                </c:pt>
                <c:pt idx="21">
                  <c:v>-2.125</c:v>
                </c:pt>
                <c:pt idx="22">
                  <c:v>-5.375</c:v>
                </c:pt>
                <c:pt idx="23">
                  <c:v>-2</c:v>
                </c:pt>
                <c:pt idx="24">
                  <c:v>-4.33</c:v>
                </c:pt>
                <c:pt idx="25">
                  <c:v>-4.9550000000000001</c:v>
                </c:pt>
                <c:pt idx="26">
                  <c:v>-9.4949999999999992</c:v>
                </c:pt>
                <c:pt idx="27">
                  <c:v>-7.0449999999999999</c:v>
                </c:pt>
                <c:pt idx="28">
                  <c:v>-6.37</c:v>
                </c:pt>
              </c:numCache>
            </c:numRef>
          </c:xVal>
          <c:yVal>
            <c:numRef>
              <c:f>[2]BM垂直方向厚み!$Q$10:$Q$38</c:f>
              <c:numCache>
                <c:formatCode>General</c:formatCode>
                <c:ptCount val="29"/>
                <c:pt idx="0">
                  <c:v>237.34089271985499</c:v>
                </c:pt>
                <c:pt idx="1">
                  <c:v>178.25040597608199</c:v>
                </c:pt>
                <c:pt idx="2">
                  <c:v>174.878050400425</c:v>
                </c:pt>
                <c:pt idx="3">
                  <c:v>275.69853302315499</c:v>
                </c:pt>
                <c:pt idx="4">
                  <c:v>161.257378694473</c:v>
                </c:pt>
                <c:pt idx="5">
                  <c:v>255.709115602184</c:v>
                </c:pt>
                <c:pt idx="6">
                  <c:v>161.71039149078501</c:v>
                </c:pt>
                <c:pt idx="7">
                  <c:v>341.60912875051901</c:v>
                </c:pt>
                <c:pt idx="8">
                  <c:v>184.14326931289901</c:v>
                </c:pt>
                <c:pt idx="9">
                  <c:v>399.41056137129499</c:v>
                </c:pt>
                <c:pt idx="10">
                  <c:v>319.75578056232899</c:v>
                </c:pt>
                <c:pt idx="11">
                  <c:v>306.02348492824302</c:v>
                </c:pt>
                <c:pt idx="12">
                  <c:v>401.74862347527699</c:v>
                </c:pt>
                <c:pt idx="13">
                  <c:v>296.942747096885</c:v>
                </c:pt>
                <c:pt idx="14">
                  <c:v>363.095780238923</c:v>
                </c:pt>
                <c:pt idx="15">
                  <c:v>250.30696967734801</c:v>
                </c:pt>
                <c:pt idx="16">
                  <c:v>260.52604818407798</c:v>
                </c:pt>
                <c:pt idx="17">
                  <c:v>230.178913811813</c:v>
                </c:pt>
                <c:pt idx="18">
                  <c:v>231.41463090423801</c:v>
                </c:pt>
                <c:pt idx="19">
                  <c:v>216.13681746498301</c:v>
                </c:pt>
                <c:pt idx="20">
                  <c:v>401.00703504872502</c:v>
                </c:pt>
                <c:pt idx="21">
                  <c:v>150.056947584315</c:v>
                </c:pt>
                <c:pt idx="22">
                  <c:v>376.91716487234902</c:v>
                </c:pt>
                <c:pt idx="23">
                  <c:v>397.84446379235698</c:v>
                </c:pt>
                <c:pt idx="24">
                  <c:v>190.21239334536099</c:v>
                </c:pt>
                <c:pt idx="25">
                  <c:v>143.80783009674201</c:v>
                </c:pt>
                <c:pt idx="26">
                  <c:v>284.78301580158501</c:v>
                </c:pt>
                <c:pt idx="27">
                  <c:v>172.25983992784199</c:v>
                </c:pt>
                <c:pt idx="28">
                  <c:v>325.12593684030003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9C8-49AB-9101-6238C8B544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83502680"/>
        <c:axId val="483498416"/>
      </c:scatterChart>
      <c:valAx>
        <c:axId val="483502680"/>
        <c:scaling>
          <c:orientation val="minMax"/>
          <c:max val="2"/>
          <c:min val="-10"/>
        </c:scaling>
        <c:delete val="0"/>
        <c:axPos val="b"/>
        <c:majorGridlines>
          <c:spPr>
            <a:ln w="9525" cap="flat" cmpd="sng" algn="ctr">
              <a:solidFill>
                <a:schemeClr val="bg2"/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SE (D)</a:t>
                </a:r>
                <a:endParaRPr lang="ja-JP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83498416"/>
        <c:crosses val="autoZero"/>
        <c:crossBetween val="midCat"/>
        <c:majorUnit val="2"/>
      </c:valAx>
      <c:valAx>
        <c:axId val="483498416"/>
        <c:scaling>
          <c:orientation val="minMax"/>
          <c:max val="450"/>
          <c:min val="0"/>
        </c:scaling>
        <c:delete val="0"/>
        <c:axPos val="l"/>
        <c:majorGridlines>
          <c:spPr>
            <a:ln w="9525" cap="flat" cmpd="sng" algn="ctr">
              <a:solidFill>
                <a:schemeClr val="bg2"/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bg2"/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CT (um)</a:t>
                </a:r>
                <a:endParaRPr lang="ja-JP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83502680"/>
        <c:crossesAt val="-10"/>
        <c:crossBetween val="midCat"/>
        <c:majorUnit val="100"/>
        <c:minorUnit val="50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Nasal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chemeClr val="tx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tx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8.6349608568368694E-2"/>
                  <c:y val="-0.34871153846153846"/>
                </c:manualLayout>
              </c:layout>
              <c:numFmt formatCode="General" sourceLinked="0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</c:trendlineLbl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[2]BM垂直方向厚み!$O$39:$O$67</c:f>
              <c:numCache>
                <c:formatCode>General</c:formatCode>
                <c:ptCount val="29"/>
                <c:pt idx="0">
                  <c:v>-2.71</c:v>
                </c:pt>
                <c:pt idx="1">
                  <c:v>-11.045</c:v>
                </c:pt>
                <c:pt idx="2">
                  <c:v>-5.46</c:v>
                </c:pt>
                <c:pt idx="3">
                  <c:v>-3.5</c:v>
                </c:pt>
                <c:pt idx="4">
                  <c:v>-9.4600000000000009</c:v>
                </c:pt>
                <c:pt idx="5">
                  <c:v>0.92</c:v>
                </c:pt>
                <c:pt idx="6">
                  <c:v>-3.5049999999999999</c:v>
                </c:pt>
                <c:pt idx="7">
                  <c:v>-3.665</c:v>
                </c:pt>
                <c:pt idx="8">
                  <c:v>-4.08</c:v>
                </c:pt>
                <c:pt idx="9">
                  <c:v>-0.375</c:v>
                </c:pt>
                <c:pt idx="10">
                  <c:v>0.5</c:v>
                </c:pt>
                <c:pt idx="11">
                  <c:v>-3.5449999999999999</c:v>
                </c:pt>
                <c:pt idx="12">
                  <c:v>-1.5449999999999999</c:v>
                </c:pt>
                <c:pt idx="13">
                  <c:v>-0.33500000000000002</c:v>
                </c:pt>
                <c:pt idx="14">
                  <c:v>-0.625</c:v>
                </c:pt>
                <c:pt idx="15">
                  <c:v>-5.71</c:v>
                </c:pt>
                <c:pt idx="16">
                  <c:v>-2.12</c:v>
                </c:pt>
                <c:pt idx="17">
                  <c:v>-5.335</c:v>
                </c:pt>
                <c:pt idx="18">
                  <c:v>-4.665</c:v>
                </c:pt>
                <c:pt idx="19">
                  <c:v>-8.0449999999999999</c:v>
                </c:pt>
                <c:pt idx="20">
                  <c:v>-3.125</c:v>
                </c:pt>
                <c:pt idx="21">
                  <c:v>-2.125</c:v>
                </c:pt>
                <c:pt idx="22">
                  <c:v>-5.375</c:v>
                </c:pt>
                <c:pt idx="23">
                  <c:v>-2</c:v>
                </c:pt>
                <c:pt idx="24">
                  <c:v>-4.33</c:v>
                </c:pt>
                <c:pt idx="25">
                  <c:v>-4.9550000000000001</c:v>
                </c:pt>
                <c:pt idx="26">
                  <c:v>-9.4949999999999992</c:v>
                </c:pt>
                <c:pt idx="27">
                  <c:v>-7.0449999999999999</c:v>
                </c:pt>
                <c:pt idx="28">
                  <c:v>-6.37</c:v>
                </c:pt>
              </c:numCache>
            </c:numRef>
          </c:xVal>
          <c:yVal>
            <c:numRef>
              <c:f>[2]BM垂直方向厚み!$Q$39:$Q$67</c:f>
              <c:numCache>
                <c:formatCode>General</c:formatCode>
                <c:ptCount val="29"/>
                <c:pt idx="0">
                  <c:v>156.312314971837</c:v>
                </c:pt>
                <c:pt idx="1">
                  <c:v>148.49994403000599</c:v>
                </c:pt>
                <c:pt idx="2">
                  <c:v>226.48866325794799</c:v>
                </c:pt>
                <c:pt idx="3">
                  <c:v>151.897223787206</c:v>
                </c:pt>
                <c:pt idx="4">
                  <c:v>141.80607310552799</c:v>
                </c:pt>
                <c:pt idx="5">
                  <c:v>328.90612967746603</c:v>
                </c:pt>
                <c:pt idx="6">
                  <c:v>166.89640946714201</c:v>
                </c:pt>
                <c:pt idx="7">
                  <c:v>170.220993873547</c:v>
                </c:pt>
                <c:pt idx="8">
                  <c:v>150.03222877485601</c:v>
                </c:pt>
                <c:pt idx="9">
                  <c:v>210.25200444712601</c:v>
                </c:pt>
                <c:pt idx="10">
                  <c:v>140.51282287955499</c:v>
                </c:pt>
                <c:pt idx="11">
                  <c:v>228.19140101997999</c:v>
                </c:pt>
                <c:pt idx="12">
                  <c:v>165.621857671112</c:v>
                </c:pt>
                <c:pt idx="13">
                  <c:v>176.967949239555</c:v>
                </c:pt>
                <c:pt idx="14">
                  <c:v>253.759215922197</c:v>
                </c:pt>
                <c:pt idx="15">
                  <c:v>147.75546789970099</c:v>
                </c:pt>
                <c:pt idx="16">
                  <c:v>141.282894221894</c:v>
                </c:pt>
                <c:pt idx="17">
                  <c:v>178.557963495401</c:v>
                </c:pt>
                <c:pt idx="18">
                  <c:v>193.209871237637</c:v>
                </c:pt>
                <c:pt idx="19">
                  <c:v>165.31825390795299</c:v>
                </c:pt>
                <c:pt idx="20">
                  <c:v>266.22843402486899</c:v>
                </c:pt>
                <c:pt idx="21">
                  <c:v>276.00799340315803</c:v>
                </c:pt>
                <c:pt idx="22">
                  <c:v>174.78542633304301</c:v>
                </c:pt>
                <c:pt idx="23">
                  <c:v>147.51480411855201</c:v>
                </c:pt>
                <c:pt idx="24">
                  <c:v>160.13921812569799</c:v>
                </c:pt>
                <c:pt idx="25">
                  <c:v>139.84453014237999</c:v>
                </c:pt>
                <c:pt idx="26">
                  <c:v>227.950518703163</c:v>
                </c:pt>
                <c:pt idx="27">
                  <c:v>159.491125881849</c:v>
                </c:pt>
                <c:pt idx="28">
                  <c:v>162.730719195376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223A-48FB-86A5-9B507A79F7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83502680"/>
        <c:axId val="483498416"/>
      </c:scatterChart>
      <c:valAx>
        <c:axId val="483502680"/>
        <c:scaling>
          <c:orientation val="minMax"/>
          <c:max val="2"/>
          <c:min val="-10"/>
        </c:scaling>
        <c:delete val="0"/>
        <c:axPos val="b"/>
        <c:majorGridlines>
          <c:spPr>
            <a:ln w="9525" cap="flat" cmpd="sng" algn="ctr">
              <a:solidFill>
                <a:schemeClr val="bg2"/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SE (D)</a:t>
                </a:r>
                <a:endParaRPr lang="ja-JP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83498416"/>
        <c:crosses val="autoZero"/>
        <c:crossBetween val="midCat"/>
        <c:majorUnit val="2"/>
      </c:valAx>
      <c:valAx>
        <c:axId val="483498416"/>
        <c:scaling>
          <c:orientation val="minMax"/>
          <c:max val="450"/>
          <c:min val="0"/>
        </c:scaling>
        <c:delete val="0"/>
        <c:axPos val="l"/>
        <c:majorGridlines>
          <c:spPr>
            <a:ln w="9525" cap="flat" cmpd="sng" algn="ctr">
              <a:solidFill>
                <a:schemeClr val="bg2"/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bg2"/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CT (um)</a:t>
                </a:r>
                <a:endParaRPr lang="ja-JP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83502680"/>
        <c:crossesAt val="-10"/>
        <c:crossBetween val="midCat"/>
        <c:majorUnit val="100"/>
        <c:minorUnit val="50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Temporal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chemeClr val="tx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tx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9.7842726346295178E-2"/>
                  <c:y val="-0.42173034188034186"/>
                </c:manualLayout>
              </c:layout>
              <c:numFmt formatCode="General" sourceLinked="0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</c:trendlineLbl>
          </c:trendline>
          <c:xVal>
            <c:numRef>
              <c:f>[2]BM垂直方向厚み!$O$68:$O$96</c:f>
              <c:numCache>
                <c:formatCode>General</c:formatCode>
                <c:ptCount val="29"/>
                <c:pt idx="0">
                  <c:v>-2.71</c:v>
                </c:pt>
                <c:pt idx="1">
                  <c:v>-11.045</c:v>
                </c:pt>
                <c:pt idx="2">
                  <c:v>-5.46</c:v>
                </c:pt>
                <c:pt idx="3">
                  <c:v>-3.5</c:v>
                </c:pt>
                <c:pt idx="4">
                  <c:v>-9.4600000000000009</c:v>
                </c:pt>
                <c:pt idx="5">
                  <c:v>0.92</c:v>
                </c:pt>
                <c:pt idx="6">
                  <c:v>-3.5049999999999999</c:v>
                </c:pt>
                <c:pt idx="7">
                  <c:v>-3.665</c:v>
                </c:pt>
                <c:pt idx="8">
                  <c:v>-4.08</c:v>
                </c:pt>
                <c:pt idx="9">
                  <c:v>-0.375</c:v>
                </c:pt>
                <c:pt idx="10">
                  <c:v>0.5</c:v>
                </c:pt>
                <c:pt idx="11">
                  <c:v>-3.5449999999999999</c:v>
                </c:pt>
                <c:pt idx="12">
                  <c:v>-1.5449999999999999</c:v>
                </c:pt>
                <c:pt idx="13">
                  <c:v>-0.33500000000000002</c:v>
                </c:pt>
                <c:pt idx="14">
                  <c:v>-0.625</c:v>
                </c:pt>
                <c:pt idx="15">
                  <c:v>-5.71</c:v>
                </c:pt>
                <c:pt idx="16">
                  <c:v>-2.12</c:v>
                </c:pt>
                <c:pt idx="17">
                  <c:v>-5.335</c:v>
                </c:pt>
                <c:pt idx="18">
                  <c:v>-4.665</c:v>
                </c:pt>
                <c:pt idx="19">
                  <c:v>-8.0449999999999999</c:v>
                </c:pt>
                <c:pt idx="20">
                  <c:v>-3.125</c:v>
                </c:pt>
                <c:pt idx="21">
                  <c:v>-2.125</c:v>
                </c:pt>
                <c:pt idx="22">
                  <c:v>-5.375</c:v>
                </c:pt>
                <c:pt idx="23">
                  <c:v>-2</c:v>
                </c:pt>
                <c:pt idx="24">
                  <c:v>-4.33</c:v>
                </c:pt>
                <c:pt idx="25">
                  <c:v>-4.9550000000000001</c:v>
                </c:pt>
                <c:pt idx="26">
                  <c:v>-9.4949999999999992</c:v>
                </c:pt>
                <c:pt idx="27">
                  <c:v>-7.0449999999999999</c:v>
                </c:pt>
                <c:pt idx="28">
                  <c:v>-6.37</c:v>
                </c:pt>
              </c:numCache>
            </c:numRef>
          </c:xVal>
          <c:yVal>
            <c:numRef>
              <c:f>[2]BM垂直方向厚み!$Q$68:$Q$96</c:f>
              <c:numCache>
                <c:formatCode>General</c:formatCode>
                <c:ptCount val="29"/>
                <c:pt idx="0">
                  <c:v>114.727299857554</c:v>
                </c:pt>
                <c:pt idx="1">
                  <c:v>87.898246001684996</c:v>
                </c:pt>
                <c:pt idx="2">
                  <c:v>113.07135447433799</c:v>
                </c:pt>
                <c:pt idx="3">
                  <c:v>151.99098516017699</c:v>
                </c:pt>
                <c:pt idx="4">
                  <c:v>97.691232646422094</c:v>
                </c:pt>
                <c:pt idx="5">
                  <c:v>149.89364653857399</c:v>
                </c:pt>
                <c:pt idx="6">
                  <c:v>158.896768633352</c:v>
                </c:pt>
                <c:pt idx="7">
                  <c:v>111.82948979570099</c:v>
                </c:pt>
                <c:pt idx="8">
                  <c:v>92.683798570946493</c:v>
                </c:pt>
                <c:pt idx="9">
                  <c:v>158.930064719358</c:v>
                </c:pt>
                <c:pt idx="10">
                  <c:v>127.935436400377</c:v>
                </c:pt>
                <c:pt idx="11">
                  <c:v>163.81609961530799</c:v>
                </c:pt>
                <c:pt idx="12">
                  <c:v>110.823168689295</c:v>
                </c:pt>
                <c:pt idx="13">
                  <c:v>125.920869300318</c:v>
                </c:pt>
                <c:pt idx="14">
                  <c:v>189.66753242775499</c:v>
                </c:pt>
                <c:pt idx="15">
                  <c:v>73.015872194200696</c:v>
                </c:pt>
                <c:pt idx="16">
                  <c:v>131.731516619974</c:v>
                </c:pt>
                <c:pt idx="17">
                  <c:v>115.149351255874</c:v>
                </c:pt>
                <c:pt idx="18">
                  <c:v>119.202852834414</c:v>
                </c:pt>
                <c:pt idx="19">
                  <c:v>120.721871700733</c:v>
                </c:pt>
                <c:pt idx="20">
                  <c:v>148.16787919034201</c:v>
                </c:pt>
                <c:pt idx="21">
                  <c:v>117.65736945589001</c:v>
                </c:pt>
                <c:pt idx="22">
                  <c:v>185.02810333246299</c:v>
                </c:pt>
                <c:pt idx="23">
                  <c:v>115.048305848536</c:v>
                </c:pt>
                <c:pt idx="24">
                  <c:v>125.021164416079</c:v>
                </c:pt>
                <c:pt idx="25">
                  <c:v>71.363496840878895</c:v>
                </c:pt>
                <c:pt idx="26">
                  <c:v>98.390943427794497</c:v>
                </c:pt>
                <c:pt idx="27">
                  <c:v>113.02795554716</c:v>
                </c:pt>
                <c:pt idx="28">
                  <c:v>61.451964407090898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934-486A-8D93-8CA9A1A7C9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83502680"/>
        <c:axId val="483498416"/>
      </c:scatterChart>
      <c:valAx>
        <c:axId val="483502680"/>
        <c:scaling>
          <c:orientation val="minMax"/>
          <c:max val="2"/>
          <c:min val="-10"/>
        </c:scaling>
        <c:delete val="0"/>
        <c:axPos val="b"/>
        <c:majorGridlines>
          <c:spPr>
            <a:ln w="9525" cap="flat" cmpd="sng" algn="ctr">
              <a:solidFill>
                <a:schemeClr val="bg2"/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SE (D)</a:t>
                </a:r>
                <a:endParaRPr lang="ja-JP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83498416"/>
        <c:crosses val="autoZero"/>
        <c:crossBetween val="midCat"/>
        <c:majorUnit val="2"/>
      </c:valAx>
      <c:valAx>
        <c:axId val="483498416"/>
        <c:scaling>
          <c:orientation val="minMax"/>
          <c:max val="450"/>
          <c:min val="0"/>
        </c:scaling>
        <c:delete val="0"/>
        <c:axPos val="l"/>
        <c:majorGridlines>
          <c:spPr>
            <a:ln w="9525" cap="flat" cmpd="sng" algn="ctr">
              <a:solidFill>
                <a:schemeClr val="bg2"/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bg2"/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CT</a:t>
                </a:r>
                <a:r>
                  <a:rPr lang="en-US" baseline="0"/>
                  <a:t> </a:t>
                </a:r>
                <a:r>
                  <a:rPr lang="en-US"/>
                  <a:t>(um)</a:t>
                </a:r>
                <a:endParaRPr lang="ja-JP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83502680"/>
        <c:crossesAt val="-10"/>
        <c:crossBetween val="midCat"/>
        <c:majorUnit val="100"/>
        <c:minorUnit val="50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CYL vs 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[2]BM垂直方向厚み!$M$8</c:f>
              <c:strCache>
                <c:ptCount val="1"/>
                <c:pt idx="0">
                  <c:v>C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chemeClr val="tx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tx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[2]BM垂直方向厚み!$L$9:$L$96</c:f>
              <c:numCache>
                <c:formatCode>General</c:formatCode>
                <c:ptCount val="88"/>
                <c:pt idx="1">
                  <c:v>25.29</c:v>
                </c:pt>
                <c:pt idx="2">
                  <c:v>27.77</c:v>
                </c:pt>
                <c:pt idx="3">
                  <c:v>26.23</c:v>
                </c:pt>
                <c:pt idx="4">
                  <c:v>25.76</c:v>
                </c:pt>
                <c:pt idx="5">
                  <c:v>28.28</c:v>
                </c:pt>
                <c:pt idx="6">
                  <c:v>23.61</c:v>
                </c:pt>
                <c:pt idx="7">
                  <c:v>24.93</c:v>
                </c:pt>
                <c:pt idx="8">
                  <c:v>25.48</c:v>
                </c:pt>
                <c:pt idx="9">
                  <c:v>25.91</c:v>
                </c:pt>
                <c:pt idx="10">
                  <c:v>23.33</c:v>
                </c:pt>
                <c:pt idx="11">
                  <c:v>24.7</c:v>
                </c:pt>
                <c:pt idx="12">
                  <c:v>25.58</c:v>
                </c:pt>
                <c:pt idx="13">
                  <c:v>25.32</c:v>
                </c:pt>
                <c:pt idx="14">
                  <c:v>23.87</c:v>
                </c:pt>
                <c:pt idx="15">
                  <c:v>24.05</c:v>
                </c:pt>
                <c:pt idx="16">
                  <c:v>26.07</c:v>
                </c:pt>
                <c:pt idx="17">
                  <c:v>24.8</c:v>
                </c:pt>
                <c:pt idx="18">
                  <c:v>25.7</c:v>
                </c:pt>
                <c:pt idx="19">
                  <c:v>27.23</c:v>
                </c:pt>
                <c:pt idx="20">
                  <c:v>27.28</c:v>
                </c:pt>
                <c:pt idx="21">
                  <c:v>24.43</c:v>
                </c:pt>
                <c:pt idx="22">
                  <c:v>25.76</c:v>
                </c:pt>
                <c:pt idx="23">
                  <c:v>25.13</c:v>
                </c:pt>
                <c:pt idx="24">
                  <c:v>24.52</c:v>
                </c:pt>
                <c:pt idx="25">
                  <c:v>26.62</c:v>
                </c:pt>
                <c:pt idx="26">
                  <c:v>26.23</c:v>
                </c:pt>
                <c:pt idx="27">
                  <c:v>27.3</c:v>
                </c:pt>
                <c:pt idx="28">
                  <c:v>26.73</c:v>
                </c:pt>
                <c:pt idx="29">
                  <c:v>26.9</c:v>
                </c:pt>
                <c:pt idx="30">
                  <c:v>25.29</c:v>
                </c:pt>
                <c:pt idx="31">
                  <c:v>27.77</c:v>
                </c:pt>
                <c:pt idx="32">
                  <c:v>26.23</c:v>
                </c:pt>
                <c:pt idx="33">
                  <c:v>25.76</c:v>
                </c:pt>
                <c:pt idx="34">
                  <c:v>28.28</c:v>
                </c:pt>
                <c:pt idx="35">
                  <c:v>23.61</c:v>
                </c:pt>
                <c:pt idx="36">
                  <c:v>24.93</c:v>
                </c:pt>
                <c:pt idx="37">
                  <c:v>25.48</c:v>
                </c:pt>
                <c:pt idx="38">
                  <c:v>25.91</c:v>
                </c:pt>
                <c:pt idx="39">
                  <c:v>23.33</c:v>
                </c:pt>
                <c:pt idx="40">
                  <c:v>24.7</c:v>
                </c:pt>
                <c:pt idx="41">
                  <c:v>25.58</c:v>
                </c:pt>
                <c:pt idx="42">
                  <c:v>25.32</c:v>
                </c:pt>
                <c:pt idx="43">
                  <c:v>23.87</c:v>
                </c:pt>
                <c:pt idx="44">
                  <c:v>24.05</c:v>
                </c:pt>
                <c:pt idx="45">
                  <c:v>26.07</c:v>
                </c:pt>
                <c:pt idx="46">
                  <c:v>24.8</c:v>
                </c:pt>
                <c:pt idx="47">
                  <c:v>25.7</c:v>
                </c:pt>
                <c:pt idx="48">
                  <c:v>27.23</c:v>
                </c:pt>
                <c:pt idx="49">
                  <c:v>27.28</c:v>
                </c:pt>
                <c:pt idx="50">
                  <c:v>24.43</c:v>
                </c:pt>
                <c:pt idx="51">
                  <c:v>25.76</c:v>
                </c:pt>
                <c:pt idx="52">
                  <c:v>25.13</c:v>
                </c:pt>
                <c:pt idx="53">
                  <c:v>24.52</c:v>
                </c:pt>
                <c:pt idx="54">
                  <c:v>26.62</c:v>
                </c:pt>
                <c:pt idx="55">
                  <c:v>26.23</c:v>
                </c:pt>
                <c:pt idx="56">
                  <c:v>27.3</c:v>
                </c:pt>
                <c:pt idx="57">
                  <c:v>26.73</c:v>
                </c:pt>
                <c:pt idx="58">
                  <c:v>26.9</c:v>
                </c:pt>
                <c:pt idx="59">
                  <c:v>25.29</c:v>
                </c:pt>
                <c:pt idx="60">
                  <c:v>27.77</c:v>
                </c:pt>
                <c:pt idx="61">
                  <c:v>26.23</c:v>
                </c:pt>
                <c:pt idx="62">
                  <c:v>25.76</c:v>
                </c:pt>
                <c:pt idx="63">
                  <c:v>28.28</c:v>
                </c:pt>
                <c:pt idx="64">
                  <c:v>23.61</c:v>
                </c:pt>
                <c:pt idx="65">
                  <c:v>24.93</c:v>
                </c:pt>
                <c:pt idx="66">
                  <c:v>25.48</c:v>
                </c:pt>
                <c:pt idx="67">
                  <c:v>25.91</c:v>
                </c:pt>
                <c:pt idx="68">
                  <c:v>23.33</c:v>
                </c:pt>
                <c:pt idx="69">
                  <c:v>24.7</c:v>
                </c:pt>
                <c:pt idx="70">
                  <c:v>25.58</c:v>
                </c:pt>
                <c:pt idx="71">
                  <c:v>25.32</c:v>
                </c:pt>
                <c:pt idx="72">
                  <c:v>23.87</c:v>
                </c:pt>
                <c:pt idx="73">
                  <c:v>24.05</c:v>
                </c:pt>
                <c:pt idx="74">
                  <c:v>26.07</c:v>
                </c:pt>
                <c:pt idx="75">
                  <c:v>24.8</c:v>
                </c:pt>
                <c:pt idx="76">
                  <c:v>25.7</c:v>
                </c:pt>
                <c:pt idx="77">
                  <c:v>27.23</c:v>
                </c:pt>
                <c:pt idx="78">
                  <c:v>27.28</c:v>
                </c:pt>
                <c:pt idx="79">
                  <c:v>24.43</c:v>
                </c:pt>
                <c:pt idx="80">
                  <c:v>25.76</c:v>
                </c:pt>
                <c:pt idx="81">
                  <c:v>25.13</c:v>
                </c:pt>
                <c:pt idx="82">
                  <c:v>24.52</c:v>
                </c:pt>
                <c:pt idx="83">
                  <c:v>26.62</c:v>
                </c:pt>
                <c:pt idx="84">
                  <c:v>26.23</c:v>
                </c:pt>
                <c:pt idx="85">
                  <c:v>27.3</c:v>
                </c:pt>
                <c:pt idx="86">
                  <c:v>26.73</c:v>
                </c:pt>
                <c:pt idx="87">
                  <c:v>26.9</c:v>
                </c:pt>
              </c:numCache>
            </c:numRef>
          </c:xVal>
          <c:yVal>
            <c:numRef>
              <c:f>[2]BM垂直方向厚み!$M$9:$M$96</c:f>
              <c:numCache>
                <c:formatCode>General</c:formatCode>
                <c:ptCount val="88"/>
                <c:pt idx="1">
                  <c:v>-0.57999999999999996</c:v>
                </c:pt>
                <c:pt idx="2">
                  <c:v>-3.75</c:v>
                </c:pt>
                <c:pt idx="3">
                  <c:v>-0.08</c:v>
                </c:pt>
                <c:pt idx="4">
                  <c:v>-0.5</c:v>
                </c:pt>
                <c:pt idx="5">
                  <c:v>-1.08</c:v>
                </c:pt>
                <c:pt idx="6">
                  <c:v>0</c:v>
                </c:pt>
                <c:pt idx="7">
                  <c:v>-0.67</c:v>
                </c:pt>
                <c:pt idx="8">
                  <c:v>-0.67</c:v>
                </c:pt>
                <c:pt idx="9">
                  <c:v>-0.5</c:v>
                </c:pt>
                <c:pt idx="10">
                  <c:v>-0.25</c:v>
                </c:pt>
                <c:pt idx="11">
                  <c:v>-0.5</c:v>
                </c:pt>
                <c:pt idx="12">
                  <c:v>-0.75</c:v>
                </c:pt>
                <c:pt idx="13">
                  <c:v>-2.75</c:v>
                </c:pt>
                <c:pt idx="14">
                  <c:v>-0.67</c:v>
                </c:pt>
                <c:pt idx="15">
                  <c:v>-0.25</c:v>
                </c:pt>
                <c:pt idx="16">
                  <c:v>-1.08</c:v>
                </c:pt>
                <c:pt idx="17">
                  <c:v>-0.08</c:v>
                </c:pt>
                <c:pt idx="18">
                  <c:v>-0.67</c:v>
                </c:pt>
                <c:pt idx="19">
                  <c:v>-0.33</c:v>
                </c:pt>
                <c:pt idx="20">
                  <c:v>-1.25</c:v>
                </c:pt>
                <c:pt idx="21">
                  <c:v>-0.25</c:v>
                </c:pt>
                <c:pt idx="22">
                  <c:v>-0.25</c:v>
                </c:pt>
                <c:pt idx="23">
                  <c:v>-0.25</c:v>
                </c:pt>
                <c:pt idx="24">
                  <c:v>-0.5</c:v>
                </c:pt>
                <c:pt idx="25">
                  <c:v>-0.5</c:v>
                </c:pt>
                <c:pt idx="26">
                  <c:v>-0.75</c:v>
                </c:pt>
                <c:pt idx="27">
                  <c:v>-0.83</c:v>
                </c:pt>
                <c:pt idx="28">
                  <c:v>-0.25</c:v>
                </c:pt>
                <c:pt idx="29">
                  <c:v>-0.08</c:v>
                </c:pt>
                <c:pt idx="30">
                  <c:v>-0.57999999999999996</c:v>
                </c:pt>
                <c:pt idx="31">
                  <c:v>-3.75</c:v>
                </c:pt>
                <c:pt idx="32">
                  <c:v>-0.08</c:v>
                </c:pt>
                <c:pt idx="33">
                  <c:v>-0.5</c:v>
                </c:pt>
                <c:pt idx="34">
                  <c:v>-1.08</c:v>
                </c:pt>
                <c:pt idx="35">
                  <c:v>0</c:v>
                </c:pt>
                <c:pt idx="36">
                  <c:v>-0.67</c:v>
                </c:pt>
                <c:pt idx="37">
                  <c:v>-0.67</c:v>
                </c:pt>
                <c:pt idx="38">
                  <c:v>-0.5</c:v>
                </c:pt>
                <c:pt idx="39">
                  <c:v>-0.25</c:v>
                </c:pt>
                <c:pt idx="40">
                  <c:v>-0.5</c:v>
                </c:pt>
                <c:pt idx="41">
                  <c:v>-0.75</c:v>
                </c:pt>
                <c:pt idx="42">
                  <c:v>-2.75</c:v>
                </c:pt>
                <c:pt idx="43">
                  <c:v>-0.67</c:v>
                </c:pt>
                <c:pt idx="44">
                  <c:v>-0.25</c:v>
                </c:pt>
                <c:pt idx="45">
                  <c:v>-1.08</c:v>
                </c:pt>
                <c:pt idx="46">
                  <c:v>-0.08</c:v>
                </c:pt>
                <c:pt idx="47">
                  <c:v>-0.67</c:v>
                </c:pt>
                <c:pt idx="48">
                  <c:v>-0.33</c:v>
                </c:pt>
                <c:pt idx="49">
                  <c:v>-1.25</c:v>
                </c:pt>
                <c:pt idx="50">
                  <c:v>-0.25</c:v>
                </c:pt>
                <c:pt idx="51">
                  <c:v>-0.25</c:v>
                </c:pt>
                <c:pt idx="52">
                  <c:v>-0.25</c:v>
                </c:pt>
                <c:pt idx="53">
                  <c:v>-0.5</c:v>
                </c:pt>
                <c:pt idx="54">
                  <c:v>-0.5</c:v>
                </c:pt>
                <c:pt idx="55">
                  <c:v>-0.75</c:v>
                </c:pt>
                <c:pt idx="56">
                  <c:v>-0.83</c:v>
                </c:pt>
                <c:pt idx="57">
                  <c:v>-0.25</c:v>
                </c:pt>
                <c:pt idx="58">
                  <c:v>-0.08</c:v>
                </c:pt>
                <c:pt idx="59">
                  <c:v>-0.57999999999999996</c:v>
                </c:pt>
                <c:pt idx="60">
                  <c:v>-3.75</c:v>
                </c:pt>
                <c:pt idx="61">
                  <c:v>-0.08</c:v>
                </c:pt>
                <c:pt idx="62">
                  <c:v>-0.5</c:v>
                </c:pt>
                <c:pt idx="63">
                  <c:v>-1.08</c:v>
                </c:pt>
                <c:pt idx="64">
                  <c:v>0</c:v>
                </c:pt>
                <c:pt idx="65">
                  <c:v>-0.67</c:v>
                </c:pt>
                <c:pt idx="66">
                  <c:v>-0.67</c:v>
                </c:pt>
                <c:pt idx="67">
                  <c:v>-0.5</c:v>
                </c:pt>
                <c:pt idx="68">
                  <c:v>-0.25</c:v>
                </c:pt>
                <c:pt idx="69">
                  <c:v>-0.5</c:v>
                </c:pt>
                <c:pt idx="70">
                  <c:v>-0.75</c:v>
                </c:pt>
                <c:pt idx="71">
                  <c:v>-2.75</c:v>
                </c:pt>
                <c:pt idx="72">
                  <c:v>-0.67</c:v>
                </c:pt>
                <c:pt idx="73">
                  <c:v>-0.25</c:v>
                </c:pt>
                <c:pt idx="74">
                  <c:v>-1.08</c:v>
                </c:pt>
                <c:pt idx="75">
                  <c:v>-0.08</c:v>
                </c:pt>
                <c:pt idx="76">
                  <c:v>-0.67</c:v>
                </c:pt>
                <c:pt idx="77">
                  <c:v>-0.33</c:v>
                </c:pt>
                <c:pt idx="78">
                  <c:v>-1.25</c:v>
                </c:pt>
                <c:pt idx="79">
                  <c:v>-0.25</c:v>
                </c:pt>
                <c:pt idx="80">
                  <c:v>-0.25</c:v>
                </c:pt>
                <c:pt idx="81">
                  <c:v>-0.25</c:v>
                </c:pt>
                <c:pt idx="82">
                  <c:v>-0.5</c:v>
                </c:pt>
                <c:pt idx="83">
                  <c:v>-0.5</c:v>
                </c:pt>
                <c:pt idx="84">
                  <c:v>-0.75</c:v>
                </c:pt>
                <c:pt idx="85">
                  <c:v>-0.83</c:v>
                </c:pt>
                <c:pt idx="86">
                  <c:v>-0.25</c:v>
                </c:pt>
                <c:pt idx="87">
                  <c:v>-0.08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24B-49CB-A915-C65D7EBDFA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83502680"/>
        <c:axId val="483498416"/>
      </c:scatterChart>
      <c:valAx>
        <c:axId val="483502680"/>
        <c:scaling>
          <c:orientation val="minMax"/>
          <c:max val="28"/>
          <c:min val="23"/>
        </c:scaling>
        <c:delete val="0"/>
        <c:axPos val="b"/>
        <c:majorGridlines>
          <c:spPr>
            <a:ln w="9525" cap="flat" cmpd="sng" algn="ctr">
              <a:solidFill>
                <a:schemeClr val="bg2"/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AL (mm)</a:t>
                </a:r>
                <a:endParaRPr lang="ja-JP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83498416"/>
        <c:crossesAt val="-10"/>
        <c:crossBetween val="midCat"/>
        <c:majorUnit val="1"/>
      </c:valAx>
      <c:valAx>
        <c:axId val="483498416"/>
        <c:scaling>
          <c:orientation val="minMax"/>
          <c:max val="1"/>
          <c:min val="-4"/>
        </c:scaling>
        <c:delete val="0"/>
        <c:axPos val="l"/>
        <c:majorGridlines>
          <c:spPr>
            <a:ln w="9525" cap="flat" cmpd="sng" algn="ctr">
              <a:solidFill>
                <a:schemeClr val="bg2"/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CYL (D)</a:t>
                </a:r>
                <a:endParaRPr lang="ja-JP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solidFill>
            <a:schemeClr val="bg1"/>
          </a:solidFill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83502680"/>
        <c:crossesAt val="23"/>
        <c:crossBetween val="midCat"/>
        <c:majorUnit val="4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Macular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chemeClr val="tx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tx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[2]BM垂直方向厚み!$M$10:$M$38</c:f>
              <c:numCache>
                <c:formatCode>General</c:formatCode>
                <c:ptCount val="29"/>
                <c:pt idx="0">
                  <c:v>-0.57999999999999996</c:v>
                </c:pt>
                <c:pt idx="1">
                  <c:v>-3.75</c:v>
                </c:pt>
                <c:pt idx="2">
                  <c:v>-0.08</c:v>
                </c:pt>
                <c:pt idx="3">
                  <c:v>-0.5</c:v>
                </c:pt>
                <c:pt idx="4">
                  <c:v>-1.08</c:v>
                </c:pt>
                <c:pt idx="5">
                  <c:v>0</c:v>
                </c:pt>
                <c:pt idx="6">
                  <c:v>-0.67</c:v>
                </c:pt>
                <c:pt idx="7">
                  <c:v>-0.67</c:v>
                </c:pt>
                <c:pt idx="8">
                  <c:v>-0.5</c:v>
                </c:pt>
                <c:pt idx="9">
                  <c:v>-0.25</c:v>
                </c:pt>
                <c:pt idx="10">
                  <c:v>-0.5</c:v>
                </c:pt>
                <c:pt idx="11">
                  <c:v>-0.75</c:v>
                </c:pt>
                <c:pt idx="12">
                  <c:v>-2.75</c:v>
                </c:pt>
                <c:pt idx="13">
                  <c:v>-0.67</c:v>
                </c:pt>
                <c:pt idx="14">
                  <c:v>-0.25</c:v>
                </c:pt>
                <c:pt idx="15">
                  <c:v>-1.08</c:v>
                </c:pt>
                <c:pt idx="16">
                  <c:v>-0.08</c:v>
                </c:pt>
                <c:pt idx="17">
                  <c:v>-0.67</c:v>
                </c:pt>
                <c:pt idx="18">
                  <c:v>-0.33</c:v>
                </c:pt>
                <c:pt idx="19">
                  <c:v>-1.25</c:v>
                </c:pt>
                <c:pt idx="20">
                  <c:v>-0.25</c:v>
                </c:pt>
                <c:pt idx="21">
                  <c:v>-0.25</c:v>
                </c:pt>
                <c:pt idx="22">
                  <c:v>-0.25</c:v>
                </c:pt>
                <c:pt idx="23">
                  <c:v>-0.5</c:v>
                </c:pt>
                <c:pt idx="24">
                  <c:v>-0.5</c:v>
                </c:pt>
                <c:pt idx="25">
                  <c:v>-0.75</c:v>
                </c:pt>
                <c:pt idx="26">
                  <c:v>-0.83</c:v>
                </c:pt>
                <c:pt idx="27">
                  <c:v>-0.25</c:v>
                </c:pt>
                <c:pt idx="28">
                  <c:v>-0.08</c:v>
                </c:pt>
              </c:numCache>
            </c:numRef>
          </c:xVal>
          <c:yVal>
            <c:numRef>
              <c:f>[2]BM垂直方向厚み!$Q$10:$Q$38</c:f>
              <c:numCache>
                <c:formatCode>General</c:formatCode>
                <c:ptCount val="29"/>
                <c:pt idx="0">
                  <c:v>237.34089271985499</c:v>
                </c:pt>
                <c:pt idx="1">
                  <c:v>178.25040597608199</c:v>
                </c:pt>
                <c:pt idx="2">
                  <c:v>174.878050400425</c:v>
                </c:pt>
                <c:pt idx="3">
                  <c:v>275.69853302315499</c:v>
                </c:pt>
                <c:pt idx="4">
                  <c:v>161.257378694473</c:v>
                </c:pt>
                <c:pt idx="5">
                  <c:v>255.709115602184</c:v>
                </c:pt>
                <c:pt idx="6">
                  <c:v>161.71039149078501</c:v>
                </c:pt>
                <c:pt idx="7">
                  <c:v>341.60912875051901</c:v>
                </c:pt>
                <c:pt idx="8">
                  <c:v>184.14326931289901</c:v>
                </c:pt>
                <c:pt idx="9">
                  <c:v>399.41056137129499</c:v>
                </c:pt>
                <c:pt idx="10">
                  <c:v>319.75578056232899</c:v>
                </c:pt>
                <c:pt idx="11">
                  <c:v>306.02348492824302</c:v>
                </c:pt>
                <c:pt idx="12">
                  <c:v>401.74862347527699</c:v>
                </c:pt>
                <c:pt idx="13">
                  <c:v>296.942747096885</c:v>
                </c:pt>
                <c:pt idx="14">
                  <c:v>363.095780238923</c:v>
                </c:pt>
                <c:pt idx="15">
                  <c:v>250.30696967734801</c:v>
                </c:pt>
                <c:pt idx="16">
                  <c:v>260.52604818407798</c:v>
                </c:pt>
                <c:pt idx="17">
                  <c:v>230.178913811813</c:v>
                </c:pt>
                <c:pt idx="18">
                  <c:v>231.41463090423801</c:v>
                </c:pt>
                <c:pt idx="19">
                  <c:v>216.13681746498301</c:v>
                </c:pt>
                <c:pt idx="20">
                  <c:v>401.00703504872502</c:v>
                </c:pt>
                <c:pt idx="21">
                  <c:v>150.056947584315</c:v>
                </c:pt>
                <c:pt idx="22">
                  <c:v>376.91716487234902</c:v>
                </c:pt>
                <c:pt idx="23">
                  <c:v>397.84446379235698</c:v>
                </c:pt>
                <c:pt idx="24">
                  <c:v>190.21239334536099</c:v>
                </c:pt>
                <c:pt idx="25">
                  <c:v>143.80783009674201</c:v>
                </c:pt>
                <c:pt idx="26">
                  <c:v>284.78301580158501</c:v>
                </c:pt>
                <c:pt idx="27">
                  <c:v>172.25983992784199</c:v>
                </c:pt>
                <c:pt idx="28">
                  <c:v>325.12593684030003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785-4CF3-95AE-282EF4A5F8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83502680"/>
        <c:axId val="483498416"/>
      </c:scatterChart>
      <c:valAx>
        <c:axId val="483502680"/>
        <c:scaling>
          <c:orientation val="minMax"/>
          <c:max val="1"/>
          <c:min val="-4"/>
        </c:scaling>
        <c:delete val="0"/>
        <c:axPos val="b"/>
        <c:majorGridlines>
          <c:spPr>
            <a:ln w="9525" cap="flat" cmpd="sng" algn="ctr">
              <a:solidFill>
                <a:schemeClr val="bg2"/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CYL (D)</a:t>
                </a:r>
                <a:endParaRPr lang="ja-JP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83498416"/>
        <c:crosses val="autoZero"/>
        <c:crossBetween val="midCat"/>
        <c:majorUnit val="2"/>
      </c:valAx>
      <c:valAx>
        <c:axId val="483498416"/>
        <c:scaling>
          <c:orientation val="minMax"/>
          <c:max val="450"/>
          <c:min val="0"/>
        </c:scaling>
        <c:delete val="0"/>
        <c:axPos val="l"/>
        <c:majorGridlines>
          <c:spPr>
            <a:ln w="9525" cap="flat" cmpd="sng" algn="ctr">
              <a:solidFill>
                <a:schemeClr val="bg2"/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bg2"/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CT (um)</a:t>
                </a:r>
                <a:endParaRPr lang="ja-JP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83502680"/>
        <c:crossesAt val="-10"/>
        <c:crossBetween val="midCat"/>
        <c:majorUnit val="100"/>
        <c:minorUnit val="50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Nasal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chemeClr val="tx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tx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[2]BM垂直方向厚み!$M$39:$M$67</c:f>
              <c:numCache>
                <c:formatCode>General</c:formatCode>
                <c:ptCount val="29"/>
                <c:pt idx="0">
                  <c:v>-0.57999999999999996</c:v>
                </c:pt>
                <c:pt idx="1">
                  <c:v>-3.75</c:v>
                </c:pt>
                <c:pt idx="2">
                  <c:v>-0.08</c:v>
                </c:pt>
                <c:pt idx="3">
                  <c:v>-0.5</c:v>
                </c:pt>
                <c:pt idx="4">
                  <c:v>-1.08</c:v>
                </c:pt>
                <c:pt idx="5">
                  <c:v>0</c:v>
                </c:pt>
                <c:pt idx="6">
                  <c:v>-0.67</c:v>
                </c:pt>
                <c:pt idx="7">
                  <c:v>-0.67</c:v>
                </c:pt>
                <c:pt idx="8">
                  <c:v>-0.5</c:v>
                </c:pt>
                <c:pt idx="9">
                  <c:v>-0.25</c:v>
                </c:pt>
                <c:pt idx="10">
                  <c:v>-0.5</c:v>
                </c:pt>
                <c:pt idx="11">
                  <c:v>-0.75</c:v>
                </c:pt>
                <c:pt idx="12">
                  <c:v>-2.75</c:v>
                </c:pt>
                <c:pt idx="13">
                  <c:v>-0.67</c:v>
                </c:pt>
                <c:pt idx="14">
                  <c:v>-0.25</c:v>
                </c:pt>
                <c:pt idx="15">
                  <c:v>-1.08</c:v>
                </c:pt>
                <c:pt idx="16">
                  <c:v>-0.08</c:v>
                </c:pt>
                <c:pt idx="17">
                  <c:v>-0.67</c:v>
                </c:pt>
                <c:pt idx="18">
                  <c:v>-0.33</c:v>
                </c:pt>
                <c:pt idx="19">
                  <c:v>-1.25</c:v>
                </c:pt>
                <c:pt idx="20">
                  <c:v>-0.25</c:v>
                </c:pt>
                <c:pt idx="21">
                  <c:v>-0.25</c:v>
                </c:pt>
                <c:pt idx="22">
                  <c:v>-0.25</c:v>
                </c:pt>
                <c:pt idx="23">
                  <c:v>-0.5</c:v>
                </c:pt>
                <c:pt idx="24">
                  <c:v>-0.5</c:v>
                </c:pt>
                <c:pt idx="25">
                  <c:v>-0.75</c:v>
                </c:pt>
                <c:pt idx="26">
                  <c:v>-0.83</c:v>
                </c:pt>
                <c:pt idx="27">
                  <c:v>-0.25</c:v>
                </c:pt>
                <c:pt idx="28">
                  <c:v>-0.08</c:v>
                </c:pt>
              </c:numCache>
            </c:numRef>
          </c:xVal>
          <c:yVal>
            <c:numRef>
              <c:f>[2]BM垂直方向厚み!$Q$39:$Q$67</c:f>
              <c:numCache>
                <c:formatCode>General</c:formatCode>
                <c:ptCount val="29"/>
                <c:pt idx="0">
                  <c:v>156.312314971837</c:v>
                </c:pt>
                <c:pt idx="1">
                  <c:v>148.49994403000599</c:v>
                </c:pt>
                <c:pt idx="2">
                  <c:v>226.48866325794799</c:v>
                </c:pt>
                <c:pt idx="3">
                  <c:v>151.897223787206</c:v>
                </c:pt>
                <c:pt idx="4">
                  <c:v>141.80607310552799</c:v>
                </c:pt>
                <c:pt idx="5">
                  <c:v>328.90612967746603</c:v>
                </c:pt>
                <c:pt idx="6">
                  <c:v>166.89640946714201</c:v>
                </c:pt>
                <c:pt idx="7">
                  <c:v>170.220993873547</c:v>
                </c:pt>
                <c:pt idx="8">
                  <c:v>150.03222877485601</c:v>
                </c:pt>
                <c:pt idx="9">
                  <c:v>210.25200444712601</c:v>
                </c:pt>
                <c:pt idx="10">
                  <c:v>140.51282287955499</c:v>
                </c:pt>
                <c:pt idx="11">
                  <c:v>228.19140101997999</c:v>
                </c:pt>
                <c:pt idx="12">
                  <c:v>165.621857671112</c:v>
                </c:pt>
                <c:pt idx="13">
                  <c:v>176.967949239555</c:v>
                </c:pt>
                <c:pt idx="14">
                  <c:v>253.759215922197</c:v>
                </c:pt>
                <c:pt idx="15">
                  <c:v>147.75546789970099</c:v>
                </c:pt>
                <c:pt idx="16">
                  <c:v>141.282894221894</c:v>
                </c:pt>
                <c:pt idx="17">
                  <c:v>178.557963495401</c:v>
                </c:pt>
                <c:pt idx="18">
                  <c:v>193.209871237637</c:v>
                </c:pt>
                <c:pt idx="19">
                  <c:v>165.31825390795299</c:v>
                </c:pt>
                <c:pt idx="20">
                  <c:v>266.22843402486899</c:v>
                </c:pt>
                <c:pt idx="21">
                  <c:v>276.00799340315803</c:v>
                </c:pt>
                <c:pt idx="22">
                  <c:v>174.78542633304301</c:v>
                </c:pt>
                <c:pt idx="23">
                  <c:v>147.51480411855201</c:v>
                </c:pt>
                <c:pt idx="24">
                  <c:v>160.13921812569799</c:v>
                </c:pt>
                <c:pt idx="25">
                  <c:v>139.84453014237999</c:v>
                </c:pt>
                <c:pt idx="26">
                  <c:v>227.950518703163</c:v>
                </c:pt>
                <c:pt idx="27">
                  <c:v>159.491125881849</c:v>
                </c:pt>
                <c:pt idx="28">
                  <c:v>162.730719195376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163B-4D9B-BE6F-7FA24E4CE8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83502680"/>
        <c:axId val="483498416"/>
      </c:scatterChart>
      <c:valAx>
        <c:axId val="483502680"/>
        <c:scaling>
          <c:orientation val="minMax"/>
          <c:max val="1"/>
          <c:min val="-4"/>
        </c:scaling>
        <c:delete val="0"/>
        <c:axPos val="b"/>
        <c:majorGridlines>
          <c:spPr>
            <a:ln w="9525" cap="flat" cmpd="sng" algn="ctr">
              <a:solidFill>
                <a:schemeClr val="bg2"/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CYL (D)</a:t>
                </a:r>
                <a:endParaRPr lang="ja-JP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83498416"/>
        <c:crosses val="autoZero"/>
        <c:crossBetween val="midCat"/>
        <c:majorUnit val="2"/>
      </c:valAx>
      <c:valAx>
        <c:axId val="483498416"/>
        <c:scaling>
          <c:orientation val="minMax"/>
          <c:max val="450"/>
          <c:min val="0"/>
        </c:scaling>
        <c:delete val="0"/>
        <c:axPos val="l"/>
        <c:majorGridlines>
          <c:spPr>
            <a:ln w="9525" cap="flat" cmpd="sng" algn="ctr">
              <a:solidFill>
                <a:schemeClr val="bg2"/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bg2"/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CT (um)</a:t>
                </a:r>
                <a:endParaRPr lang="ja-JP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83502680"/>
        <c:crossesAt val="-10"/>
        <c:crossBetween val="midCat"/>
        <c:majorUnit val="100"/>
        <c:minorUnit val="50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Temporal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chemeClr val="tx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tx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[2]BM垂直方向厚み!$M$68:$M$96</c:f>
              <c:numCache>
                <c:formatCode>General</c:formatCode>
                <c:ptCount val="29"/>
                <c:pt idx="0">
                  <c:v>-0.57999999999999996</c:v>
                </c:pt>
                <c:pt idx="1">
                  <c:v>-3.75</c:v>
                </c:pt>
                <c:pt idx="2">
                  <c:v>-0.08</c:v>
                </c:pt>
                <c:pt idx="3">
                  <c:v>-0.5</c:v>
                </c:pt>
                <c:pt idx="4">
                  <c:v>-1.08</c:v>
                </c:pt>
                <c:pt idx="5">
                  <c:v>0</c:v>
                </c:pt>
                <c:pt idx="6">
                  <c:v>-0.67</c:v>
                </c:pt>
                <c:pt idx="7">
                  <c:v>-0.67</c:v>
                </c:pt>
                <c:pt idx="8">
                  <c:v>-0.5</c:v>
                </c:pt>
                <c:pt idx="9">
                  <c:v>-0.25</c:v>
                </c:pt>
                <c:pt idx="10">
                  <c:v>-0.5</c:v>
                </c:pt>
                <c:pt idx="11">
                  <c:v>-0.75</c:v>
                </c:pt>
                <c:pt idx="12">
                  <c:v>-2.75</c:v>
                </c:pt>
                <c:pt idx="13">
                  <c:v>-0.67</c:v>
                </c:pt>
                <c:pt idx="14">
                  <c:v>-0.25</c:v>
                </c:pt>
                <c:pt idx="15">
                  <c:v>-1.08</c:v>
                </c:pt>
                <c:pt idx="16">
                  <c:v>-0.08</c:v>
                </c:pt>
                <c:pt idx="17">
                  <c:v>-0.67</c:v>
                </c:pt>
                <c:pt idx="18">
                  <c:v>-0.33</c:v>
                </c:pt>
                <c:pt idx="19">
                  <c:v>-1.25</c:v>
                </c:pt>
                <c:pt idx="20">
                  <c:v>-0.25</c:v>
                </c:pt>
                <c:pt idx="21">
                  <c:v>-0.25</c:v>
                </c:pt>
                <c:pt idx="22">
                  <c:v>-0.25</c:v>
                </c:pt>
                <c:pt idx="23">
                  <c:v>-0.5</c:v>
                </c:pt>
                <c:pt idx="24">
                  <c:v>-0.5</c:v>
                </c:pt>
                <c:pt idx="25">
                  <c:v>-0.75</c:v>
                </c:pt>
                <c:pt idx="26">
                  <c:v>-0.83</c:v>
                </c:pt>
                <c:pt idx="27">
                  <c:v>-0.25</c:v>
                </c:pt>
                <c:pt idx="28">
                  <c:v>-0.08</c:v>
                </c:pt>
              </c:numCache>
            </c:numRef>
          </c:xVal>
          <c:yVal>
            <c:numRef>
              <c:f>[2]BM垂直方向厚み!$Q$68:$Q$96</c:f>
              <c:numCache>
                <c:formatCode>General</c:formatCode>
                <c:ptCount val="29"/>
                <c:pt idx="0">
                  <c:v>114.727299857554</c:v>
                </c:pt>
                <c:pt idx="1">
                  <c:v>87.898246001684996</c:v>
                </c:pt>
                <c:pt idx="2">
                  <c:v>113.07135447433799</c:v>
                </c:pt>
                <c:pt idx="3">
                  <c:v>151.99098516017699</c:v>
                </c:pt>
                <c:pt idx="4">
                  <c:v>97.691232646422094</c:v>
                </c:pt>
                <c:pt idx="5">
                  <c:v>149.89364653857399</c:v>
                </c:pt>
                <c:pt idx="6">
                  <c:v>158.896768633352</c:v>
                </c:pt>
                <c:pt idx="7">
                  <c:v>111.82948979570099</c:v>
                </c:pt>
                <c:pt idx="8">
                  <c:v>92.683798570946493</c:v>
                </c:pt>
                <c:pt idx="9">
                  <c:v>158.930064719358</c:v>
                </c:pt>
                <c:pt idx="10">
                  <c:v>127.935436400377</c:v>
                </c:pt>
                <c:pt idx="11">
                  <c:v>163.81609961530799</c:v>
                </c:pt>
                <c:pt idx="12">
                  <c:v>110.823168689295</c:v>
                </c:pt>
                <c:pt idx="13">
                  <c:v>125.920869300318</c:v>
                </c:pt>
                <c:pt idx="14">
                  <c:v>189.66753242775499</c:v>
                </c:pt>
                <c:pt idx="15">
                  <c:v>73.015872194200696</c:v>
                </c:pt>
                <c:pt idx="16">
                  <c:v>131.731516619974</c:v>
                </c:pt>
                <c:pt idx="17">
                  <c:v>115.149351255874</c:v>
                </c:pt>
                <c:pt idx="18">
                  <c:v>119.202852834414</c:v>
                </c:pt>
                <c:pt idx="19">
                  <c:v>120.721871700733</c:v>
                </c:pt>
                <c:pt idx="20">
                  <c:v>148.16787919034201</c:v>
                </c:pt>
                <c:pt idx="21">
                  <c:v>117.65736945589001</c:v>
                </c:pt>
                <c:pt idx="22">
                  <c:v>185.02810333246299</c:v>
                </c:pt>
                <c:pt idx="23">
                  <c:v>115.048305848536</c:v>
                </c:pt>
                <c:pt idx="24">
                  <c:v>125.021164416079</c:v>
                </c:pt>
                <c:pt idx="25">
                  <c:v>71.363496840878895</c:v>
                </c:pt>
                <c:pt idx="26">
                  <c:v>98.390943427794497</c:v>
                </c:pt>
                <c:pt idx="27">
                  <c:v>113.02795554716</c:v>
                </c:pt>
                <c:pt idx="28">
                  <c:v>61.451964407090898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B44-4F0D-93D3-80DBAD5AD6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83502680"/>
        <c:axId val="483498416"/>
      </c:scatterChart>
      <c:valAx>
        <c:axId val="483502680"/>
        <c:scaling>
          <c:orientation val="minMax"/>
          <c:max val="1"/>
          <c:min val="-4"/>
        </c:scaling>
        <c:delete val="0"/>
        <c:axPos val="b"/>
        <c:majorGridlines>
          <c:spPr>
            <a:ln w="9525" cap="flat" cmpd="sng" algn="ctr">
              <a:solidFill>
                <a:schemeClr val="bg2"/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CYL (D)</a:t>
                </a:r>
                <a:endParaRPr lang="ja-JP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83498416"/>
        <c:crosses val="autoZero"/>
        <c:crossBetween val="midCat"/>
        <c:majorUnit val="2"/>
      </c:valAx>
      <c:valAx>
        <c:axId val="483498416"/>
        <c:scaling>
          <c:orientation val="minMax"/>
          <c:max val="450"/>
          <c:min val="0"/>
        </c:scaling>
        <c:delete val="0"/>
        <c:axPos val="l"/>
        <c:majorGridlines>
          <c:spPr>
            <a:ln w="9525" cap="flat" cmpd="sng" algn="ctr">
              <a:solidFill>
                <a:schemeClr val="bg2"/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bg2"/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CT</a:t>
                </a:r>
                <a:r>
                  <a:rPr lang="en-US" baseline="0"/>
                  <a:t> </a:t>
                </a:r>
                <a:r>
                  <a:rPr lang="en-US"/>
                  <a:t>(um)</a:t>
                </a:r>
                <a:endParaRPr lang="ja-JP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83502680"/>
        <c:crossesAt val="-10"/>
        <c:crossBetween val="midCat"/>
        <c:majorUnit val="100"/>
        <c:minorUnit val="50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spc="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 sz="2000">
                <a:latin typeface="Times New Roman" panose="02020603050405020304" pitchFamily="18" charset="0"/>
                <a:cs typeface="Times New Roman" panose="02020603050405020304" pitchFamily="18" charset="0"/>
              </a:rPr>
              <a:t>Nasal</a:t>
            </a:r>
            <a:endParaRPr lang="ja-JP" sz="2000"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spc="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8"/>
            <c:spPr>
              <a:solidFill>
                <a:schemeClr val="tx1"/>
              </a:solidFill>
              <a:ln w="9525">
                <a:noFill/>
              </a:ln>
              <a:effectLst/>
            </c:spPr>
          </c:marker>
          <c:xVal>
            <c:numRef>
              <c:f>testdata230414!$K$182:$K$355</c:f>
              <c:numCache>
                <c:formatCode>General</c:formatCode>
                <c:ptCount val="174"/>
                <c:pt idx="0">
                  <c:v>-0.875</c:v>
                </c:pt>
                <c:pt idx="1">
                  <c:v>-2</c:v>
                </c:pt>
                <c:pt idx="2">
                  <c:v>-0.75</c:v>
                </c:pt>
                <c:pt idx="3">
                  <c:v>-1.125</c:v>
                </c:pt>
                <c:pt idx="4">
                  <c:v>-5.5</c:v>
                </c:pt>
                <c:pt idx="5">
                  <c:v>-5.375</c:v>
                </c:pt>
                <c:pt idx="6">
                  <c:v>-0.75</c:v>
                </c:pt>
                <c:pt idx="7">
                  <c:v>-0.75</c:v>
                </c:pt>
                <c:pt idx="8">
                  <c:v>-0.125</c:v>
                </c:pt>
                <c:pt idx="9">
                  <c:v>0.125</c:v>
                </c:pt>
                <c:pt idx="10">
                  <c:v>-0.875</c:v>
                </c:pt>
                <c:pt idx="11">
                  <c:v>-1.125</c:v>
                </c:pt>
                <c:pt idx="12">
                  <c:v>-3.75</c:v>
                </c:pt>
                <c:pt idx="13">
                  <c:v>-3.625</c:v>
                </c:pt>
                <c:pt idx="14">
                  <c:v>-0.75</c:v>
                </c:pt>
                <c:pt idx="15">
                  <c:v>-3.125</c:v>
                </c:pt>
                <c:pt idx="16">
                  <c:v>-2.5</c:v>
                </c:pt>
                <c:pt idx="17">
                  <c:v>-0.625</c:v>
                </c:pt>
                <c:pt idx="18">
                  <c:v>-0.875</c:v>
                </c:pt>
                <c:pt idx="19">
                  <c:v>-1.25</c:v>
                </c:pt>
                <c:pt idx="20">
                  <c:v>-0.25</c:v>
                </c:pt>
                <c:pt idx="21">
                  <c:v>0.125</c:v>
                </c:pt>
                <c:pt idx="22">
                  <c:v>-1.875</c:v>
                </c:pt>
                <c:pt idx="23">
                  <c:v>-0.25</c:v>
                </c:pt>
                <c:pt idx="24">
                  <c:v>0</c:v>
                </c:pt>
                <c:pt idx="25">
                  <c:v>-0.125</c:v>
                </c:pt>
                <c:pt idx="26">
                  <c:v>-4.5</c:v>
                </c:pt>
                <c:pt idx="27">
                  <c:v>-3.625</c:v>
                </c:pt>
                <c:pt idx="28">
                  <c:v>-0.75</c:v>
                </c:pt>
                <c:pt idx="29">
                  <c:v>0.375</c:v>
                </c:pt>
                <c:pt idx="30">
                  <c:v>-1.375</c:v>
                </c:pt>
                <c:pt idx="31">
                  <c:v>-0.875</c:v>
                </c:pt>
                <c:pt idx="32">
                  <c:v>-0.75</c:v>
                </c:pt>
                <c:pt idx="33">
                  <c:v>-0.375</c:v>
                </c:pt>
                <c:pt idx="34">
                  <c:v>-0.375</c:v>
                </c:pt>
                <c:pt idx="35">
                  <c:v>-0.375</c:v>
                </c:pt>
                <c:pt idx="36">
                  <c:v>-1.625</c:v>
                </c:pt>
                <c:pt idx="37">
                  <c:v>-1.5</c:v>
                </c:pt>
                <c:pt idx="38">
                  <c:v>-2.25</c:v>
                </c:pt>
                <c:pt idx="39">
                  <c:v>-2.125</c:v>
                </c:pt>
                <c:pt idx="40">
                  <c:v>-0.875</c:v>
                </c:pt>
                <c:pt idx="41">
                  <c:v>-0.25</c:v>
                </c:pt>
                <c:pt idx="42">
                  <c:v>-0.875</c:v>
                </c:pt>
                <c:pt idx="43">
                  <c:v>-0.875</c:v>
                </c:pt>
                <c:pt idx="44">
                  <c:v>0.375</c:v>
                </c:pt>
                <c:pt idx="45">
                  <c:v>0.125</c:v>
                </c:pt>
                <c:pt idx="46">
                  <c:v>-1.125</c:v>
                </c:pt>
                <c:pt idx="47">
                  <c:v>-1.25</c:v>
                </c:pt>
                <c:pt idx="48">
                  <c:v>-0.25</c:v>
                </c:pt>
                <c:pt idx="49">
                  <c:v>0.125</c:v>
                </c:pt>
                <c:pt idx="50">
                  <c:v>0.125</c:v>
                </c:pt>
                <c:pt idx="51">
                  <c:v>0</c:v>
                </c:pt>
                <c:pt idx="52">
                  <c:v>0.125</c:v>
                </c:pt>
                <c:pt idx="53">
                  <c:v>-1.875</c:v>
                </c:pt>
                <c:pt idx="54">
                  <c:v>-0.25</c:v>
                </c:pt>
                <c:pt idx="55">
                  <c:v>0.125</c:v>
                </c:pt>
                <c:pt idx="56">
                  <c:v>0.125</c:v>
                </c:pt>
                <c:pt idx="57">
                  <c:v>0</c:v>
                </c:pt>
                <c:pt idx="58">
                  <c:v>-0.25</c:v>
                </c:pt>
                <c:pt idx="59">
                  <c:v>-0.875</c:v>
                </c:pt>
                <c:pt idx="60">
                  <c:v>0.125</c:v>
                </c:pt>
                <c:pt idx="61">
                  <c:v>0.625</c:v>
                </c:pt>
                <c:pt idx="62">
                  <c:v>-2.875</c:v>
                </c:pt>
                <c:pt idx="63">
                  <c:v>-1.625</c:v>
                </c:pt>
                <c:pt idx="64">
                  <c:v>-1.5</c:v>
                </c:pt>
                <c:pt idx="65">
                  <c:v>-1.5</c:v>
                </c:pt>
                <c:pt idx="66">
                  <c:v>-1.125</c:v>
                </c:pt>
                <c:pt idx="67">
                  <c:v>-1.5</c:v>
                </c:pt>
                <c:pt idx="68">
                  <c:v>1</c:v>
                </c:pt>
                <c:pt idx="69">
                  <c:v>0</c:v>
                </c:pt>
                <c:pt idx="70">
                  <c:v>0.125</c:v>
                </c:pt>
                <c:pt idx="71">
                  <c:v>-0.25</c:v>
                </c:pt>
                <c:pt idx="72">
                  <c:v>-0.5</c:v>
                </c:pt>
                <c:pt idx="73">
                  <c:v>-0.625</c:v>
                </c:pt>
                <c:pt idx="74">
                  <c:v>-1.25</c:v>
                </c:pt>
                <c:pt idx="75">
                  <c:v>-0.625</c:v>
                </c:pt>
                <c:pt idx="76">
                  <c:v>0.25</c:v>
                </c:pt>
                <c:pt idx="77">
                  <c:v>0.125</c:v>
                </c:pt>
                <c:pt idx="78">
                  <c:v>0.125</c:v>
                </c:pt>
                <c:pt idx="79">
                  <c:v>0.625</c:v>
                </c:pt>
                <c:pt idx="80">
                  <c:v>0.125</c:v>
                </c:pt>
                <c:pt idx="81">
                  <c:v>0.375</c:v>
                </c:pt>
                <c:pt idx="82">
                  <c:v>3.25</c:v>
                </c:pt>
                <c:pt idx="83">
                  <c:v>0.625</c:v>
                </c:pt>
                <c:pt idx="84">
                  <c:v>-3</c:v>
                </c:pt>
                <c:pt idx="85">
                  <c:v>-3.5</c:v>
                </c:pt>
                <c:pt idx="86">
                  <c:v>-3.875</c:v>
                </c:pt>
                <c:pt idx="87">
                  <c:v>-3.75</c:v>
                </c:pt>
                <c:pt idx="88">
                  <c:v>-1</c:v>
                </c:pt>
                <c:pt idx="89">
                  <c:v>-0.5</c:v>
                </c:pt>
                <c:pt idx="90">
                  <c:v>-4.125</c:v>
                </c:pt>
                <c:pt idx="91">
                  <c:v>-4</c:v>
                </c:pt>
                <c:pt idx="92">
                  <c:v>-0.875</c:v>
                </c:pt>
                <c:pt idx="93">
                  <c:v>-1.125</c:v>
                </c:pt>
                <c:pt idx="94">
                  <c:v>0.5</c:v>
                </c:pt>
                <c:pt idx="95">
                  <c:v>0.5</c:v>
                </c:pt>
                <c:pt idx="96">
                  <c:v>-6.375</c:v>
                </c:pt>
                <c:pt idx="97">
                  <c:v>-6.625</c:v>
                </c:pt>
                <c:pt idx="98">
                  <c:v>0.375</c:v>
                </c:pt>
                <c:pt idx="99">
                  <c:v>0.125</c:v>
                </c:pt>
                <c:pt idx="100">
                  <c:v>0.5</c:v>
                </c:pt>
                <c:pt idx="101">
                  <c:v>0.75</c:v>
                </c:pt>
                <c:pt idx="102">
                  <c:v>-0.625</c:v>
                </c:pt>
                <c:pt idx="103">
                  <c:v>-0.75</c:v>
                </c:pt>
                <c:pt idx="104">
                  <c:v>-5.875</c:v>
                </c:pt>
                <c:pt idx="105">
                  <c:v>-5.125</c:v>
                </c:pt>
                <c:pt idx="106">
                  <c:v>0.625</c:v>
                </c:pt>
                <c:pt idx="107">
                  <c:v>0.875</c:v>
                </c:pt>
                <c:pt idx="108">
                  <c:v>-1.125</c:v>
                </c:pt>
                <c:pt idx="109">
                  <c:v>-1.75</c:v>
                </c:pt>
                <c:pt idx="110">
                  <c:v>-1</c:v>
                </c:pt>
                <c:pt idx="111">
                  <c:v>-1.25</c:v>
                </c:pt>
                <c:pt idx="112">
                  <c:v>-1.625</c:v>
                </c:pt>
                <c:pt idx="113">
                  <c:v>-2.375</c:v>
                </c:pt>
                <c:pt idx="114">
                  <c:v>-1.5</c:v>
                </c:pt>
                <c:pt idx="115">
                  <c:v>-0.75</c:v>
                </c:pt>
                <c:pt idx="116">
                  <c:v>-2.5</c:v>
                </c:pt>
                <c:pt idx="117">
                  <c:v>-2</c:v>
                </c:pt>
                <c:pt idx="118">
                  <c:v>-1.375</c:v>
                </c:pt>
                <c:pt idx="119">
                  <c:v>-1</c:v>
                </c:pt>
                <c:pt idx="120">
                  <c:v>-1.625</c:v>
                </c:pt>
                <c:pt idx="121">
                  <c:v>-1.5</c:v>
                </c:pt>
                <c:pt idx="122">
                  <c:v>-3.375</c:v>
                </c:pt>
                <c:pt idx="123">
                  <c:v>-3</c:v>
                </c:pt>
                <c:pt idx="124">
                  <c:v>-1.375</c:v>
                </c:pt>
                <c:pt idx="125">
                  <c:v>-1.625</c:v>
                </c:pt>
                <c:pt idx="126">
                  <c:v>-5.125</c:v>
                </c:pt>
                <c:pt idx="127">
                  <c:v>-4.25</c:v>
                </c:pt>
                <c:pt idx="128">
                  <c:v>0.5</c:v>
                </c:pt>
                <c:pt idx="129">
                  <c:v>0.875</c:v>
                </c:pt>
                <c:pt idx="130">
                  <c:v>-1.375</c:v>
                </c:pt>
                <c:pt idx="131">
                  <c:v>-1.125</c:v>
                </c:pt>
                <c:pt idx="132">
                  <c:v>0.5</c:v>
                </c:pt>
                <c:pt idx="133">
                  <c:v>-0.125</c:v>
                </c:pt>
                <c:pt idx="134">
                  <c:v>-3.375</c:v>
                </c:pt>
                <c:pt idx="135">
                  <c:v>-3.875</c:v>
                </c:pt>
                <c:pt idx="136">
                  <c:v>-6.75</c:v>
                </c:pt>
                <c:pt idx="137">
                  <c:v>-6.875</c:v>
                </c:pt>
                <c:pt idx="138">
                  <c:v>0.25</c:v>
                </c:pt>
                <c:pt idx="139">
                  <c:v>0.375</c:v>
                </c:pt>
                <c:pt idx="140">
                  <c:v>-2.625</c:v>
                </c:pt>
                <c:pt idx="141">
                  <c:v>-2.5</c:v>
                </c:pt>
                <c:pt idx="142">
                  <c:v>-1.375</c:v>
                </c:pt>
                <c:pt idx="143">
                  <c:v>-1.375</c:v>
                </c:pt>
                <c:pt idx="144">
                  <c:v>0.75</c:v>
                </c:pt>
                <c:pt idx="145">
                  <c:v>0.75</c:v>
                </c:pt>
                <c:pt idx="146">
                  <c:v>0.625</c:v>
                </c:pt>
                <c:pt idx="147">
                  <c:v>0.5</c:v>
                </c:pt>
                <c:pt idx="148">
                  <c:v>-5.625</c:v>
                </c:pt>
                <c:pt idx="149">
                  <c:v>-4.875</c:v>
                </c:pt>
                <c:pt idx="150">
                  <c:v>0</c:v>
                </c:pt>
                <c:pt idx="151">
                  <c:v>0</c:v>
                </c:pt>
                <c:pt idx="152">
                  <c:v>-1.75</c:v>
                </c:pt>
                <c:pt idx="153">
                  <c:v>-1.875</c:v>
                </c:pt>
                <c:pt idx="154">
                  <c:v>-0.875</c:v>
                </c:pt>
                <c:pt idx="155">
                  <c:v>-1</c:v>
                </c:pt>
                <c:pt idx="156">
                  <c:v>-3.125</c:v>
                </c:pt>
                <c:pt idx="157">
                  <c:v>-3.75</c:v>
                </c:pt>
                <c:pt idx="158">
                  <c:v>0.875</c:v>
                </c:pt>
                <c:pt idx="159">
                  <c:v>2.5</c:v>
                </c:pt>
                <c:pt idx="160">
                  <c:v>-1.875</c:v>
                </c:pt>
                <c:pt idx="161">
                  <c:v>-1.75</c:v>
                </c:pt>
                <c:pt idx="162">
                  <c:v>-1.125</c:v>
                </c:pt>
                <c:pt idx="163">
                  <c:v>-0.5</c:v>
                </c:pt>
                <c:pt idx="164">
                  <c:v>1.375</c:v>
                </c:pt>
                <c:pt idx="165">
                  <c:v>1.625</c:v>
                </c:pt>
                <c:pt idx="166">
                  <c:v>0.875</c:v>
                </c:pt>
                <c:pt idx="167">
                  <c:v>1.25</c:v>
                </c:pt>
                <c:pt idx="168">
                  <c:v>-0.125</c:v>
                </c:pt>
                <c:pt idx="169">
                  <c:v>-0.125</c:v>
                </c:pt>
                <c:pt idx="170">
                  <c:v>-4.375</c:v>
                </c:pt>
                <c:pt idx="171">
                  <c:v>-4.5</c:v>
                </c:pt>
                <c:pt idx="172">
                  <c:v>-2.125</c:v>
                </c:pt>
                <c:pt idx="173">
                  <c:v>-1.75</c:v>
                </c:pt>
              </c:numCache>
            </c:numRef>
          </c:xVal>
          <c:yVal>
            <c:numRef>
              <c:f>testdata230414!$O$182:$O$355</c:f>
              <c:numCache>
                <c:formatCode>General</c:formatCode>
                <c:ptCount val="174"/>
                <c:pt idx="0">
                  <c:v>239.94434710638001</c:v>
                </c:pt>
                <c:pt idx="1">
                  <c:v>204.38599247352099</c:v>
                </c:pt>
                <c:pt idx="2">
                  <c:v>170.705797950826</c:v>
                </c:pt>
                <c:pt idx="3">
                  <c:v>157.957143935879</c:v>
                </c:pt>
                <c:pt idx="4">
                  <c:v>115.062317333683</c:v>
                </c:pt>
                <c:pt idx="5">
                  <c:v>115.76541750433201</c:v>
                </c:pt>
                <c:pt idx="6">
                  <c:v>255.44158312973801</c:v>
                </c:pt>
                <c:pt idx="7">
                  <c:v>239.44128256847</c:v>
                </c:pt>
                <c:pt idx="8">
                  <c:v>204.291303345388</c:v>
                </c:pt>
                <c:pt idx="9">
                  <c:v>167.09715129671801</c:v>
                </c:pt>
                <c:pt idx="10">
                  <c:v>219.50939299150099</c:v>
                </c:pt>
                <c:pt idx="11">
                  <c:v>211.92565979825</c:v>
                </c:pt>
                <c:pt idx="12">
                  <c:v>189.38905296469699</c:v>
                </c:pt>
                <c:pt idx="13">
                  <c:v>234.671812442256</c:v>
                </c:pt>
                <c:pt idx="14">
                  <c:v>154.978106837886</c:v>
                </c:pt>
                <c:pt idx="15">
                  <c:v>198.01423884611</c:v>
                </c:pt>
                <c:pt idx="16">
                  <c:v>213.72707260448499</c:v>
                </c:pt>
                <c:pt idx="17">
                  <c:v>181.328093751453</c:v>
                </c:pt>
                <c:pt idx="18">
                  <c:v>172.65754744622001</c:v>
                </c:pt>
                <c:pt idx="19">
                  <c:v>161.78132420087101</c:v>
                </c:pt>
                <c:pt idx="20">
                  <c:v>139.06606808676801</c:v>
                </c:pt>
                <c:pt idx="21">
                  <c:v>113.75942440857401</c:v>
                </c:pt>
                <c:pt idx="22">
                  <c:v>148.82744982903199</c:v>
                </c:pt>
                <c:pt idx="23">
                  <c:v>151.243428922698</c:v>
                </c:pt>
                <c:pt idx="24">
                  <c:v>192.99229396926199</c:v>
                </c:pt>
                <c:pt idx="25">
                  <c:v>185.96653798562599</c:v>
                </c:pt>
                <c:pt idx="26">
                  <c:v>170.870092063583</c:v>
                </c:pt>
                <c:pt idx="27">
                  <c:v>181.643844557759</c:v>
                </c:pt>
                <c:pt idx="28">
                  <c:v>211.09638962843599</c:v>
                </c:pt>
                <c:pt idx="29">
                  <c:v>159.58635980417799</c:v>
                </c:pt>
                <c:pt idx="30">
                  <c:v>208.329740095543</c:v>
                </c:pt>
                <c:pt idx="31">
                  <c:v>245.22200874476599</c:v>
                </c:pt>
                <c:pt idx="32">
                  <c:v>224.22976644464799</c:v>
                </c:pt>
                <c:pt idx="33">
                  <c:v>145.07823334952101</c:v>
                </c:pt>
                <c:pt idx="34">
                  <c:v>185.12720976030801</c:v>
                </c:pt>
                <c:pt idx="35">
                  <c:v>216.20398187660999</c:v>
                </c:pt>
                <c:pt idx="36">
                  <c:v>261.41025855465102</c:v>
                </c:pt>
                <c:pt idx="37">
                  <c:v>211.441738665787</c:v>
                </c:pt>
                <c:pt idx="38">
                  <c:v>216.57842866710899</c:v>
                </c:pt>
                <c:pt idx="39">
                  <c:v>185.81951678221901</c:v>
                </c:pt>
                <c:pt idx="40">
                  <c:v>151.14795063716801</c:v>
                </c:pt>
                <c:pt idx="41">
                  <c:v>193.137270198556</c:v>
                </c:pt>
                <c:pt idx="42">
                  <c:v>208.118087894468</c:v>
                </c:pt>
                <c:pt idx="43">
                  <c:v>153.62107422966901</c:v>
                </c:pt>
                <c:pt idx="44">
                  <c:v>172.88701904491899</c:v>
                </c:pt>
                <c:pt idx="45">
                  <c:v>173.64844889031701</c:v>
                </c:pt>
                <c:pt idx="46">
                  <c:v>142.245704001251</c:v>
                </c:pt>
                <c:pt idx="47">
                  <c:v>204.469931352694</c:v>
                </c:pt>
                <c:pt idx="48">
                  <c:v>220.004221348047</c:v>
                </c:pt>
                <c:pt idx="49">
                  <c:v>192.941609765545</c:v>
                </c:pt>
                <c:pt idx="50">
                  <c:v>167.04901852704299</c:v>
                </c:pt>
                <c:pt idx="51">
                  <c:v>144.98192808006601</c:v>
                </c:pt>
                <c:pt idx="52">
                  <c:v>220.08517084385301</c:v>
                </c:pt>
                <c:pt idx="53">
                  <c:v>155.081276501183</c:v>
                </c:pt>
                <c:pt idx="54">
                  <c:v>212.32495099729499</c:v>
                </c:pt>
                <c:pt idx="55">
                  <c:v>143.09041730217899</c:v>
                </c:pt>
                <c:pt idx="56">
                  <c:v>217.789643044386</c:v>
                </c:pt>
                <c:pt idx="57">
                  <c:v>210.516067745192</c:v>
                </c:pt>
                <c:pt idx="58">
                  <c:v>161.26217740599401</c:v>
                </c:pt>
                <c:pt idx="59">
                  <c:v>156.79619520235099</c:v>
                </c:pt>
                <c:pt idx="60">
                  <c:v>250.333544473628</c:v>
                </c:pt>
                <c:pt idx="61">
                  <c:v>252.277819898985</c:v>
                </c:pt>
                <c:pt idx="62">
                  <c:v>208.83238792635299</c:v>
                </c:pt>
                <c:pt idx="63">
                  <c:v>197.53911584184601</c:v>
                </c:pt>
                <c:pt idx="64">
                  <c:v>145.802749861553</c:v>
                </c:pt>
                <c:pt idx="65">
                  <c:v>135.88977792476001</c:v>
                </c:pt>
                <c:pt idx="66">
                  <c:v>175.846280917987</c:v>
                </c:pt>
                <c:pt idx="67">
                  <c:v>186.71264620110099</c:v>
                </c:pt>
                <c:pt idx="68">
                  <c:v>242.73329677335701</c:v>
                </c:pt>
                <c:pt idx="69">
                  <c:v>164.71760715549399</c:v>
                </c:pt>
                <c:pt idx="70">
                  <c:v>196.357562433661</c:v>
                </c:pt>
                <c:pt idx="71">
                  <c:v>193.514068080676</c:v>
                </c:pt>
                <c:pt idx="72">
                  <c:v>209.97285420031801</c:v>
                </c:pt>
                <c:pt idx="73">
                  <c:v>213.75899868943901</c:v>
                </c:pt>
                <c:pt idx="74">
                  <c:v>181.387149015836</c:v>
                </c:pt>
                <c:pt idx="75">
                  <c:v>145.88643097260601</c:v>
                </c:pt>
                <c:pt idx="76">
                  <c:v>142.438115450993</c:v>
                </c:pt>
                <c:pt idx="77">
                  <c:v>146.22822749794901</c:v>
                </c:pt>
                <c:pt idx="78">
                  <c:v>128.16119634757499</c:v>
                </c:pt>
                <c:pt idx="79">
                  <c:v>176.04722506078599</c:v>
                </c:pt>
                <c:pt idx="80">
                  <c:v>249.90320377044</c:v>
                </c:pt>
                <c:pt idx="81">
                  <c:v>178.69698465425</c:v>
                </c:pt>
                <c:pt idx="82">
                  <c:v>176.034737859518</c:v>
                </c:pt>
                <c:pt idx="83">
                  <c:v>133.74597245341599</c:v>
                </c:pt>
                <c:pt idx="84">
                  <c:v>179.48312098514501</c:v>
                </c:pt>
                <c:pt idx="85">
                  <c:v>179.96289317726701</c:v>
                </c:pt>
                <c:pt idx="86">
                  <c:v>137.93298138483701</c:v>
                </c:pt>
                <c:pt idx="87">
                  <c:v>154.57026575690799</c:v>
                </c:pt>
                <c:pt idx="88">
                  <c:v>226.07029750515099</c:v>
                </c:pt>
                <c:pt idx="89">
                  <c:v>214.29070320624899</c:v>
                </c:pt>
                <c:pt idx="90">
                  <c:v>152.645112230161</c:v>
                </c:pt>
                <c:pt idx="91">
                  <c:v>173.19573522467601</c:v>
                </c:pt>
                <c:pt idx="92">
                  <c:v>198.92915650765201</c:v>
                </c:pt>
                <c:pt idx="93">
                  <c:v>184.77868647237199</c:v>
                </c:pt>
                <c:pt idx="94">
                  <c:v>247.106184699046</c:v>
                </c:pt>
                <c:pt idx="95">
                  <c:v>141.60350581066601</c:v>
                </c:pt>
                <c:pt idx="96">
                  <c:v>235.549946454072</c:v>
                </c:pt>
                <c:pt idx="97">
                  <c:v>225.545039422424</c:v>
                </c:pt>
                <c:pt idx="98">
                  <c:v>143.28837792564099</c:v>
                </c:pt>
                <c:pt idx="99">
                  <c:v>175.75674777552899</c:v>
                </c:pt>
                <c:pt idx="100">
                  <c:v>181.69700230347399</c:v>
                </c:pt>
                <c:pt idx="101">
                  <c:v>195.88606247809901</c:v>
                </c:pt>
                <c:pt idx="102">
                  <c:v>163.31329919680499</c:v>
                </c:pt>
                <c:pt idx="103">
                  <c:v>133.147988364854</c:v>
                </c:pt>
                <c:pt idx="104">
                  <c:v>209.22154821618599</c:v>
                </c:pt>
                <c:pt idx="105">
                  <c:v>237.57606249831801</c:v>
                </c:pt>
                <c:pt idx="106">
                  <c:v>264.93852834170201</c:v>
                </c:pt>
                <c:pt idx="107">
                  <c:v>231.88087701510301</c:v>
                </c:pt>
                <c:pt idx="108">
                  <c:v>234.57486514456599</c:v>
                </c:pt>
                <c:pt idx="109">
                  <c:v>194.18888294801499</c:v>
                </c:pt>
                <c:pt idx="110">
                  <c:v>247.694522861716</c:v>
                </c:pt>
                <c:pt idx="111">
                  <c:v>229.92577435883399</c:v>
                </c:pt>
                <c:pt idx="112">
                  <c:v>85.618518154038796</c:v>
                </c:pt>
                <c:pt idx="113">
                  <c:v>116.549298537608</c:v>
                </c:pt>
                <c:pt idx="114">
                  <c:v>256.020513289093</c:v>
                </c:pt>
                <c:pt idx="115">
                  <c:v>252.16524957889499</c:v>
                </c:pt>
                <c:pt idx="116">
                  <c:v>225.19196615489199</c:v>
                </c:pt>
                <c:pt idx="117">
                  <c:v>224.45065675770999</c:v>
                </c:pt>
                <c:pt idx="118">
                  <c:v>179.46149409672</c:v>
                </c:pt>
                <c:pt idx="119">
                  <c:v>224.700724124961</c:v>
                </c:pt>
                <c:pt idx="120">
                  <c:v>182.96943105810701</c:v>
                </c:pt>
                <c:pt idx="121">
                  <c:v>189.0463050493</c:v>
                </c:pt>
                <c:pt idx="122">
                  <c:v>169.147111853289</c:v>
                </c:pt>
                <c:pt idx="123">
                  <c:v>227.38423050533501</c:v>
                </c:pt>
                <c:pt idx="124">
                  <c:v>137.69434337253199</c:v>
                </c:pt>
                <c:pt idx="125">
                  <c:v>199.76630337280301</c:v>
                </c:pt>
                <c:pt idx="126">
                  <c:v>184.80690166114201</c:v>
                </c:pt>
                <c:pt idx="127">
                  <c:v>169.33164731317299</c:v>
                </c:pt>
                <c:pt idx="128">
                  <c:v>273.09536859726501</c:v>
                </c:pt>
                <c:pt idx="129">
                  <c:v>241.40446473111001</c:v>
                </c:pt>
                <c:pt idx="130">
                  <c:v>243.81718154366001</c:v>
                </c:pt>
                <c:pt idx="131">
                  <c:v>232.619632083607</c:v>
                </c:pt>
                <c:pt idx="132">
                  <c:v>170.84819833935401</c:v>
                </c:pt>
                <c:pt idx="133">
                  <c:v>207.88209002072401</c:v>
                </c:pt>
                <c:pt idx="134">
                  <c:v>258.11899521995798</c:v>
                </c:pt>
                <c:pt idx="135">
                  <c:v>215.32029758242501</c:v>
                </c:pt>
                <c:pt idx="136">
                  <c:v>180.10744169326</c:v>
                </c:pt>
                <c:pt idx="137">
                  <c:v>209.053622694208</c:v>
                </c:pt>
                <c:pt idx="138">
                  <c:v>190.86206254342</c:v>
                </c:pt>
                <c:pt idx="139">
                  <c:v>162.71388658911599</c:v>
                </c:pt>
                <c:pt idx="140">
                  <c:v>194.64878480932501</c:v>
                </c:pt>
                <c:pt idx="141">
                  <c:v>236.64080240510501</c:v>
                </c:pt>
                <c:pt idx="142">
                  <c:v>234.66004526384199</c:v>
                </c:pt>
                <c:pt idx="143">
                  <c:v>192.54171724873601</c:v>
                </c:pt>
                <c:pt idx="144">
                  <c:v>189.29589547747099</c:v>
                </c:pt>
                <c:pt idx="145">
                  <c:v>201.60234437057099</c:v>
                </c:pt>
                <c:pt idx="146">
                  <c:v>176.54883933762201</c:v>
                </c:pt>
                <c:pt idx="147">
                  <c:v>177.59536558445899</c:v>
                </c:pt>
                <c:pt idx="148">
                  <c:v>269.693982479402</c:v>
                </c:pt>
                <c:pt idx="149">
                  <c:v>300.02397918051003</c:v>
                </c:pt>
                <c:pt idx="150">
                  <c:v>199.22933764437099</c:v>
                </c:pt>
                <c:pt idx="151">
                  <c:v>209.84777949632499</c:v>
                </c:pt>
                <c:pt idx="152">
                  <c:v>228.635081581571</c:v>
                </c:pt>
                <c:pt idx="153">
                  <c:v>154.12906224854399</c:v>
                </c:pt>
                <c:pt idx="154">
                  <c:v>187.968204590521</c:v>
                </c:pt>
                <c:pt idx="155">
                  <c:v>239.73001180534101</c:v>
                </c:pt>
                <c:pt idx="156">
                  <c:v>196.082057880505</c:v>
                </c:pt>
                <c:pt idx="157">
                  <c:v>206.303857813864</c:v>
                </c:pt>
                <c:pt idx="158">
                  <c:v>274.71840089984101</c:v>
                </c:pt>
                <c:pt idx="159">
                  <c:v>223.04904740126199</c:v>
                </c:pt>
                <c:pt idx="160">
                  <c:v>305.00627937573398</c:v>
                </c:pt>
                <c:pt idx="161">
                  <c:v>282.92906752733097</c:v>
                </c:pt>
                <c:pt idx="162">
                  <c:v>139.21402325942699</c:v>
                </c:pt>
                <c:pt idx="163">
                  <c:v>180.16386825201701</c:v>
                </c:pt>
                <c:pt idx="164">
                  <c:v>196.39905462822699</c:v>
                </c:pt>
                <c:pt idx="165">
                  <c:v>186.80859935886201</c:v>
                </c:pt>
                <c:pt idx="166">
                  <c:v>208.87308149838299</c:v>
                </c:pt>
                <c:pt idx="167">
                  <c:v>237.435155411658</c:v>
                </c:pt>
                <c:pt idx="168">
                  <c:v>176.92843056268299</c:v>
                </c:pt>
                <c:pt idx="169">
                  <c:v>191.82308722395501</c:v>
                </c:pt>
                <c:pt idx="170">
                  <c:v>147.81858298104601</c:v>
                </c:pt>
                <c:pt idx="171">
                  <c:v>161.90199644497599</c:v>
                </c:pt>
                <c:pt idx="172">
                  <c:v>236.92159506959399</c:v>
                </c:pt>
                <c:pt idx="173">
                  <c:v>173.41277445055201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A17-491F-9389-802C21B4FA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1486767"/>
        <c:axId val="141488847"/>
      </c:scatterChart>
      <c:valAx>
        <c:axId val="141486767"/>
        <c:scaling>
          <c:orientation val="minMax"/>
          <c:max val="4"/>
          <c:min val="-7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20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 sz="200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Spherical equivalent (D)</a:t>
                </a:r>
                <a:endParaRPr lang="ja-JP" sz="200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20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ja-JP"/>
          </a:p>
        </c:txPr>
        <c:crossAx val="141488847"/>
        <c:crosses val="autoZero"/>
        <c:crossBetween val="midCat"/>
      </c:valAx>
      <c:valAx>
        <c:axId val="141488847"/>
        <c:scaling>
          <c:orientation val="minMax"/>
          <c:max val="45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 altLang="ja-JP" sz="2000" b="0" i="0" baseline="0">
                    <a:effectLst/>
                  </a:rPr>
                  <a:t>Choroidal thickness (µm)</a:t>
                </a:r>
                <a:endParaRPr lang="ja-JP" altLang="ja-JP" sz="2000">
                  <a:effectLst/>
                </a:endParaRPr>
              </a:p>
            </c:rich>
          </c:tx>
          <c:layout>
            <c:manualLayout>
              <c:xMode val="edge"/>
              <c:yMode val="edge"/>
              <c:x val="0"/>
              <c:y val="0.2018678816695176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ja-JP" alt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ja-JP"/>
          </a:p>
        </c:txPr>
        <c:crossAx val="141486767"/>
        <c:crossesAt val="-7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400">
          <a:solidFill>
            <a:sysClr val="windowText" lastClr="000000"/>
          </a:solidFill>
        </a:defRPr>
      </a:pPr>
      <a:endParaRPr lang="ja-JP"/>
    </a:p>
  </c:txPr>
  <c:userShapes r:id="rId3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spc="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 sz="2000">
                <a:latin typeface="Times New Roman" panose="02020603050405020304" pitchFamily="18" charset="0"/>
                <a:cs typeface="Times New Roman" panose="02020603050405020304" pitchFamily="18" charset="0"/>
              </a:rPr>
              <a:t>Temporal</a:t>
            </a:r>
            <a:endParaRPr lang="ja-JP" sz="2000"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spc="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8"/>
            <c:spPr>
              <a:solidFill>
                <a:schemeClr val="tx1"/>
              </a:solidFill>
              <a:ln w="9525">
                <a:noFill/>
              </a:ln>
              <a:effectLst/>
            </c:spPr>
          </c:marker>
          <c:trendline>
            <c:spPr>
              <a:ln w="19050" cap="rnd">
                <a:solidFill>
                  <a:schemeClr val="tx1"/>
                </a:solidFill>
                <a:prstDash val="solid"/>
              </a:ln>
              <a:effectLst/>
            </c:spPr>
            <c:trendlineType val="linear"/>
            <c:forward val="5"/>
            <c:backward val="5"/>
            <c:dispRSqr val="0"/>
            <c:dispEq val="0"/>
          </c:trendline>
          <c:xVal>
            <c:numRef>
              <c:f>testdata230414!$K$356:$K$529</c:f>
              <c:numCache>
                <c:formatCode>General</c:formatCode>
                <c:ptCount val="174"/>
                <c:pt idx="0">
                  <c:v>-0.875</c:v>
                </c:pt>
                <c:pt idx="1">
                  <c:v>-2</c:v>
                </c:pt>
                <c:pt idx="2">
                  <c:v>-0.75</c:v>
                </c:pt>
                <c:pt idx="3">
                  <c:v>-1.125</c:v>
                </c:pt>
                <c:pt idx="4">
                  <c:v>-5.5</c:v>
                </c:pt>
                <c:pt idx="5">
                  <c:v>-5.375</c:v>
                </c:pt>
                <c:pt idx="6">
                  <c:v>-0.75</c:v>
                </c:pt>
                <c:pt idx="7">
                  <c:v>-0.75</c:v>
                </c:pt>
                <c:pt idx="8">
                  <c:v>-0.125</c:v>
                </c:pt>
                <c:pt idx="9">
                  <c:v>0.125</c:v>
                </c:pt>
                <c:pt idx="10">
                  <c:v>-0.875</c:v>
                </c:pt>
                <c:pt idx="11">
                  <c:v>-1.125</c:v>
                </c:pt>
                <c:pt idx="12">
                  <c:v>-3.75</c:v>
                </c:pt>
                <c:pt idx="13">
                  <c:v>-3.625</c:v>
                </c:pt>
                <c:pt idx="14">
                  <c:v>-0.75</c:v>
                </c:pt>
                <c:pt idx="15">
                  <c:v>-3.125</c:v>
                </c:pt>
                <c:pt idx="16">
                  <c:v>-2.5</c:v>
                </c:pt>
                <c:pt idx="17">
                  <c:v>-0.625</c:v>
                </c:pt>
                <c:pt idx="18">
                  <c:v>-0.875</c:v>
                </c:pt>
                <c:pt idx="19">
                  <c:v>-1.25</c:v>
                </c:pt>
                <c:pt idx="20">
                  <c:v>-0.25</c:v>
                </c:pt>
                <c:pt idx="21">
                  <c:v>0.125</c:v>
                </c:pt>
                <c:pt idx="22">
                  <c:v>-1.875</c:v>
                </c:pt>
                <c:pt idx="23">
                  <c:v>-0.25</c:v>
                </c:pt>
                <c:pt idx="24">
                  <c:v>0</c:v>
                </c:pt>
                <c:pt idx="25">
                  <c:v>-0.125</c:v>
                </c:pt>
                <c:pt idx="26">
                  <c:v>-4.5</c:v>
                </c:pt>
                <c:pt idx="27">
                  <c:v>-3.625</c:v>
                </c:pt>
                <c:pt idx="28">
                  <c:v>-0.75</c:v>
                </c:pt>
                <c:pt idx="29">
                  <c:v>0.375</c:v>
                </c:pt>
                <c:pt idx="30">
                  <c:v>-1.375</c:v>
                </c:pt>
                <c:pt idx="31">
                  <c:v>-0.875</c:v>
                </c:pt>
                <c:pt idx="32">
                  <c:v>-0.75</c:v>
                </c:pt>
                <c:pt idx="33">
                  <c:v>-0.375</c:v>
                </c:pt>
                <c:pt idx="34">
                  <c:v>-0.375</c:v>
                </c:pt>
                <c:pt idx="35">
                  <c:v>-0.375</c:v>
                </c:pt>
                <c:pt idx="36">
                  <c:v>-1.625</c:v>
                </c:pt>
                <c:pt idx="37">
                  <c:v>-1.5</c:v>
                </c:pt>
                <c:pt idx="38">
                  <c:v>-2.25</c:v>
                </c:pt>
                <c:pt idx="39">
                  <c:v>-2.125</c:v>
                </c:pt>
                <c:pt idx="40">
                  <c:v>-0.875</c:v>
                </c:pt>
                <c:pt idx="41">
                  <c:v>-0.25</c:v>
                </c:pt>
                <c:pt idx="42">
                  <c:v>-0.875</c:v>
                </c:pt>
                <c:pt idx="43">
                  <c:v>-0.875</c:v>
                </c:pt>
                <c:pt idx="44">
                  <c:v>0.375</c:v>
                </c:pt>
                <c:pt idx="45">
                  <c:v>0.125</c:v>
                </c:pt>
                <c:pt idx="46">
                  <c:v>-1.125</c:v>
                </c:pt>
                <c:pt idx="47">
                  <c:v>-1.25</c:v>
                </c:pt>
                <c:pt idx="48">
                  <c:v>-0.25</c:v>
                </c:pt>
                <c:pt idx="49">
                  <c:v>0.125</c:v>
                </c:pt>
                <c:pt idx="50">
                  <c:v>0.125</c:v>
                </c:pt>
                <c:pt idx="51">
                  <c:v>0</c:v>
                </c:pt>
                <c:pt idx="52">
                  <c:v>0.125</c:v>
                </c:pt>
                <c:pt idx="53">
                  <c:v>-1.875</c:v>
                </c:pt>
                <c:pt idx="54">
                  <c:v>-0.25</c:v>
                </c:pt>
                <c:pt idx="55">
                  <c:v>0.125</c:v>
                </c:pt>
                <c:pt idx="56">
                  <c:v>0.125</c:v>
                </c:pt>
                <c:pt idx="57">
                  <c:v>0</c:v>
                </c:pt>
                <c:pt idx="58">
                  <c:v>-0.25</c:v>
                </c:pt>
                <c:pt idx="59">
                  <c:v>-0.875</c:v>
                </c:pt>
                <c:pt idx="60">
                  <c:v>0.125</c:v>
                </c:pt>
                <c:pt idx="61">
                  <c:v>0.625</c:v>
                </c:pt>
                <c:pt idx="62">
                  <c:v>-2.875</c:v>
                </c:pt>
                <c:pt idx="63">
                  <c:v>-1.625</c:v>
                </c:pt>
                <c:pt idx="64">
                  <c:v>-1.5</c:v>
                </c:pt>
                <c:pt idx="65">
                  <c:v>-1.5</c:v>
                </c:pt>
                <c:pt idx="66">
                  <c:v>-1.125</c:v>
                </c:pt>
                <c:pt idx="67">
                  <c:v>-1.5</c:v>
                </c:pt>
                <c:pt idx="68">
                  <c:v>1</c:v>
                </c:pt>
                <c:pt idx="69">
                  <c:v>0</c:v>
                </c:pt>
                <c:pt idx="70">
                  <c:v>0.125</c:v>
                </c:pt>
                <c:pt idx="71">
                  <c:v>-0.25</c:v>
                </c:pt>
                <c:pt idx="72">
                  <c:v>-0.5</c:v>
                </c:pt>
                <c:pt idx="73">
                  <c:v>-0.625</c:v>
                </c:pt>
                <c:pt idx="74">
                  <c:v>-1.25</c:v>
                </c:pt>
                <c:pt idx="75">
                  <c:v>-0.625</c:v>
                </c:pt>
                <c:pt idx="76">
                  <c:v>0.25</c:v>
                </c:pt>
                <c:pt idx="77">
                  <c:v>0.125</c:v>
                </c:pt>
                <c:pt idx="78">
                  <c:v>0.125</c:v>
                </c:pt>
                <c:pt idx="79">
                  <c:v>0.625</c:v>
                </c:pt>
                <c:pt idx="80">
                  <c:v>0.125</c:v>
                </c:pt>
                <c:pt idx="81">
                  <c:v>0.375</c:v>
                </c:pt>
                <c:pt idx="82">
                  <c:v>3.25</c:v>
                </c:pt>
                <c:pt idx="83">
                  <c:v>0.625</c:v>
                </c:pt>
                <c:pt idx="84">
                  <c:v>-3</c:v>
                </c:pt>
                <c:pt idx="85">
                  <c:v>-3.5</c:v>
                </c:pt>
                <c:pt idx="86">
                  <c:v>-3.875</c:v>
                </c:pt>
                <c:pt idx="87">
                  <c:v>-3.75</c:v>
                </c:pt>
                <c:pt idx="88">
                  <c:v>-1</c:v>
                </c:pt>
                <c:pt idx="89">
                  <c:v>-0.5</c:v>
                </c:pt>
                <c:pt idx="90">
                  <c:v>-4.125</c:v>
                </c:pt>
                <c:pt idx="91">
                  <c:v>-4</c:v>
                </c:pt>
                <c:pt idx="92">
                  <c:v>-0.875</c:v>
                </c:pt>
                <c:pt idx="93">
                  <c:v>-1.125</c:v>
                </c:pt>
                <c:pt idx="94">
                  <c:v>0.5</c:v>
                </c:pt>
                <c:pt idx="95">
                  <c:v>0.5</c:v>
                </c:pt>
                <c:pt idx="96">
                  <c:v>-6.625</c:v>
                </c:pt>
                <c:pt idx="97">
                  <c:v>-6.375</c:v>
                </c:pt>
                <c:pt idx="98">
                  <c:v>0.375</c:v>
                </c:pt>
                <c:pt idx="99">
                  <c:v>0.125</c:v>
                </c:pt>
                <c:pt idx="100">
                  <c:v>0.5</c:v>
                </c:pt>
                <c:pt idx="101">
                  <c:v>0.75</c:v>
                </c:pt>
                <c:pt idx="102">
                  <c:v>-0.625</c:v>
                </c:pt>
                <c:pt idx="103">
                  <c:v>-0.75</c:v>
                </c:pt>
                <c:pt idx="104">
                  <c:v>-5.875</c:v>
                </c:pt>
                <c:pt idx="105">
                  <c:v>-5.125</c:v>
                </c:pt>
                <c:pt idx="106">
                  <c:v>0.625</c:v>
                </c:pt>
                <c:pt idx="107">
                  <c:v>0.875</c:v>
                </c:pt>
                <c:pt idx="108">
                  <c:v>-1.125</c:v>
                </c:pt>
                <c:pt idx="109">
                  <c:v>-1.75</c:v>
                </c:pt>
                <c:pt idx="110">
                  <c:v>-1</c:v>
                </c:pt>
                <c:pt idx="111">
                  <c:v>-1.25</c:v>
                </c:pt>
                <c:pt idx="112">
                  <c:v>-1.625</c:v>
                </c:pt>
                <c:pt idx="113">
                  <c:v>-2.375</c:v>
                </c:pt>
                <c:pt idx="114">
                  <c:v>-1.5</c:v>
                </c:pt>
                <c:pt idx="115">
                  <c:v>-0.75</c:v>
                </c:pt>
                <c:pt idx="116">
                  <c:v>-2.5</c:v>
                </c:pt>
                <c:pt idx="117">
                  <c:v>-2</c:v>
                </c:pt>
                <c:pt idx="118">
                  <c:v>-1.375</c:v>
                </c:pt>
                <c:pt idx="119">
                  <c:v>-1</c:v>
                </c:pt>
                <c:pt idx="120">
                  <c:v>-1.625</c:v>
                </c:pt>
                <c:pt idx="121">
                  <c:v>-1.5</c:v>
                </c:pt>
                <c:pt idx="122">
                  <c:v>-3.375</c:v>
                </c:pt>
                <c:pt idx="123">
                  <c:v>-3</c:v>
                </c:pt>
                <c:pt idx="124">
                  <c:v>-1.375</c:v>
                </c:pt>
                <c:pt idx="125">
                  <c:v>-1.625</c:v>
                </c:pt>
                <c:pt idx="126">
                  <c:v>-5.125</c:v>
                </c:pt>
                <c:pt idx="127">
                  <c:v>-4.25</c:v>
                </c:pt>
                <c:pt idx="128">
                  <c:v>0.5</c:v>
                </c:pt>
                <c:pt idx="129">
                  <c:v>0.875</c:v>
                </c:pt>
                <c:pt idx="130">
                  <c:v>-1.375</c:v>
                </c:pt>
                <c:pt idx="131">
                  <c:v>-1.125</c:v>
                </c:pt>
                <c:pt idx="132">
                  <c:v>0.5</c:v>
                </c:pt>
                <c:pt idx="133">
                  <c:v>-0.125</c:v>
                </c:pt>
                <c:pt idx="134">
                  <c:v>-3.375</c:v>
                </c:pt>
                <c:pt idx="135">
                  <c:v>-3.875</c:v>
                </c:pt>
                <c:pt idx="136">
                  <c:v>-6.875</c:v>
                </c:pt>
                <c:pt idx="137">
                  <c:v>-6.75</c:v>
                </c:pt>
                <c:pt idx="138">
                  <c:v>0.25</c:v>
                </c:pt>
                <c:pt idx="139">
                  <c:v>0.375</c:v>
                </c:pt>
                <c:pt idx="140">
                  <c:v>-2.625</c:v>
                </c:pt>
                <c:pt idx="141">
                  <c:v>-2.5</c:v>
                </c:pt>
                <c:pt idx="142">
                  <c:v>-1.375</c:v>
                </c:pt>
                <c:pt idx="143">
                  <c:v>-1.375</c:v>
                </c:pt>
                <c:pt idx="144">
                  <c:v>0.75</c:v>
                </c:pt>
                <c:pt idx="145">
                  <c:v>0.75</c:v>
                </c:pt>
                <c:pt idx="146">
                  <c:v>0.625</c:v>
                </c:pt>
                <c:pt idx="147">
                  <c:v>0.5</c:v>
                </c:pt>
                <c:pt idx="148">
                  <c:v>-5.625</c:v>
                </c:pt>
                <c:pt idx="149">
                  <c:v>-4.875</c:v>
                </c:pt>
                <c:pt idx="150">
                  <c:v>0</c:v>
                </c:pt>
                <c:pt idx="151">
                  <c:v>0</c:v>
                </c:pt>
                <c:pt idx="152">
                  <c:v>-1.75</c:v>
                </c:pt>
                <c:pt idx="153">
                  <c:v>-1.875</c:v>
                </c:pt>
                <c:pt idx="154">
                  <c:v>-0.875</c:v>
                </c:pt>
                <c:pt idx="155">
                  <c:v>-1</c:v>
                </c:pt>
                <c:pt idx="156">
                  <c:v>-3.125</c:v>
                </c:pt>
                <c:pt idx="157">
                  <c:v>-3.75</c:v>
                </c:pt>
                <c:pt idx="158">
                  <c:v>0.875</c:v>
                </c:pt>
                <c:pt idx="159">
                  <c:v>2.5</c:v>
                </c:pt>
                <c:pt idx="160">
                  <c:v>-1.875</c:v>
                </c:pt>
                <c:pt idx="161">
                  <c:v>-1.75</c:v>
                </c:pt>
                <c:pt idx="162">
                  <c:v>-1.125</c:v>
                </c:pt>
                <c:pt idx="163">
                  <c:v>-0.5</c:v>
                </c:pt>
                <c:pt idx="164">
                  <c:v>1.375</c:v>
                </c:pt>
                <c:pt idx="165">
                  <c:v>1.625</c:v>
                </c:pt>
                <c:pt idx="166">
                  <c:v>0.875</c:v>
                </c:pt>
                <c:pt idx="167">
                  <c:v>1.25</c:v>
                </c:pt>
                <c:pt idx="168">
                  <c:v>-0.125</c:v>
                </c:pt>
                <c:pt idx="169">
                  <c:v>-0.125</c:v>
                </c:pt>
                <c:pt idx="170">
                  <c:v>-4.375</c:v>
                </c:pt>
                <c:pt idx="171">
                  <c:v>-4.5</c:v>
                </c:pt>
                <c:pt idx="172">
                  <c:v>-2.125</c:v>
                </c:pt>
                <c:pt idx="173">
                  <c:v>-1.75</c:v>
                </c:pt>
              </c:numCache>
            </c:numRef>
          </c:xVal>
          <c:yVal>
            <c:numRef>
              <c:f>testdata230414!$O$356:$O$529</c:f>
              <c:numCache>
                <c:formatCode>General</c:formatCode>
                <c:ptCount val="174"/>
                <c:pt idx="0">
                  <c:v>129.31561211873799</c:v>
                </c:pt>
                <c:pt idx="1">
                  <c:v>160.35258726418201</c:v>
                </c:pt>
                <c:pt idx="2">
                  <c:v>186.76031555069099</c:v>
                </c:pt>
                <c:pt idx="3">
                  <c:v>199.02258217921499</c:v>
                </c:pt>
                <c:pt idx="4">
                  <c:v>109.089347351547</c:v>
                </c:pt>
                <c:pt idx="5">
                  <c:v>102.92713294883001</c:v>
                </c:pt>
                <c:pt idx="6">
                  <c:v>179.99938895911399</c:v>
                </c:pt>
                <c:pt idx="7">
                  <c:v>165.82227246727899</c:v>
                </c:pt>
                <c:pt idx="8">
                  <c:v>143.500820311263</c:v>
                </c:pt>
                <c:pt idx="9">
                  <c:v>196.785716429427</c:v>
                </c:pt>
                <c:pt idx="10">
                  <c:v>224.59663710313001</c:v>
                </c:pt>
                <c:pt idx="11">
                  <c:v>187.57053475627399</c:v>
                </c:pt>
                <c:pt idx="12">
                  <c:v>126.11381180795701</c:v>
                </c:pt>
                <c:pt idx="13">
                  <c:v>125.837551317112</c:v>
                </c:pt>
                <c:pt idx="14">
                  <c:v>213.617028680435</c:v>
                </c:pt>
                <c:pt idx="15">
                  <c:v>90.406012401350196</c:v>
                </c:pt>
                <c:pt idx="16">
                  <c:v>105.502126950039</c:v>
                </c:pt>
                <c:pt idx="17">
                  <c:v>176.94711424815799</c:v>
                </c:pt>
                <c:pt idx="18">
                  <c:v>152.886794956111</c:v>
                </c:pt>
                <c:pt idx="19">
                  <c:v>112.720386925816</c:v>
                </c:pt>
                <c:pt idx="20">
                  <c:v>83.786624649158099</c:v>
                </c:pt>
                <c:pt idx="21">
                  <c:v>181.597404575143</c:v>
                </c:pt>
                <c:pt idx="22">
                  <c:v>153.595823094943</c:v>
                </c:pt>
                <c:pt idx="23">
                  <c:v>200.17388774984201</c:v>
                </c:pt>
                <c:pt idx="24">
                  <c:v>215.975655904978</c:v>
                </c:pt>
                <c:pt idx="25">
                  <c:v>250.446078303528</c:v>
                </c:pt>
                <c:pt idx="26">
                  <c:v>101.370979385547</c:v>
                </c:pt>
                <c:pt idx="27">
                  <c:v>137.365499953891</c:v>
                </c:pt>
                <c:pt idx="28">
                  <c:v>185.309494900939</c:v>
                </c:pt>
                <c:pt idx="29">
                  <c:v>138.04528912919</c:v>
                </c:pt>
                <c:pt idx="30">
                  <c:v>190.319774282634</c:v>
                </c:pt>
                <c:pt idx="31">
                  <c:v>169.31608782907799</c:v>
                </c:pt>
                <c:pt idx="32">
                  <c:v>182.66088100559301</c:v>
                </c:pt>
                <c:pt idx="33">
                  <c:v>112.581268476288</c:v>
                </c:pt>
                <c:pt idx="34">
                  <c:v>96.941243782742106</c:v>
                </c:pt>
                <c:pt idx="35">
                  <c:v>192.45898111342001</c:v>
                </c:pt>
                <c:pt idx="36">
                  <c:v>133.75381607832199</c:v>
                </c:pt>
                <c:pt idx="37">
                  <c:v>170.17485342345799</c:v>
                </c:pt>
                <c:pt idx="38">
                  <c:v>153.62705060519099</c:v>
                </c:pt>
                <c:pt idx="39">
                  <c:v>226.41582181737201</c:v>
                </c:pt>
                <c:pt idx="40">
                  <c:v>91.001651932708697</c:v>
                </c:pt>
                <c:pt idx="41">
                  <c:v>170.09401608089399</c:v>
                </c:pt>
                <c:pt idx="42">
                  <c:v>164.66265380673801</c:v>
                </c:pt>
                <c:pt idx="43">
                  <c:v>174.97263757036399</c:v>
                </c:pt>
                <c:pt idx="44">
                  <c:v>142.490188916248</c:v>
                </c:pt>
                <c:pt idx="45">
                  <c:v>194.717986965752</c:v>
                </c:pt>
                <c:pt idx="46">
                  <c:v>86.258858889253602</c:v>
                </c:pt>
                <c:pt idx="47">
                  <c:v>188.19859474778599</c:v>
                </c:pt>
                <c:pt idx="48">
                  <c:v>161.16441316654499</c:v>
                </c:pt>
                <c:pt idx="49">
                  <c:v>176.07421745274701</c:v>
                </c:pt>
                <c:pt idx="50">
                  <c:v>187.37768182805999</c:v>
                </c:pt>
                <c:pt idx="51">
                  <c:v>154.25936615885399</c:v>
                </c:pt>
                <c:pt idx="52">
                  <c:v>159.847674569156</c:v>
                </c:pt>
                <c:pt idx="53">
                  <c:v>67.934876960238199</c:v>
                </c:pt>
                <c:pt idx="54">
                  <c:v>155.12348255989099</c:v>
                </c:pt>
                <c:pt idx="55">
                  <c:v>151.48124022057101</c:v>
                </c:pt>
                <c:pt idx="56">
                  <c:v>121.45602177335699</c:v>
                </c:pt>
                <c:pt idx="57">
                  <c:v>264.03732451832502</c:v>
                </c:pt>
                <c:pt idx="58">
                  <c:v>114.49867846800301</c:v>
                </c:pt>
                <c:pt idx="59">
                  <c:v>155.41921747621799</c:v>
                </c:pt>
                <c:pt idx="60">
                  <c:v>236.524107770017</c:v>
                </c:pt>
                <c:pt idx="61">
                  <c:v>189.233629339435</c:v>
                </c:pt>
                <c:pt idx="62">
                  <c:v>105.354106376446</c:v>
                </c:pt>
                <c:pt idx="63">
                  <c:v>198.97739339440599</c:v>
                </c:pt>
                <c:pt idx="64">
                  <c:v>165.65073376732099</c:v>
                </c:pt>
                <c:pt idx="65">
                  <c:v>147.59265038591599</c:v>
                </c:pt>
                <c:pt idx="66">
                  <c:v>83.602666502568994</c:v>
                </c:pt>
                <c:pt idx="67">
                  <c:v>94.236304984634998</c:v>
                </c:pt>
                <c:pt idx="68">
                  <c:v>88.3960324369136</c:v>
                </c:pt>
                <c:pt idx="69">
                  <c:v>125.729722679178</c:v>
                </c:pt>
                <c:pt idx="70">
                  <c:v>199.44392319165399</c:v>
                </c:pt>
                <c:pt idx="71">
                  <c:v>106.85564117695699</c:v>
                </c:pt>
                <c:pt idx="72">
                  <c:v>199.073659915809</c:v>
                </c:pt>
                <c:pt idx="73">
                  <c:v>196.087912521493</c:v>
                </c:pt>
                <c:pt idx="74">
                  <c:v>105.356058020955</c:v>
                </c:pt>
                <c:pt idx="75">
                  <c:v>113.395490421799</c:v>
                </c:pt>
                <c:pt idx="76">
                  <c:v>120.210458861205</c:v>
                </c:pt>
                <c:pt idx="77">
                  <c:v>152.08610305685701</c:v>
                </c:pt>
                <c:pt idx="78">
                  <c:v>151.27598160515601</c:v>
                </c:pt>
                <c:pt idx="79">
                  <c:v>116.99869545013</c:v>
                </c:pt>
                <c:pt idx="80">
                  <c:v>142.09533074482599</c:v>
                </c:pt>
                <c:pt idx="81">
                  <c:v>156.69984574294099</c:v>
                </c:pt>
                <c:pt idx="82">
                  <c:v>122.188218435967</c:v>
                </c:pt>
                <c:pt idx="83">
                  <c:v>137.002270004362</c:v>
                </c:pt>
                <c:pt idx="84">
                  <c:v>111.757788302268</c:v>
                </c:pt>
                <c:pt idx="85">
                  <c:v>184.559175200803</c:v>
                </c:pt>
                <c:pt idx="86">
                  <c:v>147.24251210887499</c:v>
                </c:pt>
                <c:pt idx="87">
                  <c:v>143.84054999114699</c:v>
                </c:pt>
                <c:pt idx="88">
                  <c:v>174.137757551851</c:v>
                </c:pt>
                <c:pt idx="89">
                  <c:v>194.78585448109101</c:v>
                </c:pt>
                <c:pt idx="90">
                  <c:v>130.288099009153</c:v>
                </c:pt>
                <c:pt idx="91">
                  <c:v>161.50730189149601</c:v>
                </c:pt>
                <c:pt idx="92">
                  <c:v>147.957340702598</c:v>
                </c:pt>
                <c:pt idx="93">
                  <c:v>155.68827984372001</c:v>
                </c:pt>
                <c:pt idx="94">
                  <c:v>120.021067827572</c:v>
                </c:pt>
                <c:pt idx="95">
                  <c:v>163.17498716778601</c:v>
                </c:pt>
                <c:pt idx="96">
                  <c:v>162.900228686546</c:v>
                </c:pt>
                <c:pt idx="97">
                  <c:v>111.32298686905899</c:v>
                </c:pt>
                <c:pt idx="98">
                  <c:v>149.960058236023</c:v>
                </c:pt>
                <c:pt idx="99">
                  <c:v>175.26282741119701</c:v>
                </c:pt>
                <c:pt idx="100">
                  <c:v>184.12129472796801</c:v>
                </c:pt>
                <c:pt idx="101">
                  <c:v>171.71328927945001</c:v>
                </c:pt>
                <c:pt idx="102">
                  <c:v>132.26418163947901</c:v>
                </c:pt>
                <c:pt idx="103">
                  <c:v>148.28863150344401</c:v>
                </c:pt>
                <c:pt idx="104">
                  <c:v>111.70061671257901</c:v>
                </c:pt>
                <c:pt idx="105">
                  <c:v>154.973523061859</c:v>
                </c:pt>
                <c:pt idx="106">
                  <c:v>262.34813486982301</c:v>
                </c:pt>
                <c:pt idx="107">
                  <c:v>240.05566714682399</c:v>
                </c:pt>
                <c:pt idx="108">
                  <c:v>181.02569555920499</c:v>
                </c:pt>
                <c:pt idx="109">
                  <c:v>146.20004883102101</c:v>
                </c:pt>
                <c:pt idx="110">
                  <c:v>178.88758260417799</c:v>
                </c:pt>
                <c:pt idx="111">
                  <c:v>154.359808045124</c:v>
                </c:pt>
                <c:pt idx="112">
                  <c:v>156.32290673126701</c:v>
                </c:pt>
                <c:pt idx="113">
                  <c:v>181.245502033977</c:v>
                </c:pt>
                <c:pt idx="114">
                  <c:v>177.14794446129801</c:v>
                </c:pt>
                <c:pt idx="115">
                  <c:v>142.91030371335199</c:v>
                </c:pt>
                <c:pt idx="116">
                  <c:v>198.441308033778</c:v>
                </c:pt>
                <c:pt idx="117">
                  <c:v>175.844940911766</c:v>
                </c:pt>
                <c:pt idx="118">
                  <c:v>192.5662987924</c:v>
                </c:pt>
                <c:pt idx="119">
                  <c:v>170.828834150874</c:v>
                </c:pt>
                <c:pt idx="120">
                  <c:v>182.90691646598799</c:v>
                </c:pt>
                <c:pt idx="121">
                  <c:v>123.78859760099699</c:v>
                </c:pt>
                <c:pt idx="122">
                  <c:v>165.22850723286001</c:v>
                </c:pt>
                <c:pt idx="123">
                  <c:v>110.41880301438</c:v>
                </c:pt>
                <c:pt idx="124">
                  <c:v>204.23070844378799</c:v>
                </c:pt>
                <c:pt idx="125">
                  <c:v>131.310147000493</c:v>
                </c:pt>
                <c:pt idx="126">
                  <c:v>139.847791965916</c:v>
                </c:pt>
                <c:pt idx="127">
                  <c:v>175.74590800879199</c:v>
                </c:pt>
                <c:pt idx="128">
                  <c:v>197.233990178478</c:v>
                </c:pt>
                <c:pt idx="129">
                  <c:v>215.23805548867401</c:v>
                </c:pt>
                <c:pt idx="130">
                  <c:v>208.73672427337499</c:v>
                </c:pt>
                <c:pt idx="131">
                  <c:v>197.544564053399</c:v>
                </c:pt>
                <c:pt idx="132">
                  <c:v>220.80299738030601</c:v>
                </c:pt>
                <c:pt idx="133">
                  <c:v>134.581244674071</c:v>
                </c:pt>
                <c:pt idx="134">
                  <c:v>87.753594392603105</c:v>
                </c:pt>
                <c:pt idx="135">
                  <c:v>134.63446692892899</c:v>
                </c:pt>
                <c:pt idx="136">
                  <c:v>115.793013889178</c:v>
                </c:pt>
                <c:pt idx="137">
                  <c:v>106.72740351975899</c:v>
                </c:pt>
                <c:pt idx="138">
                  <c:v>115.54171727278001</c:v>
                </c:pt>
                <c:pt idx="139">
                  <c:v>58.634985881621198</c:v>
                </c:pt>
                <c:pt idx="140">
                  <c:v>172.75296726471001</c:v>
                </c:pt>
                <c:pt idx="141">
                  <c:v>192.692348461492</c:v>
                </c:pt>
                <c:pt idx="142">
                  <c:v>164.458719906167</c:v>
                </c:pt>
                <c:pt idx="143">
                  <c:v>129.39521584136801</c:v>
                </c:pt>
                <c:pt idx="144">
                  <c:v>128.44069179254799</c:v>
                </c:pt>
                <c:pt idx="145">
                  <c:v>146.36867589862101</c:v>
                </c:pt>
                <c:pt idx="146">
                  <c:v>222.25050793470601</c:v>
                </c:pt>
                <c:pt idx="147">
                  <c:v>195.57702713769601</c:v>
                </c:pt>
                <c:pt idx="148">
                  <c:v>157.99239463197799</c:v>
                </c:pt>
                <c:pt idx="149">
                  <c:v>80.657900242775796</c:v>
                </c:pt>
                <c:pt idx="150">
                  <c:v>245.801856981838</c:v>
                </c:pt>
                <c:pt idx="151">
                  <c:v>161.834192588864</c:v>
                </c:pt>
                <c:pt idx="152">
                  <c:v>263.357585515994</c:v>
                </c:pt>
                <c:pt idx="153">
                  <c:v>227.99918731711</c:v>
                </c:pt>
                <c:pt idx="154">
                  <c:v>154.21952568610101</c:v>
                </c:pt>
                <c:pt idx="155">
                  <c:v>180.43018568528001</c:v>
                </c:pt>
                <c:pt idx="156">
                  <c:v>119.159516842887</c:v>
                </c:pt>
                <c:pt idx="157">
                  <c:v>132.88656946598101</c:v>
                </c:pt>
                <c:pt idx="158">
                  <c:v>186.46597437027901</c:v>
                </c:pt>
                <c:pt idx="159">
                  <c:v>168.24643016461599</c:v>
                </c:pt>
                <c:pt idx="160">
                  <c:v>189.33517952587101</c:v>
                </c:pt>
                <c:pt idx="161">
                  <c:v>224.91383502300801</c:v>
                </c:pt>
                <c:pt idx="162">
                  <c:v>165.628451301648</c:v>
                </c:pt>
                <c:pt idx="163">
                  <c:v>125.367572073891</c:v>
                </c:pt>
                <c:pt idx="164">
                  <c:v>214.80013579774899</c:v>
                </c:pt>
                <c:pt idx="165">
                  <c:v>203.297967856198</c:v>
                </c:pt>
                <c:pt idx="166">
                  <c:v>147.02753197530899</c:v>
                </c:pt>
                <c:pt idx="167">
                  <c:v>200.74785721064401</c:v>
                </c:pt>
                <c:pt idx="168">
                  <c:v>174.85265376692101</c:v>
                </c:pt>
                <c:pt idx="169">
                  <c:v>163.10679532108199</c:v>
                </c:pt>
                <c:pt idx="170">
                  <c:v>76.359162701179997</c:v>
                </c:pt>
                <c:pt idx="171">
                  <c:v>117.136146604543</c:v>
                </c:pt>
                <c:pt idx="172">
                  <c:v>178.84375198986399</c:v>
                </c:pt>
                <c:pt idx="173">
                  <c:v>184.14314329111599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0DE-4F7E-A075-281BD225CB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1486767"/>
        <c:axId val="141488847"/>
      </c:scatterChart>
      <c:valAx>
        <c:axId val="141486767"/>
        <c:scaling>
          <c:orientation val="minMax"/>
          <c:max val="4"/>
          <c:min val="-7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20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 altLang="ja-JP" sz="2000" b="0" i="0" baseline="0">
                    <a:effectLst/>
                  </a:rPr>
                  <a:t>Spherical equivalent (D)</a:t>
                </a:r>
                <a:endParaRPr lang="ja-JP" altLang="ja-JP" sz="20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20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ja-JP" alt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ja-JP"/>
          </a:p>
        </c:txPr>
        <c:crossAx val="141488847"/>
        <c:crosses val="autoZero"/>
        <c:crossBetween val="midCat"/>
      </c:valAx>
      <c:valAx>
        <c:axId val="141488847"/>
        <c:scaling>
          <c:orientation val="minMax"/>
          <c:max val="45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20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 altLang="ja-JP" sz="2000" b="0" i="0" baseline="0">
                    <a:effectLst/>
                  </a:rPr>
                  <a:t>Choroidal thickness (µm)</a:t>
                </a:r>
                <a:endParaRPr lang="ja-JP" altLang="ja-JP" sz="2000">
                  <a:effectLst/>
                </a:endParaRPr>
              </a:p>
            </c:rich>
          </c:tx>
          <c:layout>
            <c:manualLayout>
              <c:xMode val="edge"/>
              <c:yMode val="edge"/>
              <c:x val="1.3693467946233192E-3"/>
              <c:y val="0.2270701947259033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0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ja-JP" alt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ja-JP"/>
          </a:p>
        </c:txPr>
        <c:crossAx val="141486767"/>
        <c:crossesAt val="-7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400">
          <a:solidFill>
            <a:sysClr val="windowText" lastClr="000000"/>
          </a:solidFill>
        </a:defRPr>
      </a:pPr>
      <a:endParaRPr lang="ja-JP"/>
    </a:p>
  </c:txPr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chart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chart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chart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chart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9C31CD7-7BFF-48D6-8BD6-AD0FEAD259F8}">
  <sheetPr/>
  <sheetViews>
    <sheetView zoomScale="102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2BC548A3-FC5F-45FD-BD8B-4688B2BAF296}">
  <sheetPr/>
  <sheetViews>
    <sheetView zoomScale="102" workbookViewId="0" zoomToFit="1"/>
  </sheetViews>
  <pageMargins left="0.7" right="0.7" top="0.75" bottom="0.75" header="0.3" footer="0.3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A96F146C-C791-4B17-8EC6-379548643757}">
  <sheetPr/>
  <sheetViews>
    <sheetView zoomScale="102" workbookViewId="0" zoomToFit="1"/>
  </sheetViews>
  <pageMargins left="0.7" right="0.7" top="0.75" bottom="0.75" header="0.3" footer="0.3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62D2709B-D30D-4B97-9AF3-87193D634A72}">
  <sheetPr/>
  <sheetViews>
    <sheetView zoomScale="102" workbookViewId="0" zoomToFit="1"/>
  </sheetViews>
  <pageMargins left="0.7" right="0.7" top="0.75" bottom="0.75" header="0.3" footer="0.3"/>
  <drawing r:id="rId1"/>
</chartsheet>
</file>

<file path=xl/chartsheets/sheet5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34A2C7D7-3B9C-4A0C-B955-64C919C142DF}">
  <sheetPr/>
  <sheetViews>
    <sheetView zoomScale="102" workbookViewId="0" zoomToFit="1"/>
  </sheetViews>
  <pageMargins left="0.7" right="0.7" top="0.75" bottom="0.75" header="0.3" footer="0.3"/>
  <drawing r:id="rId1"/>
</chartsheet>
</file>

<file path=xl/chartsheets/sheet6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DC3DE33C-6FD4-4DE4-9830-7B91740806C4}">
  <sheetPr/>
  <sheetViews>
    <sheetView zoomScale="102" workbookViewId="0" zoomToFit="1"/>
  </sheetViews>
  <pageMargins left="0.7" right="0.7" top="0.75" bottom="0.75" header="0.3" footer="0.3"/>
  <drawing r:id="rId1"/>
</chartsheet>
</file>

<file path=xl/chartsheets/sheet7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1C363DC-6A8E-426C-86F2-28B1D1077B55}">
  <sheetPr/>
  <sheetViews>
    <sheetView zoomScale="102" workbookViewId="0" zoomToFit="1"/>
  </sheetViews>
  <pageMargins left="0.7" right="0.7" top="0.75" bottom="0.75" header="0.3" footer="0.3"/>
  <drawing r:id="rId1"/>
</chartsheet>
</file>

<file path=xl/chartsheets/sheet8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47582FCD-9920-4F31-82C2-D59E6979D413}">
  <sheetPr/>
  <sheetViews>
    <sheetView zoomScale="102" workbookViewId="0" zoomToFit="1"/>
  </sheetViews>
  <pageMargins left="0.7" right="0.7" top="0.75" bottom="0.75" header="0.3" footer="0.3"/>
  <drawing r:id="rId1"/>
</chartsheet>
</file>

<file path=xl/chartsheets/sheet9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99D22AEA-BB83-4A24-90E4-4A85F6E00801}">
  <sheetPr/>
  <sheetViews>
    <sheetView zoomScale="102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7.xml"/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10" Type="http://schemas.openxmlformats.org/officeDocument/2006/relationships/chart" Target="../charts/chart19.xml"/><Relationship Id="rId4" Type="http://schemas.openxmlformats.org/officeDocument/2006/relationships/chart" Target="../charts/chart13.xml"/><Relationship Id="rId9" Type="http://schemas.openxmlformats.org/officeDocument/2006/relationships/chart" Target="../charts/chart18.xml"/></Relationships>
</file>

<file path=xl/drawings/_rels/drawing2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7.xml"/><Relationship Id="rId3" Type="http://schemas.openxmlformats.org/officeDocument/2006/relationships/chart" Target="../charts/chart22.xml"/><Relationship Id="rId7" Type="http://schemas.openxmlformats.org/officeDocument/2006/relationships/chart" Target="../charts/chart26.xml"/><Relationship Id="rId2" Type="http://schemas.openxmlformats.org/officeDocument/2006/relationships/chart" Target="../charts/chart21.xml"/><Relationship Id="rId1" Type="http://schemas.openxmlformats.org/officeDocument/2006/relationships/chart" Target="../charts/chart20.xml"/><Relationship Id="rId6" Type="http://schemas.openxmlformats.org/officeDocument/2006/relationships/chart" Target="../charts/chart25.xml"/><Relationship Id="rId5" Type="http://schemas.openxmlformats.org/officeDocument/2006/relationships/chart" Target="../charts/chart24.xml"/><Relationship Id="rId4" Type="http://schemas.openxmlformats.org/officeDocument/2006/relationships/chart" Target="../charts/chart23.xml"/><Relationship Id="rId9" Type="http://schemas.openxmlformats.org/officeDocument/2006/relationships/chart" Target="../charts/chart28.xml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1.xml"/><Relationship Id="rId7" Type="http://schemas.openxmlformats.org/officeDocument/2006/relationships/chart" Target="../charts/chart35.xml"/><Relationship Id="rId2" Type="http://schemas.openxmlformats.org/officeDocument/2006/relationships/chart" Target="../charts/chart30.xml"/><Relationship Id="rId1" Type="http://schemas.openxmlformats.org/officeDocument/2006/relationships/chart" Target="../charts/chart29.xml"/><Relationship Id="rId6" Type="http://schemas.openxmlformats.org/officeDocument/2006/relationships/chart" Target="../charts/chart34.xml"/><Relationship Id="rId5" Type="http://schemas.openxmlformats.org/officeDocument/2006/relationships/chart" Target="../charts/chart33.xml"/><Relationship Id="rId4" Type="http://schemas.openxmlformats.org/officeDocument/2006/relationships/chart" Target="../charts/chart32.xml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8.xml"/><Relationship Id="rId7" Type="http://schemas.openxmlformats.org/officeDocument/2006/relationships/chart" Target="../charts/chart42.xml"/><Relationship Id="rId2" Type="http://schemas.openxmlformats.org/officeDocument/2006/relationships/chart" Target="../charts/chart37.xml"/><Relationship Id="rId1" Type="http://schemas.openxmlformats.org/officeDocument/2006/relationships/chart" Target="../charts/chart36.xml"/><Relationship Id="rId6" Type="http://schemas.openxmlformats.org/officeDocument/2006/relationships/chart" Target="../charts/chart41.xml"/><Relationship Id="rId5" Type="http://schemas.openxmlformats.org/officeDocument/2006/relationships/chart" Target="../charts/chart40.xml"/><Relationship Id="rId4" Type="http://schemas.openxmlformats.org/officeDocument/2006/relationships/chart" Target="../charts/chart39.xml"/></Relationships>
</file>

<file path=xl/drawings/_rels/drawing2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0.xml"/><Relationship Id="rId3" Type="http://schemas.openxmlformats.org/officeDocument/2006/relationships/chart" Target="../charts/chart45.xml"/><Relationship Id="rId7" Type="http://schemas.openxmlformats.org/officeDocument/2006/relationships/chart" Target="../charts/chart49.xml"/><Relationship Id="rId2" Type="http://schemas.openxmlformats.org/officeDocument/2006/relationships/chart" Target="../charts/chart44.xml"/><Relationship Id="rId1" Type="http://schemas.openxmlformats.org/officeDocument/2006/relationships/chart" Target="../charts/chart43.xml"/><Relationship Id="rId6" Type="http://schemas.openxmlformats.org/officeDocument/2006/relationships/chart" Target="../charts/chart48.xml"/><Relationship Id="rId5" Type="http://schemas.openxmlformats.org/officeDocument/2006/relationships/chart" Target="../charts/chart47.xml"/><Relationship Id="rId10" Type="http://schemas.openxmlformats.org/officeDocument/2006/relationships/chart" Target="../charts/chart52.xml"/><Relationship Id="rId4" Type="http://schemas.openxmlformats.org/officeDocument/2006/relationships/chart" Target="../charts/chart46.xml"/><Relationship Id="rId9" Type="http://schemas.openxmlformats.org/officeDocument/2006/relationships/chart" Target="../charts/chart51.xml"/></Relationships>
</file>

<file path=xl/drawings/_rels/drawing2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0.xml"/><Relationship Id="rId3" Type="http://schemas.openxmlformats.org/officeDocument/2006/relationships/chart" Target="../charts/chart55.xml"/><Relationship Id="rId7" Type="http://schemas.openxmlformats.org/officeDocument/2006/relationships/chart" Target="../charts/chart59.xml"/><Relationship Id="rId2" Type="http://schemas.openxmlformats.org/officeDocument/2006/relationships/chart" Target="../charts/chart54.xml"/><Relationship Id="rId1" Type="http://schemas.openxmlformats.org/officeDocument/2006/relationships/chart" Target="../charts/chart53.xml"/><Relationship Id="rId6" Type="http://schemas.openxmlformats.org/officeDocument/2006/relationships/chart" Target="../charts/chart58.xml"/><Relationship Id="rId11" Type="http://schemas.openxmlformats.org/officeDocument/2006/relationships/chart" Target="../charts/chart63.xml"/><Relationship Id="rId5" Type="http://schemas.openxmlformats.org/officeDocument/2006/relationships/chart" Target="../charts/chart57.xml"/><Relationship Id="rId10" Type="http://schemas.openxmlformats.org/officeDocument/2006/relationships/chart" Target="../charts/chart62.xml"/><Relationship Id="rId4" Type="http://schemas.openxmlformats.org/officeDocument/2006/relationships/chart" Target="../charts/chart56.xml"/><Relationship Id="rId9" Type="http://schemas.openxmlformats.org/officeDocument/2006/relationships/chart" Target="../charts/chart61.xml"/></Relationships>
</file>

<file path=xl/drawings/_rels/drawing2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1.xml"/><Relationship Id="rId13" Type="http://schemas.openxmlformats.org/officeDocument/2006/relationships/chart" Target="../charts/chart76.xml"/><Relationship Id="rId3" Type="http://schemas.openxmlformats.org/officeDocument/2006/relationships/chart" Target="../charts/chart66.xml"/><Relationship Id="rId7" Type="http://schemas.openxmlformats.org/officeDocument/2006/relationships/chart" Target="../charts/chart70.xml"/><Relationship Id="rId12" Type="http://schemas.openxmlformats.org/officeDocument/2006/relationships/chart" Target="../charts/chart75.xml"/><Relationship Id="rId2" Type="http://schemas.openxmlformats.org/officeDocument/2006/relationships/chart" Target="../charts/chart65.xml"/><Relationship Id="rId16" Type="http://schemas.openxmlformats.org/officeDocument/2006/relationships/chart" Target="../charts/chart79.xml"/><Relationship Id="rId1" Type="http://schemas.openxmlformats.org/officeDocument/2006/relationships/chart" Target="../charts/chart64.xml"/><Relationship Id="rId6" Type="http://schemas.openxmlformats.org/officeDocument/2006/relationships/chart" Target="../charts/chart69.xml"/><Relationship Id="rId11" Type="http://schemas.openxmlformats.org/officeDocument/2006/relationships/chart" Target="../charts/chart74.xml"/><Relationship Id="rId5" Type="http://schemas.openxmlformats.org/officeDocument/2006/relationships/chart" Target="../charts/chart68.xml"/><Relationship Id="rId15" Type="http://schemas.openxmlformats.org/officeDocument/2006/relationships/chart" Target="../charts/chart78.xml"/><Relationship Id="rId10" Type="http://schemas.openxmlformats.org/officeDocument/2006/relationships/chart" Target="../charts/chart73.xml"/><Relationship Id="rId4" Type="http://schemas.openxmlformats.org/officeDocument/2006/relationships/chart" Target="../charts/chart67.xml"/><Relationship Id="rId9" Type="http://schemas.openxmlformats.org/officeDocument/2006/relationships/chart" Target="../charts/chart72.xml"/><Relationship Id="rId14" Type="http://schemas.openxmlformats.org/officeDocument/2006/relationships/chart" Target="../charts/chart77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91544" cy="6051176"/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35C1985A-04B4-4CB6-A605-E2FC12D07BBB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0.22658</cdr:x>
      <cdr:y>0.17796</cdr:y>
    </cdr:from>
    <cdr:to>
      <cdr:x>0.50648</cdr:x>
      <cdr:y>0.31958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4870FD51-E3A0-456B-8B79-1280A86CB4E3}"/>
            </a:ext>
          </a:extLst>
        </cdr:cNvPr>
        <cdr:cNvSpPr txBox="1"/>
      </cdr:nvSpPr>
      <cdr:spPr>
        <a:xfrm xmlns:a="http://schemas.openxmlformats.org/drawingml/2006/main">
          <a:off x="2101442" y="1076121"/>
          <a:ext cx="2595892" cy="8564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altLang="ja-JP" sz="1600">
              <a:latin typeface="Times New Roman" panose="02020603050405020304" pitchFamily="18" charset="0"/>
              <a:cs typeface="Times New Roman" panose="02020603050405020304" pitchFamily="18" charset="0"/>
            </a:rPr>
            <a:t>  </a:t>
          </a:r>
        </a:p>
        <a:p xmlns:a="http://schemas.openxmlformats.org/drawingml/2006/main">
          <a:r>
            <a:rPr lang="en-US" altLang="ja-JP" sz="2000">
              <a:latin typeface="Times New Roman" panose="02020603050405020304" pitchFamily="18" charset="0"/>
              <a:cs typeface="Times New Roman" panose="02020603050405020304" pitchFamily="18" charset="0"/>
            </a:rPr>
            <a:t>P = 0.059, </a:t>
          </a:r>
          <a:r>
            <a:rPr lang="en-US" altLang="ja-JP" sz="200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R = 0.143</a:t>
          </a:r>
          <a:endParaRPr lang="ja-JP" altLang="en-US" sz="2000"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9291544" cy="6051176"/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CD154F8A-659C-43A8-9E4D-1DFF745A97A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0.22093</cdr:x>
      <cdr:y>0.15484</cdr:y>
    </cdr:from>
    <cdr:to>
      <cdr:x>0.50083</cdr:x>
      <cdr:y>0.29646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F0585FB0-4BE7-4C47-ACAE-8C74725C4671}"/>
            </a:ext>
          </a:extLst>
        </cdr:cNvPr>
        <cdr:cNvSpPr txBox="1"/>
      </cdr:nvSpPr>
      <cdr:spPr>
        <a:xfrm xmlns:a="http://schemas.openxmlformats.org/drawingml/2006/main">
          <a:off x="2049011" y="936305"/>
          <a:ext cx="2595892" cy="8564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altLang="ja-JP" sz="1600">
              <a:latin typeface="Times New Roman" panose="02020603050405020304" pitchFamily="18" charset="0"/>
              <a:cs typeface="Times New Roman" panose="02020603050405020304" pitchFamily="18" charset="0"/>
            </a:rPr>
            <a:t>  </a:t>
          </a:r>
        </a:p>
        <a:p xmlns:a="http://schemas.openxmlformats.org/drawingml/2006/main">
          <a:r>
            <a:rPr lang="en-US" altLang="ja-JP" sz="2400" baseline="30000">
              <a:latin typeface="Times New Roman" panose="02020603050405020304" pitchFamily="18" charset="0"/>
              <a:cs typeface="Times New Roman" panose="02020603050405020304" pitchFamily="18" charset="0"/>
            </a:rPr>
            <a:t>⁎</a:t>
          </a:r>
          <a:r>
            <a:rPr lang="en-US" altLang="ja-JP" sz="2000">
              <a:latin typeface="Times New Roman" panose="02020603050405020304" pitchFamily="18" charset="0"/>
              <a:cs typeface="Times New Roman" panose="02020603050405020304" pitchFamily="18" charset="0"/>
            </a:rPr>
            <a:t>P = 0.016, </a:t>
          </a:r>
          <a:r>
            <a:rPr lang="en-US" altLang="ja-JP" sz="200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R = -0.182</a:t>
          </a:r>
          <a:endParaRPr lang="ja-JP" altLang="en-US" sz="2000"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9291544" cy="6051176"/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B90BC016-5AC7-4FC4-9DAD-7B018CC8103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0.20397</cdr:x>
      <cdr:y>0.65869</cdr:y>
    </cdr:from>
    <cdr:to>
      <cdr:x>0.48387</cdr:x>
      <cdr:y>0.80031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ED4C0081-F9F7-425A-BAA8-8F8CB0F4E00F}"/>
            </a:ext>
          </a:extLst>
        </cdr:cNvPr>
        <cdr:cNvSpPr txBox="1"/>
      </cdr:nvSpPr>
      <cdr:spPr>
        <a:xfrm xmlns:a="http://schemas.openxmlformats.org/drawingml/2006/main">
          <a:off x="1891718" y="3983140"/>
          <a:ext cx="2595892" cy="8564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altLang="ja-JP" sz="1600">
              <a:latin typeface="Times New Roman" panose="02020603050405020304" pitchFamily="18" charset="0"/>
              <a:cs typeface="Times New Roman" panose="02020603050405020304" pitchFamily="18" charset="0"/>
            </a:rPr>
            <a:t>  </a:t>
          </a:r>
        </a:p>
        <a:p xmlns:a="http://schemas.openxmlformats.org/drawingml/2006/main">
          <a:r>
            <a:rPr lang="en-US" altLang="ja-JP" sz="2400" baseline="30000">
              <a:latin typeface="Times New Roman" panose="02020603050405020304" pitchFamily="18" charset="0"/>
              <a:cs typeface="Times New Roman" panose="02020603050405020304" pitchFamily="18" charset="0"/>
            </a:rPr>
            <a:t>⁎</a:t>
          </a:r>
          <a:r>
            <a:rPr lang="en-US" altLang="ja-JP" sz="2000">
              <a:latin typeface="Times New Roman" panose="02020603050405020304" pitchFamily="18" charset="0"/>
              <a:cs typeface="Times New Roman" panose="02020603050405020304" pitchFamily="18" charset="0"/>
            </a:rPr>
            <a:t>P &lt; 0.0001, </a:t>
          </a:r>
          <a:r>
            <a:rPr lang="en-US" altLang="ja-JP" sz="200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R = 0.368</a:t>
          </a:r>
          <a:endParaRPr lang="ja-JP" altLang="en-US" sz="2000"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0" y="0"/>
    <xdr:ext cx="9291544" cy="6051176"/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5C06F435-6EE1-4198-B729-EE03A1A71E2B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0.24982</cdr:x>
      <cdr:y>0.11148</cdr:y>
    </cdr:from>
    <cdr:to>
      <cdr:x>0.52972</cdr:x>
      <cdr:y>0.25311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13679C3C-A7C9-4A94-AB9F-6C5235AA52B2}"/>
            </a:ext>
          </a:extLst>
        </cdr:cNvPr>
        <cdr:cNvSpPr txBox="1"/>
      </cdr:nvSpPr>
      <cdr:spPr>
        <a:xfrm xmlns:a="http://schemas.openxmlformats.org/drawingml/2006/main">
          <a:off x="2316993" y="674149"/>
          <a:ext cx="2595892" cy="8564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altLang="ja-JP" sz="1600">
              <a:latin typeface="Times New Roman" panose="02020603050405020304" pitchFamily="18" charset="0"/>
              <a:cs typeface="Times New Roman" panose="02020603050405020304" pitchFamily="18" charset="0"/>
            </a:rPr>
            <a:t>  </a:t>
          </a:r>
        </a:p>
        <a:p xmlns:a="http://schemas.openxmlformats.org/drawingml/2006/main">
          <a:r>
            <a:rPr lang="en-US" altLang="ja-JP" sz="2000">
              <a:latin typeface="Times New Roman" panose="02020603050405020304" pitchFamily="18" charset="0"/>
              <a:cs typeface="Times New Roman" panose="02020603050405020304" pitchFamily="18" charset="0"/>
            </a:rPr>
            <a:t>P = 0.846, </a:t>
          </a:r>
          <a:r>
            <a:rPr lang="en-US" altLang="ja-JP" sz="200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R = -0.015</a:t>
          </a:r>
          <a:endParaRPr lang="ja-JP" altLang="en-US" sz="2000"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</c:userShapes>
</file>

<file path=xl/drawings/drawing17.xml><?xml version="1.0" encoding="utf-8"?>
<xdr:wsDr xmlns:xdr="http://schemas.openxmlformats.org/drawingml/2006/spreadsheetDrawing" xmlns:a="http://schemas.openxmlformats.org/drawingml/2006/main">
  <xdr:absoluteAnchor>
    <xdr:pos x="0" y="0"/>
    <xdr:ext cx="9291544" cy="6051176"/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F60741C9-F644-4311-A557-B02F1C6FA91A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0.16314</cdr:x>
      <cdr:y>0.1269</cdr:y>
    </cdr:from>
    <cdr:to>
      <cdr:x>0.44304</cdr:x>
      <cdr:y>0.26852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94D4CC16-00B6-4E92-867A-64EC65B587C6}"/>
            </a:ext>
          </a:extLst>
        </cdr:cNvPr>
        <cdr:cNvSpPr txBox="1"/>
      </cdr:nvSpPr>
      <cdr:spPr>
        <a:xfrm xmlns:a="http://schemas.openxmlformats.org/drawingml/2006/main">
          <a:off x="1513047" y="767359"/>
          <a:ext cx="2595892" cy="8564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altLang="ja-JP" sz="1600">
              <a:latin typeface="Times New Roman" panose="02020603050405020304" pitchFamily="18" charset="0"/>
              <a:cs typeface="Times New Roman" panose="02020603050405020304" pitchFamily="18" charset="0"/>
            </a:rPr>
            <a:t>  </a:t>
          </a:r>
        </a:p>
        <a:p xmlns:a="http://schemas.openxmlformats.org/drawingml/2006/main">
          <a:r>
            <a:rPr lang="en-US" altLang="ja-JP" sz="2400" baseline="30000">
              <a:latin typeface="Times New Roman" panose="02020603050405020304" pitchFamily="18" charset="0"/>
              <a:cs typeface="Times New Roman" panose="02020603050405020304" pitchFamily="18" charset="0"/>
            </a:rPr>
            <a:t>⁎</a:t>
          </a:r>
          <a:r>
            <a:rPr lang="en-US" altLang="ja-JP" sz="2000">
              <a:latin typeface="Times New Roman" panose="02020603050405020304" pitchFamily="18" charset="0"/>
              <a:cs typeface="Times New Roman" panose="02020603050405020304" pitchFamily="18" charset="0"/>
            </a:rPr>
            <a:t>P &lt; 0.0001, </a:t>
          </a:r>
          <a:r>
            <a:rPr lang="en-US" altLang="ja-JP" sz="200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R = 0.313</a:t>
          </a:r>
          <a:endParaRPr lang="ja-JP" altLang="en-US" sz="2000"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</c:userShapes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388330</xdr:colOff>
      <xdr:row>6</xdr:row>
      <xdr:rowOff>929</xdr:rowOff>
    </xdr:from>
    <xdr:to>
      <xdr:col>35</xdr:col>
      <xdr:colOff>392741</xdr:colOff>
      <xdr:row>26</xdr:row>
      <xdr:rowOff>193260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B0D86E6-D615-40C3-B1C7-6E0942FAB1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35</xdr:col>
      <xdr:colOff>567449</xdr:colOff>
      <xdr:row>6</xdr:row>
      <xdr:rowOff>207921</xdr:rowOff>
    </xdr:from>
    <xdr:to>
      <xdr:col>42</xdr:col>
      <xdr:colOff>102537</xdr:colOff>
      <xdr:row>22</xdr:row>
      <xdr:rowOff>42745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8DD2A7EB-755F-4A49-B768-776DE4C633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42</xdr:col>
      <xdr:colOff>463771</xdr:colOff>
      <xdr:row>9</xdr:row>
      <xdr:rowOff>24425</xdr:rowOff>
    </xdr:from>
    <xdr:to>
      <xdr:col>50</xdr:col>
      <xdr:colOff>43042</xdr:colOff>
      <xdr:row>20</xdr:row>
      <xdr:rowOff>186198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768FA516-408C-4790-BAF3-B17E7A3E04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17</xdr:col>
      <xdr:colOff>653144</xdr:colOff>
      <xdr:row>28</xdr:row>
      <xdr:rowOff>207509</xdr:rowOff>
    </xdr:from>
    <xdr:to>
      <xdr:col>23</xdr:col>
      <xdr:colOff>162393</xdr:colOff>
      <xdr:row>43</xdr:row>
      <xdr:rowOff>235636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7D430D01-C58F-4293-8042-524650203A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35254</xdr:colOff>
      <xdr:row>45</xdr:row>
      <xdr:rowOff>58199</xdr:rowOff>
    </xdr:from>
    <xdr:to>
      <xdr:col>23</xdr:col>
      <xdr:colOff>234137</xdr:colOff>
      <xdr:row>60</xdr:row>
      <xdr:rowOff>89046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96615C74-62A0-4868-808B-C3AC353FDB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17</xdr:col>
      <xdr:colOff>671079</xdr:colOff>
      <xdr:row>61</xdr:row>
      <xdr:rowOff>239981</xdr:rowOff>
    </xdr:from>
    <xdr:to>
      <xdr:col>23</xdr:col>
      <xdr:colOff>167958</xdr:colOff>
      <xdr:row>77</xdr:row>
      <xdr:rowOff>23177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8B1E1A80-A249-4CB9-A1B2-33C57A1829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23</xdr:col>
      <xdr:colOff>408215</xdr:colOff>
      <xdr:row>29</xdr:row>
      <xdr:rowOff>0</xdr:rowOff>
    </xdr:from>
    <xdr:to>
      <xdr:col>29</xdr:col>
      <xdr:colOff>635239</xdr:colOff>
      <xdr:row>44</xdr:row>
      <xdr:rowOff>28125</xdr:rowOff>
    </xdr:to>
    <xdr:graphicFrame macro="">
      <xdr:nvGraphicFramePr>
        <xdr:cNvPr id="21" name="グラフ 20">
          <a:extLst>
            <a:ext uri="{FF2B5EF4-FFF2-40B4-BE49-F238E27FC236}">
              <a16:creationId xmlns:a16="http://schemas.microsoft.com/office/drawing/2014/main" id="{FD877909-196A-434B-A827-3BF51EDBA0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23</xdr:col>
      <xdr:colOff>489858</xdr:colOff>
      <xdr:row>45</xdr:row>
      <xdr:rowOff>0</xdr:rowOff>
    </xdr:from>
    <xdr:to>
      <xdr:col>30</xdr:col>
      <xdr:colOff>67341</xdr:colOff>
      <xdr:row>60</xdr:row>
      <xdr:rowOff>28125</xdr:rowOff>
    </xdr:to>
    <xdr:graphicFrame macro="">
      <xdr:nvGraphicFramePr>
        <xdr:cNvPr id="23" name="グラフ 22">
          <a:extLst>
            <a:ext uri="{FF2B5EF4-FFF2-40B4-BE49-F238E27FC236}">
              <a16:creationId xmlns:a16="http://schemas.microsoft.com/office/drawing/2014/main" id="{1C043111-4616-4E9C-B687-F83E57D32A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23</xdr:col>
      <xdr:colOff>571501</xdr:colOff>
      <xdr:row>61</xdr:row>
      <xdr:rowOff>0</xdr:rowOff>
    </xdr:from>
    <xdr:to>
      <xdr:col>30</xdr:col>
      <xdr:colOff>148984</xdr:colOff>
      <xdr:row>76</xdr:row>
      <xdr:rowOff>28125</xdr:rowOff>
    </xdr:to>
    <xdr:graphicFrame macro="">
      <xdr:nvGraphicFramePr>
        <xdr:cNvPr id="25" name="グラフ 24">
          <a:extLst>
            <a:ext uri="{FF2B5EF4-FFF2-40B4-BE49-F238E27FC236}">
              <a16:creationId xmlns:a16="http://schemas.microsoft.com/office/drawing/2014/main" id="{2FFFF798-09E2-45F2-A682-2D5C0B4333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19</xdr:col>
      <xdr:colOff>0</xdr:colOff>
      <xdr:row>17</xdr:row>
      <xdr:rowOff>18143</xdr:rowOff>
    </xdr:from>
    <xdr:to>
      <xdr:col>25</xdr:col>
      <xdr:colOff>90715</xdr:colOff>
      <xdr:row>29</xdr:row>
      <xdr:rowOff>39914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E41B381A-E747-4838-B630-7CE569EBC37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0.26741</cdr:x>
      <cdr:y>0.12786</cdr:y>
    </cdr:from>
    <cdr:to>
      <cdr:x>0.55465</cdr:x>
      <cdr:y>0.38728</cdr:y>
    </cdr:to>
    <cdr:grpSp>
      <cdr:nvGrpSpPr>
        <cdr:cNvPr id="3" name="グループ化 2">
          <a:extLst xmlns:a="http://schemas.openxmlformats.org/drawingml/2006/main">
            <a:ext uri="{FF2B5EF4-FFF2-40B4-BE49-F238E27FC236}">
              <a16:creationId xmlns:a16="http://schemas.microsoft.com/office/drawing/2014/main" id="{0C150CC4-8446-432B-A04D-28491CFAD42B}"/>
            </a:ext>
          </a:extLst>
        </cdr:cNvPr>
        <cdr:cNvGrpSpPr/>
      </cdr:nvGrpSpPr>
      <cdr:grpSpPr>
        <a:xfrm xmlns:a="http://schemas.openxmlformats.org/drawingml/2006/main">
          <a:off x="2484652" y="773703"/>
          <a:ext cx="2668903" cy="1569796"/>
          <a:chOff x="0" y="0"/>
          <a:chExt cx="2677417" cy="495521"/>
        </a:xfrm>
      </cdr:grpSpPr>
      <cdr:cxnSp macro="">
        <cdr:nvCxnSpPr>
          <cdr:cNvPr id="4" name="直線コネクタ 3">
            <a:extLst xmlns:a="http://schemas.openxmlformats.org/drawingml/2006/main">
              <a:ext uri="{FF2B5EF4-FFF2-40B4-BE49-F238E27FC236}">
                <a16:creationId xmlns:a16="http://schemas.microsoft.com/office/drawing/2014/main" id="{EDC02F0E-AB38-4F03-A4E4-EB65FF608BF6}"/>
              </a:ext>
            </a:extLst>
          </cdr:cNvPr>
          <cdr:cNvCxnSpPr/>
        </cdr:nvCxnSpPr>
        <cdr:spPr>
          <a:xfrm xmlns:a="http://schemas.openxmlformats.org/drawingml/2006/main">
            <a:off x="0" y="0"/>
            <a:ext cx="1691" cy="173491"/>
          </a:xfrm>
          <a:prstGeom xmlns:a="http://schemas.openxmlformats.org/drawingml/2006/main" prst="line">
            <a:avLst/>
          </a:prstGeom>
          <a:ln xmlns:a="http://schemas.openxmlformats.org/drawingml/2006/main" w="19050">
            <a:solidFill>
              <a:schemeClr val="tx1"/>
            </a:solidFill>
          </a:ln>
        </cdr:spPr>
        <cdr:style>
          <a:lnRef xmlns:a="http://schemas.openxmlformats.org/drawingml/2006/main" idx="1">
            <a:schemeClr val="accent1"/>
          </a:lnRef>
          <a:fillRef xmlns:a="http://schemas.openxmlformats.org/drawingml/2006/main" idx="0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5" name="直線コネクタ 4">
            <a:extLst xmlns:a="http://schemas.openxmlformats.org/drawingml/2006/main">
              <a:ext uri="{FF2B5EF4-FFF2-40B4-BE49-F238E27FC236}">
                <a16:creationId xmlns:a16="http://schemas.microsoft.com/office/drawing/2014/main" id="{7F97FA7D-BE65-4DE5-8896-89CE4F9D91A2}"/>
              </a:ext>
            </a:extLst>
          </cdr:cNvPr>
          <cdr:cNvCxnSpPr/>
        </cdr:nvCxnSpPr>
        <cdr:spPr>
          <a:xfrm xmlns:a="http://schemas.openxmlformats.org/drawingml/2006/main">
            <a:off x="0" y="0"/>
            <a:ext cx="2677416" cy="0"/>
          </a:xfrm>
          <a:prstGeom xmlns:a="http://schemas.openxmlformats.org/drawingml/2006/main" prst="line">
            <a:avLst/>
          </a:prstGeom>
          <a:ln xmlns:a="http://schemas.openxmlformats.org/drawingml/2006/main" w="19050">
            <a:solidFill>
              <a:schemeClr val="tx1"/>
            </a:solidFill>
          </a:ln>
        </cdr:spPr>
        <cdr:style>
          <a:lnRef xmlns:a="http://schemas.openxmlformats.org/drawingml/2006/main" idx="1">
            <a:schemeClr val="accent1"/>
          </a:lnRef>
          <a:fillRef xmlns:a="http://schemas.openxmlformats.org/drawingml/2006/main" idx="0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6" name="直線コネクタ 5">
            <a:extLst xmlns:a="http://schemas.openxmlformats.org/drawingml/2006/main">
              <a:ext uri="{FF2B5EF4-FFF2-40B4-BE49-F238E27FC236}">
                <a16:creationId xmlns:a16="http://schemas.microsoft.com/office/drawing/2014/main" id="{4142D76C-7A3E-4828-8418-C273EA7EF516}"/>
              </a:ext>
            </a:extLst>
          </cdr:cNvPr>
          <cdr:cNvCxnSpPr/>
        </cdr:nvCxnSpPr>
        <cdr:spPr>
          <a:xfrm xmlns:a="http://schemas.openxmlformats.org/drawingml/2006/main" flipH="1">
            <a:off x="2668148" y="0"/>
            <a:ext cx="9269" cy="495521"/>
          </a:xfrm>
          <a:prstGeom xmlns:a="http://schemas.openxmlformats.org/drawingml/2006/main" prst="line">
            <a:avLst/>
          </a:prstGeom>
          <a:ln xmlns:a="http://schemas.openxmlformats.org/drawingml/2006/main" w="19050">
            <a:solidFill>
              <a:schemeClr val="tx1"/>
            </a:solidFill>
          </a:ln>
        </cdr:spPr>
        <cdr:style>
          <a:lnRef xmlns:a="http://schemas.openxmlformats.org/drawingml/2006/main" idx="1">
            <a:schemeClr val="accent1"/>
          </a:lnRef>
          <a:fillRef xmlns:a="http://schemas.openxmlformats.org/drawingml/2006/main" idx="0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tx1"/>
          </a:fontRef>
        </cdr:style>
      </cdr:cxnSp>
    </cdr:grpSp>
  </cdr:relSizeAnchor>
  <cdr:relSizeAnchor xmlns:cdr="http://schemas.openxmlformats.org/drawingml/2006/chartDrawing">
    <cdr:from>
      <cdr:x>0.55716</cdr:x>
      <cdr:y>0.12593</cdr:y>
    </cdr:from>
    <cdr:to>
      <cdr:x>0.84048</cdr:x>
      <cdr:y>0.44027</cdr:y>
    </cdr:to>
    <cdr:grpSp>
      <cdr:nvGrpSpPr>
        <cdr:cNvPr id="7" name="グループ化 6">
          <a:extLst xmlns:a="http://schemas.openxmlformats.org/drawingml/2006/main">
            <a:ext uri="{FF2B5EF4-FFF2-40B4-BE49-F238E27FC236}">
              <a16:creationId xmlns:a16="http://schemas.microsoft.com/office/drawing/2014/main" id="{E4A8A329-6DC3-4E58-9126-488F1B8E22AE}"/>
            </a:ext>
          </a:extLst>
        </cdr:cNvPr>
        <cdr:cNvGrpSpPr/>
      </cdr:nvGrpSpPr>
      <cdr:grpSpPr>
        <a:xfrm xmlns:a="http://schemas.openxmlformats.org/drawingml/2006/main" flipH="1">
          <a:off x="5176877" y="762025"/>
          <a:ext cx="2632480" cy="1902126"/>
          <a:chOff x="301" y="0"/>
          <a:chExt cx="2627384" cy="1849031"/>
        </a:xfrm>
      </cdr:grpSpPr>
      <cdr:cxnSp macro="">
        <cdr:nvCxnSpPr>
          <cdr:cNvPr id="8" name="直線コネクタ 7">
            <a:extLst xmlns:a="http://schemas.openxmlformats.org/drawingml/2006/main">
              <a:ext uri="{FF2B5EF4-FFF2-40B4-BE49-F238E27FC236}">
                <a16:creationId xmlns:a16="http://schemas.microsoft.com/office/drawing/2014/main" id="{46A82E6C-49B5-4D31-BEE5-2198DCA8EAA5}"/>
              </a:ext>
            </a:extLst>
          </cdr:cNvPr>
          <cdr:cNvCxnSpPr>
            <a:cxnSpLocks xmlns:a="http://schemas.openxmlformats.org/drawingml/2006/main"/>
          </cdr:cNvCxnSpPr>
        </cdr:nvCxnSpPr>
        <cdr:spPr>
          <a:xfrm xmlns:a="http://schemas.openxmlformats.org/drawingml/2006/main">
            <a:off x="301" y="4380"/>
            <a:ext cx="239" cy="1844651"/>
          </a:xfrm>
          <a:prstGeom xmlns:a="http://schemas.openxmlformats.org/drawingml/2006/main" prst="line">
            <a:avLst/>
          </a:prstGeom>
          <a:ln xmlns:a="http://schemas.openxmlformats.org/drawingml/2006/main" w="19050">
            <a:solidFill>
              <a:schemeClr val="tx1"/>
            </a:solidFill>
          </a:ln>
        </cdr:spPr>
        <cdr:style>
          <a:lnRef xmlns:a="http://schemas.openxmlformats.org/drawingml/2006/main" idx="1">
            <a:schemeClr val="accent1"/>
          </a:lnRef>
          <a:fillRef xmlns:a="http://schemas.openxmlformats.org/drawingml/2006/main" idx="0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9" name="直線コネクタ 8">
            <a:extLst xmlns:a="http://schemas.openxmlformats.org/drawingml/2006/main">
              <a:ext uri="{FF2B5EF4-FFF2-40B4-BE49-F238E27FC236}">
                <a16:creationId xmlns:a16="http://schemas.microsoft.com/office/drawing/2014/main" id="{021261BE-C206-44EE-B751-25E6D171141E}"/>
              </a:ext>
            </a:extLst>
          </cdr:cNvPr>
          <cdr:cNvCxnSpPr/>
        </cdr:nvCxnSpPr>
        <cdr:spPr>
          <a:xfrm xmlns:a="http://schemas.openxmlformats.org/drawingml/2006/main" flipV="1">
            <a:off x="11205" y="4380"/>
            <a:ext cx="2598383" cy="13446"/>
          </a:xfrm>
          <a:prstGeom xmlns:a="http://schemas.openxmlformats.org/drawingml/2006/main" prst="line">
            <a:avLst/>
          </a:prstGeom>
          <a:ln xmlns:a="http://schemas.openxmlformats.org/drawingml/2006/main" w="19050">
            <a:solidFill>
              <a:schemeClr val="tx1"/>
            </a:solidFill>
          </a:ln>
        </cdr:spPr>
        <cdr:style>
          <a:lnRef xmlns:a="http://schemas.openxmlformats.org/drawingml/2006/main" idx="1">
            <a:schemeClr val="accent1"/>
          </a:lnRef>
          <a:fillRef xmlns:a="http://schemas.openxmlformats.org/drawingml/2006/main" idx="0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10" name="直線コネクタ 9">
            <a:extLst xmlns:a="http://schemas.openxmlformats.org/drawingml/2006/main">
              <a:ext uri="{FF2B5EF4-FFF2-40B4-BE49-F238E27FC236}">
                <a16:creationId xmlns:a16="http://schemas.microsoft.com/office/drawing/2014/main" id="{2A6916FE-B3A6-4A37-A7E0-03BD679753A8}"/>
              </a:ext>
            </a:extLst>
          </cdr:cNvPr>
          <cdr:cNvCxnSpPr>
            <a:cxnSpLocks xmlns:a="http://schemas.openxmlformats.org/drawingml/2006/main"/>
          </cdr:cNvCxnSpPr>
        </cdr:nvCxnSpPr>
        <cdr:spPr>
          <a:xfrm xmlns:a="http://schemas.openxmlformats.org/drawingml/2006/main">
            <a:off x="2623491" y="0"/>
            <a:ext cx="4194" cy="1531680"/>
          </a:xfrm>
          <a:prstGeom xmlns:a="http://schemas.openxmlformats.org/drawingml/2006/main" prst="line">
            <a:avLst/>
          </a:prstGeom>
          <a:ln xmlns:a="http://schemas.openxmlformats.org/drawingml/2006/main" w="19050">
            <a:solidFill>
              <a:schemeClr val="tx1"/>
            </a:solidFill>
          </a:ln>
        </cdr:spPr>
        <cdr:style>
          <a:lnRef xmlns:a="http://schemas.openxmlformats.org/drawingml/2006/main" idx="1">
            <a:schemeClr val="accent1"/>
          </a:lnRef>
          <a:fillRef xmlns:a="http://schemas.openxmlformats.org/drawingml/2006/main" idx="0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tx1"/>
          </a:fontRef>
        </cdr:style>
      </cdr:cxnSp>
    </cdr:grpSp>
  </cdr:relSizeAnchor>
  <cdr:relSizeAnchor xmlns:cdr="http://schemas.openxmlformats.org/drawingml/2006/chartDrawing">
    <cdr:from>
      <cdr:x>0.26804</cdr:x>
      <cdr:y>0.05464</cdr:y>
    </cdr:from>
    <cdr:to>
      <cdr:x>0.84436</cdr:x>
      <cdr:y>0.44123</cdr:y>
    </cdr:to>
    <cdr:grpSp>
      <cdr:nvGrpSpPr>
        <cdr:cNvPr id="11" name="グループ化 10">
          <a:extLst xmlns:a="http://schemas.openxmlformats.org/drawingml/2006/main">
            <a:ext uri="{FF2B5EF4-FFF2-40B4-BE49-F238E27FC236}">
              <a16:creationId xmlns:a16="http://schemas.microsoft.com/office/drawing/2014/main" id="{C739AE25-B04B-45ED-ACC1-7A21CB3C7E03}"/>
            </a:ext>
          </a:extLst>
        </cdr:cNvPr>
        <cdr:cNvGrpSpPr/>
      </cdr:nvGrpSpPr>
      <cdr:grpSpPr>
        <a:xfrm xmlns:a="http://schemas.openxmlformats.org/drawingml/2006/main">
          <a:off x="2490505" y="330636"/>
          <a:ext cx="5354903" cy="2339324"/>
          <a:chOff x="0" y="0"/>
          <a:chExt cx="5430629" cy="3028742"/>
        </a:xfrm>
      </cdr:grpSpPr>
      <cdr:cxnSp macro="">
        <cdr:nvCxnSpPr>
          <cdr:cNvPr id="12" name="直線コネクタ 11">
            <a:extLst xmlns:a="http://schemas.openxmlformats.org/drawingml/2006/main">
              <a:ext uri="{FF2B5EF4-FFF2-40B4-BE49-F238E27FC236}">
                <a16:creationId xmlns:a16="http://schemas.microsoft.com/office/drawing/2014/main" id="{0169C030-E455-4857-B3B7-05FCF923C4BA}"/>
              </a:ext>
            </a:extLst>
          </cdr:cNvPr>
          <cdr:cNvCxnSpPr/>
        </cdr:nvCxnSpPr>
        <cdr:spPr>
          <a:xfrm xmlns:a="http://schemas.openxmlformats.org/drawingml/2006/main">
            <a:off x="0" y="4725"/>
            <a:ext cx="1658" cy="420059"/>
          </a:xfrm>
          <a:prstGeom xmlns:a="http://schemas.openxmlformats.org/drawingml/2006/main" prst="line">
            <a:avLst/>
          </a:prstGeom>
          <a:ln xmlns:a="http://schemas.openxmlformats.org/drawingml/2006/main" w="19050">
            <a:solidFill>
              <a:schemeClr val="tx1"/>
            </a:solidFill>
          </a:ln>
        </cdr:spPr>
        <cdr:style>
          <a:lnRef xmlns:a="http://schemas.openxmlformats.org/drawingml/2006/main" idx="1">
            <a:schemeClr val="accent1"/>
          </a:lnRef>
          <a:fillRef xmlns:a="http://schemas.openxmlformats.org/drawingml/2006/main" idx="0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13" name="直線コネクタ 12">
            <a:extLst xmlns:a="http://schemas.openxmlformats.org/drawingml/2006/main">
              <a:ext uri="{FF2B5EF4-FFF2-40B4-BE49-F238E27FC236}">
                <a16:creationId xmlns:a16="http://schemas.microsoft.com/office/drawing/2014/main" id="{44990135-612F-4130-BAB6-82AE3CBB728F}"/>
              </a:ext>
            </a:extLst>
          </cdr:cNvPr>
          <cdr:cNvCxnSpPr/>
        </cdr:nvCxnSpPr>
        <cdr:spPr>
          <a:xfrm xmlns:a="http://schemas.openxmlformats.org/drawingml/2006/main">
            <a:off x="0" y="0"/>
            <a:ext cx="5430629" cy="9778"/>
          </a:xfrm>
          <a:prstGeom xmlns:a="http://schemas.openxmlformats.org/drawingml/2006/main" prst="line">
            <a:avLst/>
          </a:prstGeom>
          <a:ln xmlns:a="http://schemas.openxmlformats.org/drawingml/2006/main" w="19050">
            <a:solidFill>
              <a:schemeClr val="tx1"/>
            </a:solidFill>
          </a:ln>
        </cdr:spPr>
        <cdr:style>
          <a:lnRef xmlns:a="http://schemas.openxmlformats.org/drawingml/2006/main" idx="1">
            <a:schemeClr val="accent1"/>
          </a:lnRef>
          <a:fillRef xmlns:a="http://schemas.openxmlformats.org/drawingml/2006/main" idx="0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14" name="直線コネクタ 13">
            <a:extLst xmlns:a="http://schemas.openxmlformats.org/drawingml/2006/main">
              <a:ext uri="{FF2B5EF4-FFF2-40B4-BE49-F238E27FC236}">
                <a16:creationId xmlns:a16="http://schemas.microsoft.com/office/drawing/2014/main" id="{3B5A05E9-EFA9-49D5-9054-E56127B72DB1}"/>
              </a:ext>
            </a:extLst>
          </cdr:cNvPr>
          <cdr:cNvCxnSpPr/>
        </cdr:nvCxnSpPr>
        <cdr:spPr>
          <a:xfrm xmlns:a="http://schemas.openxmlformats.org/drawingml/2006/main">
            <a:off x="5425994" y="14503"/>
            <a:ext cx="3352" cy="3014239"/>
          </a:xfrm>
          <a:prstGeom xmlns:a="http://schemas.openxmlformats.org/drawingml/2006/main" prst="line">
            <a:avLst/>
          </a:prstGeom>
          <a:ln xmlns:a="http://schemas.openxmlformats.org/drawingml/2006/main" w="19050">
            <a:solidFill>
              <a:schemeClr val="tx1"/>
            </a:solidFill>
          </a:ln>
        </cdr:spPr>
        <cdr:style>
          <a:lnRef xmlns:a="http://schemas.openxmlformats.org/drawingml/2006/main" idx="1">
            <a:schemeClr val="accent1"/>
          </a:lnRef>
          <a:fillRef xmlns:a="http://schemas.openxmlformats.org/drawingml/2006/main" idx="0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tx1"/>
          </a:fontRef>
        </cdr:style>
      </cdr:cxnSp>
    </cdr:grpSp>
  </cdr:relSizeAnchor>
  <cdr:relSizeAnchor xmlns:cdr="http://schemas.openxmlformats.org/drawingml/2006/chartDrawing">
    <cdr:from>
      <cdr:x>0.54065</cdr:x>
      <cdr:y>0</cdr:y>
    </cdr:from>
    <cdr:to>
      <cdr:x>0.57992</cdr:x>
      <cdr:y>0.08344</cdr:y>
    </cdr:to>
    <cdr:sp macro="" textlink="">
      <cdr:nvSpPr>
        <cdr:cNvPr id="15" name="テキスト ボックス 9">
          <a:extLst xmlns:a="http://schemas.openxmlformats.org/drawingml/2006/main">
            <a:ext uri="{FF2B5EF4-FFF2-40B4-BE49-F238E27FC236}">
              <a16:creationId xmlns:a16="http://schemas.microsoft.com/office/drawing/2014/main" id="{FEFDE848-20D9-4F1D-928F-D9562F07A554}"/>
            </a:ext>
          </a:extLst>
        </cdr:cNvPr>
        <cdr:cNvSpPr txBox="1"/>
      </cdr:nvSpPr>
      <cdr:spPr>
        <a:xfrm xmlns:a="http://schemas.openxmlformats.org/drawingml/2006/main">
          <a:off x="5014286" y="0"/>
          <a:ext cx="364159" cy="504565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none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kumimoji="1" lang="ja-JP" altLang="en-US" sz="2800" dirty="0">
              <a:latin typeface="Times New Roman" panose="02020603050405020304" pitchFamily="18" charset="0"/>
              <a:cs typeface="Times New Roman" panose="02020603050405020304" pitchFamily="18" charset="0"/>
            </a:rPr>
            <a:t>*</a:t>
          </a:r>
        </a:p>
      </cdr:txBody>
    </cdr:sp>
  </cdr:relSizeAnchor>
  <cdr:relSizeAnchor xmlns:cdr="http://schemas.openxmlformats.org/drawingml/2006/chartDrawing">
    <cdr:from>
      <cdr:x>0.39116</cdr:x>
      <cdr:y>0.07198</cdr:y>
    </cdr:from>
    <cdr:to>
      <cdr:x>0.43042</cdr:x>
      <cdr:y>0.15542</cdr:y>
    </cdr:to>
    <cdr:sp macro="" textlink="">
      <cdr:nvSpPr>
        <cdr:cNvPr id="16" name="テキスト ボックス 9">
          <a:extLst xmlns:a="http://schemas.openxmlformats.org/drawingml/2006/main">
            <a:ext uri="{FF2B5EF4-FFF2-40B4-BE49-F238E27FC236}">
              <a16:creationId xmlns:a16="http://schemas.microsoft.com/office/drawing/2014/main" id="{FEFDE848-20D9-4F1D-928F-D9562F07A554}"/>
            </a:ext>
          </a:extLst>
        </cdr:cNvPr>
        <cdr:cNvSpPr txBox="1"/>
      </cdr:nvSpPr>
      <cdr:spPr>
        <a:xfrm xmlns:a="http://schemas.openxmlformats.org/drawingml/2006/main">
          <a:off x="3627772" y="435296"/>
          <a:ext cx="364159" cy="504565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none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kumimoji="1" lang="ja-JP" altLang="en-US" sz="2800" dirty="0">
              <a:latin typeface="Times New Roman" panose="02020603050405020304" pitchFamily="18" charset="0"/>
              <a:cs typeface="Times New Roman" panose="02020603050405020304" pitchFamily="18" charset="0"/>
            </a:rPr>
            <a:t>*</a:t>
          </a:r>
        </a:p>
      </cdr:txBody>
    </cdr:sp>
  </cdr:relSizeAnchor>
  <cdr:relSizeAnchor xmlns:cdr="http://schemas.openxmlformats.org/drawingml/2006/chartDrawing">
    <cdr:from>
      <cdr:x>0.69015</cdr:x>
      <cdr:y>0.07198</cdr:y>
    </cdr:from>
    <cdr:to>
      <cdr:x>0.72942</cdr:x>
      <cdr:y>0.15542</cdr:y>
    </cdr:to>
    <cdr:sp macro="" textlink="">
      <cdr:nvSpPr>
        <cdr:cNvPr id="17" name="テキスト ボックス 9">
          <a:extLst xmlns:a="http://schemas.openxmlformats.org/drawingml/2006/main">
            <a:ext uri="{FF2B5EF4-FFF2-40B4-BE49-F238E27FC236}">
              <a16:creationId xmlns:a16="http://schemas.microsoft.com/office/drawing/2014/main" id="{FEFDE848-20D9-4F1D-928F-D9562F07A554}"/>
            </a:ext>
          </a:extLst>
        </cdr:cNvPr>
        <cdr:cNvSpPr txBox="1"/>
      </cdr:nvSpPr>
      <cdr:spPr>
        <a:xfrm xmlns:a="http://schemas.openxmlformats.org/drawingml/2006/main">
          <a:off x="6400800" y="435296"/>
          <a:ext cx="364159" cy="504565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none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kumimoji="1" lang="ja-JP" altLang="en-US" sz="2800" dirty="0">
              <a:latin typeface="Times New Roman" panose="02020603050405020304" pitchFamily="18" charset="0"/>
              <a:cs typeface="Times New Roman" panose="02020603050405020304" pitchFamily="18" charset="0"/>
            </a:rPr>
            <a:t>*</a:t>
          </a:r>
        </a:p>
      </cdr:txBody>
    </cdr:sp>
  </cdr:relSizeAnchor>
</c:userShapes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388330</xdr:colOff>
      <xdr:row>6</xdr:row>
      <xdr:rowOff>929</xdr:rowOff>
    </xdr:from>
    <xdr:to>
      <xdr:col>35</xdr:col>
      <xdr:colOff>392741</xdr:colOff>
      <xdr:row>26</xdr:row>
      <xdr:rowOff>193260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E76C396-345F-4619-A524-B1F643A298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35</xdr:col>
      <xdr:colOff>567449</xdr:colOff>
      <xdr:row>6</xdr:row>
      <xdr:rowOff>207921</xdr:rowOff>
    </xdr:from>
    <xdr:to>
      <xdr:col>42</xdr:col>
      <xdr:colOff>102537</xdr:colOff>
      <xdr:row>22</xdr:row>
      <xdr:rowOff>42745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5836D498-D127-48DE-A484-F4F132CCA1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42</xdr:col>
      <xdr:colOff>463771</xdr:colOff>
      <xdr:row>9</xdr:row>
      <xdr:rowOff>24425</xdr:rowOff>
    </xdr:from>
    <xdr:to>
      <xdr:col>50</xdr:col>
      <xdr:colOff>43042</xdr:colOff>
      <xdr:row>20</xdr:row>
      <xdr:rowOff>186198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9D2AE62-0F09-4F7D-98FD-5C2E1A7557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17</xdr:col>
      <xdr:colOff>653144</xdr:colOff>
      <xdr:row>28</xdr:row>
      <xdr:rowOff>207509</xdr:rowOff>
    </xdr:from>
    <xdr:to>
      <xdr:col>23</xdr:col>
      <xdr:colOff>162393</xdr:colOff>
      <xdr:row>43</xdr:row>
      <xdr:rowOff>235636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2E6A9DF-9B6B-48BE-9131-6395130C4E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35254</xdr:colOff>
      <xdr:row>45</xdr:row>
      <xdr:rowOff>58199</xdr:rowOff>
    </xdr:from>
    <xdr:to>
      <xdr:col>23</xdr:col>
      <xdr:colOff>234137</xdr:colOff>
      <xdr:row>60</xdr:row>
      <xdr:rowOff>89046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2CF6EF0-F3E8-42FF-A1B9-35F55C3C8B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17</xdr:col>
      <xdr:colOff>671079</xdr:colOff>
      <xdr:row>61</xdr:row>
      <xdr:rowOff>239981</xdr:rowOff>
    </xdr:from>
    <xdr:to>
      <xdr:col>23</xdr:col>
      <xdr:colOff>167958</xdr:colOff>
      <xdr:row>77</xdr:row>
      <xdr:rowOff>23177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D41C150-2201-4C18-8241-5ABEAE25BB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23</xdr:col>
      <xdr:colOff>408215</xdr:colOff>
      <xdr:row>29</xdr:row>
      <xdr:rowOff>0</xdr:rowOff>
    </xdr:from>
    <xdr:to>
      <xdr:col>29</xdr:col>
      <xdr:colOff>635239</xdr:colOff>
      <xdr:row>44</xdr:row>
      <xdr:rowOff>28125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82A8F7E-AA3C-4C55-A400-DC686864DD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23</xdr:col>
      <xdr:colOff>489858</xdr:colOff>
      <xdr:row>45</xdr:row>
      <xdr:rowOff>0</xdr:rowOff>
    </xdr:from>
    <xdr:to>
      <xdr:col>30</xdr:col>
      <xdr:colOff>67341</xdr:colOff>
      <xdr:row>60</xdr:row>
      <xdr:rowOff>28125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BE64467-6E2C-4DEA-BFD4-35D46EA816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23</xdr:col>
      <xdr:colOff>571501</xdr:colOff>
      <xdr:row>61</xdr:row>
      <xdr:rowOff>0</xdr:rowOff>
    </xdr:from>
    <xdr:to>
      <xdr:col>30</xdr:col>
      <xdr:colOff>148984</xdr:colOff>
      <xdr:row>76</xdr:row>
      <xdr:rowOff>28125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6E321B6-390B-44E4-A989-8ED13BE4F5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388330</xdr:colOff>
      <xdr:row>6</xdr:row>
      <xdr:rowOff>929</xdr:rowOff>
    </xdr:from>
    <xdr:to>
      <xdr:col>35</xdr:col>
      <xdr:colOff>392741</xdr:colOff>
      <xdr:row>26</xdr:row>
      <xdr:rowOff>193260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876F65BF-47B0-450A-9263-2D2DA86A94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35</xdr:col>
      <xdr:colOff>567449</xdr:colOff>
      <xdr:row>6</xdr:row>
      <xdr:rowOff>207921</xdr:rowOff>
    </xdr:from>
    <xdr:to>
      <xdr:col>42</xdr:col>
      <xdr:colOff>102537</xdr:colOff>
      <xdr:row>22</xdr:row>
      <xdr:rowOff>42745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2193BF5F-2B59-4146-8A31-B4930F6441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42</xdr:col>
      <xdr:colOff>463771</xdr:colOff>
      <xdr:row>9</xdr:row>
      <xdr:rowOff>24425</xdr:rowOff>
    </xdr:from>
    <xdr:to>
      <xdr:col>50</xdr:col>
      <xdr:colOff>43042</xdr:colOff>
      <xdr:row>20</xdr:row>
      <xdr:rowOff>186198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A0C7B0A-DACB-4C49-B40B-C4870202F9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17</xdr:col>
      <xdr:colOff>653144</xdr:colOff>
      <xdr:row>28</xdr:row>
      <xdr:rowOff>207509</xdr:rowOff>
    </xdr:from>
    <xdr:to>
      <xdr:col>23</xdr:col>
      <xdr:colOff>162393</xdr:colOff>
      <xdr:row>43</xdr:row>
      <xdr:rowOff>235636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7E10262-7EB3-4E5C-B4E5-71B304DAD4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35254</xdr:colOff>
      <xdr:row>45</xdr:row>
      <xdr:rowOff>58199</xdr:rowOff>
    </xdr:from>
    <xdr:to>
      <xdr:col>23</xdr:col>
      <xdr:colOff>234137</xdr:colOff>
      <xdr:row>57</xdr:row>
      <xdr:rowOff>0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4789099-5AC9-4C3C-AB55-FD8693DAD7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23</xdr:col>
      <xdr:colOff>408215</xdr:colOff>
      <xdr:row>29</xdr:row>
      <xdr:rowOff>0</xdr:rowOff>
    </xdr:from>
    <xdr:to>
      <xdr:col>29</xdr:col>
      <xdr:colOff>635239</xdr:colOff>
      <xdr:row>44</xdr:row>
      <xdr:rowOff>28125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1DB9DEF-1E72-40E1-8F4D-817A9826AB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23</xdr:col>
      <xdr:colOff>489858</xdr:colOff>
      <xdr:row>45</xdr:row>
      <xdr:rowOff>0</xdr:rowOff>
    </xdr:from>
    <xdr:to>
      <xdr:col>30</xdr:col>
      <xdr:colOff>67341</xdr:colOff>
      <xdr:row>57</xdr:row>
      <xdr:rowOff>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F6EF5E4-B109-476B-90E2-111F27DC6E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388330</xdr:colOff>
      <xdr:row>6</xdr:row>
      <xdr:rowOff>929</xdr:rowOff>
    </xdr:from>
    <xdr:to>
      <xdr:col>35</xdr:col>
      <xdr:colOff>392741</xdr:colOff>
      <xdr:row>26</xdr:row>
      <xdr:rowOff>193260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203317D3-0A6A-451A-A891-3950A306C07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35</xdr:col>
      <xdr:colOff>567449</xdr:colOff>
      <xdr:row>6</xdr:row>
      <xdr:rowOff>207921</xdr:rowOff>
    </xdr:from>
    <xdr:to>
      <xdr:col>42</xdr:col>
      <xdr:colOff>102537</xdr:colOff>
      <xdr:row>22</xdr:row>
      <xdr:rowOff>42745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5D6423-B074-4870-8792-25A96988F46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42</xdr:col>
      <xdr:colOff>463771</xdr:colOff>
      <xdr:row>9</xdr:row>
      <xdr:rowOff>24425</xdr:rowOff>
    </xdr:from>
    <xdr:to>
      <xdr:col>50</xdr:col>
      <xdr:colOff>43042</xdr:colOff>
      <xdr:row>20</xdr:row>
      <xdr:rowOff>186198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38D9406-CDAB-4339-88B2-8E716E60F9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17</xdr:col>
      <xdr:colOff>653144</xdr:colOff>
      <xdr:row>28</xdr:row>
      <xdr:rowOff>207509</xdr:rowOff>
    </xdr:from>
    <xdr:to>
      <xdr:col>23</xdr:col>
      <xdr:colOff>162393</xdr:colOff>
      <xdr:row>42</xdr:row>
      <xdr:rowOff>235636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32E2B66-00FC-4723-AD66-C206AE9940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35254</xdr:colOff>
      <xdr:row>44</xdr:row>
      <xdr:rowOff>58199</xdr:rowOff>
    </xdr:from>
    <xdr:to>
      <xdr:col>23</xdr:col>
      <xdr:colOff>234137</xdr:colOff>
      <xdr:row>48</xdr:row>
      <xdr:rowOff>0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11A413B-A94E-4B64-905A-1ADB86D4A0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23</xdr:col>
      <xdr:colOff>408215</xdr:colOff>
      <xdr:row>29</xdr:row>
      <xdr:rowOff>0</xdr:rowOff>
    </xdr:from>
    <xdr:to>
      <xdr:col>29</xdr:col>
      <xdr:colOff>635239</xdr:colOff>
      <xdr:row>43</xdr:row>
      <xdr:rowOff>28125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69C286B-6EC7-4B18-8DD7-0ADDB36736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23</xdr:col>
      <xdr:colOff>489858</xdr:colOff>
      <xdr:row>44</xdr:row>
      <xdr:rowOff>0</xdr:rowOff>
    </xdr:from>
    <xdr:to>
      <xdr:col>30</xdr:col>
      <xdr:colOff>67341</xdr:colOff>
      <xdr:row>48</xdr:row>
      <xdr:rowOff>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4F34DA6-8EF7-4631-A928-4DA905949E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388330</xdr:colOff>
      <xdr:row>6</xdr:row>
      <xdr:rowOff>929</xdr:rowOff>
    </xdr:from>
    <xdr:to>
      <xdr:col>35</xdr:col>
      <xdr:colOff>392741</xdr:colOff>
      <xdr:row>26</xdr:row>
      <xdr:rowOff>193260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3DB74257-1CF9-4B25-BA4A-EED2627050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35</xdr:col>
      <xdr:colOff>567449</xdr:colOff>
      <xdr:row>6</xdr:row>
      <xdr:rowOff>207921</xdr:rowOff>
    </xdr:from>
    <xdr:to>
      <xdr:col>42</xdr:col>
      <xdr:colOff>102537</xdr:colOff>
      <xdr:row>22</xdr:row>
      <xdr:rowOff>42745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9829CAEA-BD12-4CE5-80BC-5FEF6FE55A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42</xdr:col>
      <xdr:colOff>463771</xdr:colOff>
      <xdr:row>9</xdr:row>
      <xdr:rowOff>24425</xdr:rowOff>
    </xdr:from>
    <xdr:to>
      <xdr:col>50</xdr:col>
      <xdr:colOff>43042</xdr:colOff>
      <xdr:row>20</xdr:row>
      <xdr:rowOff>186198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8DBFC59-4341-4525-A122-2448139534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17</xdr:col>
      <xdr:colOff>653144</xdr:colOff>
      <xdr:row>28</xdr:row>
      <xdr:rowOff>207509</xdr:rowOff>
    </xdr:from>
    <xdr:to>
      <xdr:col>23</xdr:col>
      <xdr:colOff>162393</xdr:colOff>
      <xdr:row>42</xdr:row>
      <xdr:rowOff>235636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E328687-D7A2-4E35-8E04-DCC9E18988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35254</xdr:colOff>
      <xdr:row>44</xdr:row>
      <xdr:rowOff>58199</xdr:rowOff>
    </xdr:from>
    <xdr:to>
      <xdr:col>23</xdr:col>
      <xdr:colOff>234137</xdr:colOff>
      <xdr:row>58</xdr:row>
      <xdr:rowOff>89046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14827CD-0213-4D99-937F-52C8DE921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17</xdr:col>
      <xdr:colOff>671079</xdr:colOff>
      <xdr:row>59</xdr:row>
      <xdr:rowOff>239981</xdr:rowOff>
    </xdr:from>
    <xdr:to>
      <xdr:col>23</xdr:col>
      <xdr:colOff>167958</xdr:colOff>
      <xdr:row>75</xdr:row>
      <xdr:rowOff>23177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33044AD-2224-4F14-B689-863AE19364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23</xdr:col>
      <xdr:colOff>408215</xdr:colOff>
      <xdr:row>29</xdr:row>
      <xdr:rowOff>0</xdr:rowOff>
    </xdr:from>
    <xdr:to>
      <xdr:col>29</xdr:col>
      <xdr:colOff>635239</xdr:colOff>
      <xdr:row>43</xdr:row>
      <xdr:rowOff>28125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7E6B0D3-F086-4F39-B1CD-A7392587C9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23</xdr:col>
      <xdr:colOff>489858</xdr:colOff>
      <xdr:row>44</xdr:row>
      <xdr:rowOff>0</xdr:rowOff>
    </xdr:from>
    <xdr:to>
      <xdr:col>30</xdr:col>
      <xdr:colOff>67341</xdr:colOff>
      <xdr:row>58</xdr:row>
      <xdr:rowOff>28125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FADD1E7-0564-4256-A203-B19CA2F2004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23</xdr:col>
      <xdr:colOff>571501</xdr:colOff>
      <xdr:row>59</xdr:row>
      <xdr:rowOff>0</xdr:rowOff>
    </xdr:from>
    <xdr:to>
      <xdr:col>30</xdr:col>
      <xdr:colOff>148984</xdr:colOff>
      <xdr:row>74</xdr:row>
      <xdr:rowOff>28125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597FD0C-001B-4CB6-A368-12481DCCA1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19</xdr:col>
      <xdr:colOff>798285</xdr:colOff>
      <xdr:row>15</xdr:row>
      <xdr:rowOff>75293</xdr:rowOff>
    </xdr:from>
    <xdr:to>
      <xdr:col>26</xdr:col>
      <xdr:colOff>226785</xdr:colOff>
      <xdr:row>27</xdr:row>
      <xdr:rowOff>97065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967FEA3-CC57-44F8-BF15-34DD30C103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388330</xdr:colOff>
      <xdr:row>6</xdr:row>
      <xdr:rowOff>929</xdr:rowOff>
    </xdr:from>
    <xdr:to>
      <xdr:col>35</xdr:col>
      <xdr:colOff>392741</xdr:colOff>
      <xdr:row>26</xdr:row>
      <xdr:rowOff>193260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1128090A-490D-403F-BA7C-53B0054DF7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35</xdr:col>
      <xdr:colOff>567449</xdr:colOff>
      <xdr:row>6</xdr:row>
      <xdr:rowOff>207921</xdr:rowOff>
    </xdr:from>
    <xdr:to>
      <xdr:col>42</xdr:col>
      <xdr:colOff>102537</xdr:colOff>
      <xdr:row>22</xdr:row>
      <xdr:rowOff>42745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33CC4B7A-53D3-4D53-9E6A-6B15930A11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42</xdr:col>
      <xdr:colOff>463771</xdr:colOff>
      <xdr:row>9</xdr:row>
      <xdr:rowOff>24425</xdr:rowOff>
    </xdr:from>
    <xdr:to>
      <xdr:col>50</xdr:col>
      <xdr:colOff>43042</xdr:colOff>
      <xdr:row>20</xdr:row>
      <xdr:rowOff>186198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F8C9B0A-A65C-4144-9E95-3EB7AA3E73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17</xdr:col>
      <xdr:colOff>653144</xdr:colOff>
      <xdr:row>28</xdr:row>
      <xdr:rowOff>0</xdr:rowOff>
    </xdr:from>
    <xdr:to>
      <xdr:col>23</xdr:col>
      <xdr:colOff>162393</xdr:colOff>
      <xdr:row>41</xdr:row>
      <xdr:rowOff>235636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EE569C3-DCFF-4BAD-B7CA-0FD24E8269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35254</xdr:colOff>
      <xdr:row>43</xdr:row>
      <xdr:rowOff>58199</xdr:rowOff>
    </xdr:from>
    <xdr:to>
      <xdr:col>23</xdr:col>
      <xdr:colOff>234137</xdr:colOff>
      <xdr:row>58</xdr:row>
      <xdr:rowOff>89046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3AA30A9-A335-4FE3-9D16-554042EFBC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17</xdr:col>
      <xdr:colOff>671079</xdr:colOff>
      <xdr:row>59</xdr:row>
      <xdr:rowOff>239981</xdr:rowOff>
    </xdr:from>
    <xdr:to>
      <xdr:col>23</xdr:col>
      <xdr:colOff>167958</xdr:colOff>
      <xdr:row>73</xdr:row>
      <xdr:rowOff>23177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4F43D90-D60A-447C-A62A-58BE25DFA1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23</xdr:col>
      <xdr:colOff>408215</xdr:colOff>
      <xdr:row>28</xdr:row>
      <xdr:rowOff>0</xdr:rowOff>
    </xdr:from>
    <xdr:to>
      <xdr:col>29</xdr:col>
      <xdr:colOff>635239</xdr:colOff>
      <xdr:row>42</xdr:row>
      <xdr:rowOff>28125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B2A2651-6550-43D0-B32D-4A8ECD20AF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23</xdr:col>
      <xdr:colOff>489858</xdr:colOff>
      <xdr:row>43</xdr:row>
      <xdr:rowOff>0</xdr:rowOff>
    </xdr:from>
    <xdr:to>
      <xdr:col>30</xdr:col>
      <xdr:colOff>67341</xdr:colOff>
      <xdr:row>58</xdr:row>
      <xdr:rowOff>28125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94858CF-FEFC-43B6-9BB1-964A823812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23</xdr:col>
      <xdr:colOff>571501</xdr:colOff>
      <xdr:row>59</xdr:row>
      <xdr:rowOff>0</xdr:rowOff>
    </xdr:from>
    <xdr:to>
      <xdr:col>30</xdr:col>
      <xdr:colOff>148984</xdr:colOff>
      <xdr:row>72</xdr:row>
      <xdr:rowOff>28125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618B369-246B-4026-8797-3D87E1D409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20</xdr:col>
      <xdr:colOff>163286</xdr:colOff>
      <xdr:row>13</xdr:row>
      <xdr:rowOff>11793</xdr:rowOff>
    </xdr:from>
    <xdr:to>
      <xdr:col>27</xdr:col>
      <xdr:colOff>99786</xdr:colOff>
      <xdr:row>25</xdr:row>
      <xdr:rowOff>33564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FBD1B77-2F05-4D7B-AB78-C9F4112879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20</xdr:col>
      <xdr:colOff>390071</xdr:colOff>
      <xdr:row>27</xdr:row>
      <xdr:rowOff>2722</xdr:rowOff>
    </xdr:from>
    <xdr:to>
      <xdr:col>27</xdr:col>
      <xdr:colOff>326571</xdr:colOff>
      <xdr:row>39</xdr:row>
      <xdr:rowOff>24493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607FE53-ABFF-4B1C-97C2-B428E0450D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0</xdr:colOff>
      <xdr:row>28</xdr:row>
      <xdr:rowOff>0</xdr:rowOff>
    </xdr:from>
    <xdr:to>
      <xdr:col>24</xdr:col>
      <xdr:colOff>638559</xdr:colOff>
      <xdr:row>38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703DD376-4394-48A7-B1B8-810BF0E2F5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24</xdr:col>
      <xdr:colOff>683558</xdr:colOff>
      <xdr:row>28</xdr:row>
      <xdr:rowOff>0</xdr:rowOff>
    </xdr:from>
    <xdr:to>
      <xdr:col>29</xdr:col>
      <xdr:colOff>649763</xdr:colOff>
      <xdr:row>38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96B3B332-3523-4E8D-99C5-C7FE313FE2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30</xdr:col>
      <xdr:colOff>0</xdr:colOff>
      <xdr:row>28</xdr:row>
      <xdr:rowOff>1</xdr:rowOff>
    </xdr:from>
    <xdr:to>
      <xdr:col>34</xdr:col>
      <xdr:colOff>649764</xdr:colOff>
      <xdr:row>38</xdr:row>
      <xdr:rowOff>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4A56007-9A01-4F0B-9648-15E9D9FFB2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35</xdr:col>
      <xdr:colOff>0</xdr:colOff>
      <xdr:row>28</xdr:row>
      <xdr:rowOff>1</xdr:rowOff>
    </xdr:from>
    <xdr:to>
      <xdr:col>39</xdr:col>
      <xdr:colOff>653142</xdr:colOff>
      <xdr:row>38</xdr:row>
      <xdr:rowOff>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DEDE539-3E32-4978-A2EB-07B7862594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68035</xdr:colOff>
      <xdr:row>26</xdr:row>
      <xdr:rowOff>68036</xdr:rowOff>
    </xdr:from>
    <xdr:to>
      <xdr:col>23</xdr:col>
      <xdr:colOff>26237</xdr:colOff>
      <xdr:row>38</xdr:row>
      <xdr:rowOff>122036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C0BE7AA-A31A-470A-BA77-2CA978E7EF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22</xdr:col>
      <xdr:colOff>683558</xdr:colOff>
      <xdr:row>28</xdr:row>
      <xdr:rowOff>0</xdr:rowOff>
    </xdr:from>
    <xdr:to>
      <xdr:col>27</xdr:col>
      <xdr:colOff>649763</xdr:colOff>
      <xdr:row>40</xdr:row>
      <xdr:rowOff>54000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135AAC8-E444-4776-9277-1049247954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28</xdr:col>
      <xdr:colOff>0</xdr:colOff>
      <xdr:row>28</xdr:row>
      <xdr:rowOff>1</xdr:rowOff>
    </xdr:from>
    <xdr:to>
      <xdr:col>32</xdr:col>
      <xdr:colOff>649764</xdr:colOff>
      <xdr:row>40</xdr:row>
      <xdr:rowOff>54001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8F427CD-1958-4FB5-8726-2DF53D0E42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33</xdr:col>
      <xdr:colOff>0</xdr:colOff>
      <xdr:row>28</xdr:row>
      <xdr:rowOff>1</xdr:rowOff>
    </xdr:from>
    <xdr:to>
      <xdr:col>37</xdr:col>
      <xdr:colOff>653142</xdr:colOff>
      <xdr:row>40</xdr:row>
      <xdr:rowOff>54001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E4B4071-27DC-4D5C-891E-91E6208D1A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0</xdr:colOff>
      <xdr:row>42</xdr:row>
      <xdr:rowOff>0</xdr:rowOff>
    </xdr:from>
    <xdr:to>
      <xdr:col>22</xdr:col>
      <xdr:colOff>638559</xdr:colOff>
      <xdr:row>54</xdr:row>
      <xdr:rowOff>54000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820F0DC-638F-453C-A308-93CC49D5C9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22</xdr:col>
      <xdr:colOff>683558</xdr:colOff>
      <xdr:row>42</xdr:row>
      <xdr:rowOff>0</xdr:rowOff>
    </xdr:from>
    <xdr:to>
      <xdr:col>27</xdr:col>
      <xdr:colOff>649763</xdr:colOff>
      <xdr:row>54</xdr:row>
      <xdr:rowOff>54000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3D24BAE-F080-49B0-AA3A-2ADF027E36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27</xdr:col>
      <xdr:colOff>683557</xdr:colOff>
      <xdr:row>42</xdr:row>
      <xdr:rowOff>1</xdr:rowOff>
    </xdr:from>
    <xdr:to>
      <xdr:col>32</xdr:col>
      <xdr:colOff>649763</xdr:colOff>
      <xdr:row>54</xdr:row>
      <xdr:rowOff>54001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EB61856F-B2B0-4028-8F79-B7FACF162E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33</xdr:col>
      <xdr:colOff>1</xdr:colOff>
      <xdr:row>42</xdr:row>
      <xdr:rowOff>2</xdr:rowOff>
    </xdr:from>
    <xdr:to>
      <xdr:col>38</xdr:col>
      <xdr:colOff>13607</xdr:colOff>
      <xdr:row>54</xdr:row>
      <xdr:rowOff>54002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A7EC84AB-3CAF-4A2C-AA46-F63A9BD9CC9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18</xdr:col>
      <xdr:colOff>171823</xdr:colOff>
      <xdr:row>56</xdr:row>
      <xdr:rowOff>22413</xdr:rowOff>
    </xdr:from>
    <xdr:to>
      <xdr:col>23</xdr:col>
      <xdr:colOff>123088</xdr:colOff>
      <xdr:row>68</xdr:row>
      <xdr:rowOff>76413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0431C43F-7BEF-4D95-BBBB-4055CB327A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23</xdr:col>
      <xdr:colOff>118781</xdr:colOff>
      <xdr:row>56</xdr:row>
      <xdr:rowOff>62753</xdr:rowOff>
    </xdr:from>
    <xdr:to>
      <xdr:col>28</xdr:col>
      <xdr:colOff>84986</xdr:colOff>
      <xdr:row>68</xdr:row>
      <xdr:rowOff>116753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90F8255C-7067-4F80-97BE-1480629AD5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28</xdr:col>
      <xdr:colOff>156134</xdr:colOff>
      <xdr:row>56</xdr:row>
      <xdr:rowOff>122519</xdr:rowOff>
    </xdr:from>
    <xdr:to>
      <xdr:col>33</xdr:col>
      <xdr:colOff>122340</xdr:colOff>
      <xdr:row>68</xdr:row>
      <xdr:rowOff>176519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9FA8D37E-25D5-48B6-B55B-AF737C8772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33</xdr:col>
      <xdr:colOff>167342</xdr:colOff>
      <xdr:row>56</xdr:row>
      <xdr:rowOff>115049</xdr:rowOff>
    </xdr:from>
    <xdr:to>
      <xdr:col>38</xdr:col>
      <xdr:colOff>180948</xdr:colOff>
      <xdr:row>68</xdr:row>
      <xdr:rowOff>169049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65583D8E-828A-4E5F-B87F-1CBB7DB4DD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291544" cy="6051176"/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B1B4A8DE-C659-443F-A8AE-46CF40B8E10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0.21231</cdr:x>
      <cdr:y>0.11175</cdr:y>
    </cdr:from>
    <cdr:to>
      <cdr:x>0.29542</cdr:x>
      <cdr:y>0.2447</cdr:y>
    </cdr:to>
    <cdr:grpSp>
      <cdr:nvGrpSpPr>
        <cdr:cNvPr id="3" name="グループ化 2">
          <a:extLst xmlns:a="http://schemas.openxmlformats.org/drawingml/2006/main">
            <a:ext uri="{FF2B5EF4-FFF2-40B4-BE49-F238E27FC236}">
              <a16:creationId xmlns:a16="http://schemas.microsoft.com/office/drawing/2014/main" id="{5ED581D1-326E-4A88-9CA3-E81D28B5524F}"/>
            </a:ext>
          </a:extLst>
        </cdr:cNvPr>
        <cdr:cNvGrpSpPr/>
      </cdr:nvGrpSpPr>
      <cdr:grpSpPr>
        <a:xfrm xmlns:a="http://schemas.openxmlformats.org/drawingml/2006/main">
          <a:off x="1972688" y="676219"/>
          <a:ext cx="772220" cy="804504"/>
          <a:chOff x="0" y="0"/>
          <a:chExt cx="2690148" cy="157629"/>
        </a:xfrm>
      </cdr:grpSpPr>
      <cdr:cxnSp macro="">
        <cdr:nvCxnSpPr>
          <cdr:cNvPr id="4" name="直線コネクタ 3">
            <a:extLst xmlns:a="http://schemas.openxmlformats.org/drawingml/2006/main">
              <a:ext uri="{FF2B5EF4-FFF2-40B4-BE49-F238E27FC236}">
                <a16:creationId xmlns:a16="http://schemas.microsoft.com/office/drawing/2014/main" id="{B7F558A0-E5A6-4D58-AAD6-F5338D3F1F77}"/>
              </a:ext>
            </a:extLst>
          </cdr:cNvPr>
          <cdr:cNvCxnSpPr/>
        </cdr:nvCxnSpPr>
        <cdr:spPr>
          <a:xfrm xmlns:a="http://schemas.openxmlformats.org/drawingml/2006/main">
            <a:off x="0" y="0"/>
            <a:ext cx="0" cy="157629"/>
          </a:xfrm>
          <a:prstGeom xmlns:a="http://schemas.openxmlformats.org/drawingml/2006/main" prst="line">
            <a:avLst/>
          </a:prstGeom>
          <a:ln xmlns:a="http://schemas.openxmlformats.org/drawingml/2006/main" w="19050">
            <a:solidFill>
              <a:schemeClr val="tx1"/>
            </a:solidFill>
          </a:ln>
        </cdr:spPr>
        <cdr:style>
          <a:lnRef xmlns:a="http://schemas.openxmlformats.org/drawingml/2006/main" idx="1">
            <a:schemeClr val="accent1"/>
          </a:lnRef>
          <a:fillRef xmlns:a="http://schemas.openxmlformats.org/drawingml/2006/main" idx="0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5" name="直線コネクタ 4">
            <a:extLst xmlns:a="http://schemas.openxmlformats.org/drawingml/2006/main">
              <a:ext uri="{FF2B5EF4-FFF2-40B4-BE49-F238E27FC236}">
                <a16:creationId xmlns:a16="http://schemas.microsoft.com/office/drawing/2014/main" id="{3C726E71-A3F9-4C47-AE4F-7F87443D1D81}"/>
              </a:ext>
            </a:extLst>
          </cdr:cNvPr>
          <cdr:cNvCxnSpPr/>
        </cdr:nvCxnSpPr>
        <cdr:spPr>
          <a:xfrm xmlns:a="http://schemas.openxmlformats.org/drawingml/2006/main">
            <a:off x="0" y="0"/>
            <a:ext cx="2690145" cy="0"/>
          </a:xfrm>
          <a:prstGeom xmlns:a="http://schemas.openxmlformats.org/drawingml/2006/main" prst="line">
            <a:avLst/>
          </a:prstGeom>
          <a:ln xmlns:a="http://schemas.openxmlformats.org/drawingml/2006/main" w="19050">
            <a:solidFill>
              <a:schemeClr val="tx1"/>
            </a:solidFill>
          </a:ln>
        </cdr:spPr>
        <cdr:style>
          <a:lnRef xmlns:a="http://schemas.openxmlformats.org/drawingml/2006/main" idx="1">
            <a:schemeClr val="accent1"/>
          </a:lnRef>
          <a:fillRef xmlns:a="http://schemas.openxmlformats.org/drawingml/2006/main" idx="0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6" name="直線コネクタ 5">
            <a:extLst xmlns:a="http://schemas.openxmlformats.org/drawingml/2006/main">
              <a:ext uri="{FF2B5EF4-FFF2-40B4-BE49-F238E27FC236}">
                <a16:creationId xmlns:a16="http://schemas.microsoft.com/office/drawing/2014/main" id="{4E614773-35D8-4CDC-8DAF-68F314863CB4}"/>
              </a:ext>
            </a:extLst>
          </cdr:cNvPr>
          <cdr:cNvCxnSpPr/>
        </cdr:nvCxnSpPr>
        <cdr:spPr>
          <a:xfrm xmlns:a="http://schemas.openxmlformats.org/drawingml/2006/main" flipH="1">
            <a:off x="2684111" y="0"/>
            <a:ext cx="6037" cy="61244"/>
          </a:xfrm>
          <a:prstGeom xmlns:a="http://schemas.openxmlformats.org/drawingml/2006/main" prst="line">
            <a:avLst/>
          </a:prstGeom>
          <a:ln xmlns:a="http://schemas.openxmlformats.org/drawingml/2006/main" w="19050">
            <a:solidFill>
              <a:schemeClr val="tx1"/>
            </a:solidFill>
          </a:ln>
        </cdr:spPr>
        <cdr:style>
          <a:lnRef xmlns:a="http://schemas.openxmlformats.org/drawingml/2006/main" idx="1">
            <a:schemeClr val="accent1"/>
          </a:lnRef>
          <a:fillRef xmlns:a="http://schemas.openxmlformats.org/drawingml/2006/main" idx="0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tx1"/>
          </a:fontRef>
        </cdr:style>
      </cdr:cxnSp>
    </cdr:grpSp>
  </cdr:relSizeAnchor>
  <cdr:relSizeAnchor xmlns:cdr="http://schemas.openxmlformats.org/drawingml/2006/chartDrawing">
    <cdr:from>
      <cdr:x>0.5039</cdr:x>
      <cdr:y>0.37485</cdr:y>
    </cdr:from>
    <cdr:to>
      <cdr:x>0.5882</cdr:x>
      <cdr:y>0.41851</cdr:y>
    </cdr:to>
    <cdr:grpSp>
      <cdr:nvGrpSpPr>
        <cdr:cNvPr id="7" name="グループ化 6">
          <a:extLst xmlns:a="http://schemas.openxmlformats.org/drawingml/2006/main">
            <a:ext uri="{FF2B5EF4-FFF2-40B4-BE49-F238E27FC236}">
              <a16:creationId xmlns:a16="http://schemas.microsoft.com/office/drawing/2014/main" id="{24EA327B-2FD7-4C0E-9B01-D1DB95476A49}"/>
            </a:ext>
          </a:extLst>
        </cdr:cNvPr>
        <cdr:cNvGrpSpPr/>
      </cdr:nvGrpSpPr>
      <cdr:grpSpPr>
        <a:xfrm xmlns:a="http://schemas.openxmlformats.org/drawingml/2006/main">
          <a:off x="4682009" y="2268283"/>
          <a:ext cx="783277" cy="264195"/>
          <a:chOff x="0" y="0"/>
          <a:chExt cx="2690148" cy="30936"/>
        </a:xfrm>
      </cdr:grpSpPr>
      <cdr:cxnSp macro="">
        <cdr:nvCxnSpPr>
          <cdr:cNvPr id="8" name="直線コネクタ 7">
            <a:extLst xmlns:a="http://schemas.openxmlformats.org/drawingml/2006/main">
              <a:ext uri="{FF2B5EF4-FFF2-40B4-BE49-F238E27FC236}">
                <a16:creationId xmlns:a16="http://schemas.microsoft.com/office/drawing/2014/main" id="{3A338706-F262-415D-8EC0-D5595C9F5ADA}"/>
              </a:ext>
            </a:extLst>
          </cdr:cNvPr>
          <cdr:cNvCxnSpPr/>
        </cdr:nvCxnSpPr>
        <cdr:spPr>
          <a:xfrm xmlns:a="http://schemas.openxmlformats.org/drawingml/2006/main">
            <a:off x="0" y="0"/>
            <a:ext cx="0" cy="30936"/>
          </a:xfrm>
          <a:prstGeom xmlns:a="http://schemas.openxmlformats.org/drawingml/2006/main" prst="line">
            <a:avLst/>
          </a:prstGeom>
          <a:ln xmlns:a="http://schemas.openxmlformats.org/drawingml/2006/main" w="19050">
            <a:solidFill>
              <a:schemeClr val="tx1"/>
            </a:solidFill>
          </a:ln>
        </cdr:spPr>
        <cdr:style>
          <a:lnRef xmlns:a="http://schemas.openxmlformats.org/drawingml/2006/main" idx="1">
            <a:schemeClr val="accent1"/>
          </a:lnRef>
          <a:fillRef xmlns:a="http://schemas.openxmlformats.org/drawingml/2006/main" idx="0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9" name="直線コネクタ 8">
            <a:extLst xmlns:a="http://schemas.openxmlformats.org/drawingml/2006/main">
              <a:ext uri="{FF2B5EF4-FFF2-40B4-BE49-F238E27FC236}">
                <a16:creationId xmlns:a16="http://schemas.microsoft.com/office/drawing/2014/main" id="{3C253A20-1D2F-4B5E-8828-162DF7E2BE70}"/>
              </a:ext>
            </a:extLst>
          </cdr:cNvPr>
          <cdr:cNvCxnSpPr/>
        </cdr:nvCxnSpPr>
        <cdr:spPr>
          <a:xfrm xmlns:a="http://schemas.openxmlformats.org/drawingml/2006/main">
            <a:off x="0" y="0"/>
            <a:ext cx="2690145" cy="0"/>
          </a:xfrm>
          <a:prstGeom xmlns:a="http://schemas.openxmlformats.org/drawingml/2006/main" prst="line">
            <a:avLst/>
          </a:prstGeom>
          <a:ln xmlns:a="http://schemas.openxmlformats.org/drawingml/2006/main" w="19050">
            <a:solidFill>
              <a:schemeClr val="tx1"/>
            </a:solidFill>
          </a:ln>
        </cdr:spPr>
        <cdr:style>
          <a:lnRef xmlns:a="http://schemas.openxmlformats.org/drawingml/2006/main" idx="1">
            <a:schemeClr val="accent1"/>
          </a:lnRef>
          <a:fillRef xmlns:a="http://schemas.openxmlformats.org/drawingml/2006/main" idx="0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10" name="直線コネクタ 9">
            <a:extLst xmlns:a="http://schemas.openxmlformats.org/drawingml/2006/main">
              <a:ext uri="{FF2B5EF4-FFF2-40B4-BE49-F238E27FC236}">
                <a16:creationId xmlns:a16="http://schemas.microsoft.com/office/drawing/2014/main" id="{FC1395A4-B0C8-416C-97FB-0E5F95BB5CAA}"/>
              </a:ext>
            </a:extLst>
          </cdr:cNvPr>
          <cdr:cNvCxnSpPr/>
        </cdr:nvCxnSpPr>
        <cdr:spPr>
          <a:xfrm xmlns:a="http://schemas.openxmlformats.org/drawingml/2006/main">
            <a:off x="2690148" y="0"/>
            <a:ext cx="0" cy="29570"/>
          </a:xfrm>
          <a:prstGeom xmlns:a="http://schemas.openxmlformats.org/drawingml/2006/main" prst="line">
            <a:avLst/>
          </a:prstGeom>
          <a:ln xmlns:a="http://schemas.openxmlformats.org/drawingml/2006/main" w="19050">
            <a:solidFill>
              <a:schemeClr val="tx1"/>
            </a:solidFill>
          </a:ln>
        </cdr:spPr>
        <cdr:style>
          <a:lnRef xmlns:a="http://schemas.openxmlformats.org/drawingml/2006/main" idx="1">
            <a:schemeClr val="accent1"/>
          </a:lnRef>
          <a:fillRef xmlns:a="http://schemas.openxmlformats.org/drawingml/2006/main" idx="0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tx1"/>
          </a:fontRef>
        </cdr:style>
      </cdr:cxnSp>
    </cdr:grpSp>
  </cdr:relSizeAnchor>
  <cdr:relSizeAnchor xmlns:cdr="http://schemas.openxmlformats.org/drawingml/2006/chartDrawing">
    <cdr:from>
      <cdr:x>0.79787</cdr:x>
      <cdr:y>0.40405</cdr:y>
    </cdr:from>
    <cdr:to>
      <cdr:x>0.8801</cdr:x>
      <cdr:y>0.56991</cdr:y>
    </cdr:to>
    <cdr:grpSp>
      <cdr:nvGrpSpPr>
        <cdr:cNvPr id="11" name="グループ化 10">
          <a:extLst xmlns:a="http://schemas.openxmlformats.org/drawingml/2006/main">
            <a:ext uri="{FF2B5EF4-FFF2-40B4-BE49-F238E27FC236}">
              <a16:creationId xmlns:a16="http://schemas.microsoft.com/office/drawing/2014/main" id="{24DB1977-7FCD-41BB-AE4E-D55B12C59498}"/>
            </a:ext>
          </a:extLst>
        </cdr:cNvPr>
        <cdr:cNvGrpSpPr/>
      </cdr:nvGrpSpPr>
      <cdr:grpSpPr>
        <a:xfrm xmlns:a="http://schemas.openxmlformats.org/drawingml/2006/main">
          <a:off x="7413444" y="2444978"/>
          <a:ext cx="764044" cy="1003648"/>
          <a:chOff x="-16559" y="0"/>
          <a:chExt cx="2706707" cy="3468"/>
        </a:xfrm>
      </cdr:grpSpPr>
      <cdr:cxnSp macro="">
        <cdr:nvCxnSpPr>
          <cdr:cNvPr id="12" name="直線コネクタ 11">
            <a:extLst xmlns:a="http://schemas.openxmlformats.org/drawingml/2006/main">
              <a:ext uri="{FF2B5EF4-FFF2-40B4-BE49-F238E27FC236}">
                <a16:creationId xmlns:a16="http://schemas.microsoft.com/office/drawing/2014/main" id="{28B24838-082C-4996-8433-8E56041A1463}"/>
              </a:ext>
            </a:extLst>
          </cdr:cNvPr>
          <cdr:cNvCxnSpPr/>
        </cdr:nvCxnSpPr>
        <cdr:spPr>
          <a:xfrm xmlns:a="http://schemas.openxmlformats.org/drawingml/2006/main" flipH="1">
            <a:off x="-16559" y="0"/>
            <a:ext cx="16560" cy="1311"/>
          </a:xfrm>
          <a:prstGeom xmlns:a="http://schemas.openxmlformats.org/drawingml/2006/main" prst="line">
            <a:avLst/>
          </a:prstGeom>
          <a:ln xmlns:a="http://schemas.openxmlformats.org/drawingml/2006/main" w="19050">
            <a:solidFill>
              <a:schemeClr val="tx1"/>
            </a:solidFill>
          </a:ln>
        </cdr:spPr>
        <cdr:style>
          <a:lnRef xmlns:a="http://schemas.openxmlformats.org/drawingml/2006/main" idx="1">
            <a:schemeClr val="accent1"/>
          </a:lnRef>
          <a:fillRef xmlns:a="http://schemas.openxmlformats.org/drawingml/2006/main" idx="0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13" name="直線コネクタ 12">
            <a:extLst xmlns:a="http://schemas.openxmlformats.org/drawingml/2006/main">
              <a:ext uri="{FF2B5EF4-FFF2-40B4-BE49-F238E27FC236}">
                <a16:creationId xmlns:a16="http://schemas.microsoft.com/office/drawing/2014/main" id="{41DF3D01-FFDC-4317-86F8-641E57D38F23}"/>
              </a:ext>
            </a:extLst>
          </cdr:cNvPr>
          <cdr:cNvCxnSpPr/>
        </cdr:nvCxnSpPr>
        <cdr:spPr>
          <a:xfrm xmlns:a="http://schemas.openxmlformats.org/drawingml/2006/main">
            <a:off x="0" y="0"/>
            <a:ext cx="2690145" cy="0"/>
          </a:xfrm>
          <a:prstGeom xmlns:a="http://schemas.openxmlformats.org/drawingml/2006/main" prst="line">
            <a:avLst/>
          </a:prstGeom>
          <a:ln xmlns:a="http://schemas.openxmlformats.org/drawingml/2006/main" w="19050">
            <a:solidFill>
              <a:schemeClr val="tx1"/>
            </a:solidFill>
          </a:ln>
        </cdr:spPr>
        <cdr:style>
          <a:lnRef xmlns:a="http://schemas.openxmlformats.org/drawingml/2006/main" idx="1">
            <a:schemeClr val="accent1"/>
          </a:lnRef>
          <a:fillRef xmlns:a="http://schemas.openxmlformats.org/drawingml/2006/main" idx="0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14" name="直線コネクタ 13">
            <a:extLst xmlns:a="http://schemas.openxmlformats.org/drawingml/2006/main">
              <a:ext uri="{FF2B5EF4-FFF2-40B4-BE49-F238E27FC236}">
                <a16:creationId xmlns:a16="http://schemas.microsoft.com/office/drawing/2014/main" id="{5D7F5AD2-C5CD-455E-A417-2422659CB229}"/>
              </a:ext>
            </a:extLst>
          </cdr:cNvPr>
          <cdr:cNvCxnSpPr/>
        </cdr:nvCxnSpPr>
        <cdr:spPr>
          <a:xfrm xmlns:a="http://schemas.openxmlformats.org/drawingml/2006/main">
            <a:off x="2690148" y="0"/>
            <a:ext cx="0" cy="3468"/>
          </a:xfrm>
          <a:prstGeom xmlns:a="http://schemas.openxmlformats.org/drawingml/2006/main" prst="line">
            <a:avLst/>
          </a:prstGeom>
          <a:ln xmlns:a="http://schemas.openxmlformats.org/drawingml/2006/main" w="19050">
            <a:solidFill>
              <a:schemeClr val="tx1"/>
            </a:solidFill>
          </a:ln>
        </cdr:spPr>
        <cdr:style>
          <a:lnRef xmlns:a="http://schemas.openxmlformats.org/drawingml/2006/main" idx="1">
            <a:schemeClr val="accent1"/>
          </a:lnRef>
          <a:fillRef xmlns:a="http://schemas.openxmlformats.org/drawingml/2006/main" idx="0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tx1"/>
          </a:fontRef>
        </cdr:style>
      </cdr:cxnSp>
    </cdr:grpSp>
  </cdr:relSizeAnchor>
  <cdr:relSizeAnchor xmlns:cdr="http://schemas.openxmlformats.org/drawingml/2006/chartDrawing">
    <cdr:from>
      <cdr:x>0.82092</cdr:x>
      <cdr:y>0.33146</cdr:y>
    </cdr:from>
    <cdr:to>
      <cdr:x>0.86018</cdr:x>
      <cdr:y>0.4149</cdr:y>
    </cdr:to>
    <cdr:sp macro="" textlink="">
      <cdr:nvSpPr>
        <cdr:cNvPr id="17" name="テキスト ボックス 9">
          <a:extLst xmlns:a="http://schemas.openxmlformats.org/drawingml/2006/main">
            <a:ext uri="{FF2B5EF4-FFF2-40B4-BE49-F238E27FC236}">
              <a16:creationId xmlns:a16="http://schemas.microsoft.com/office/drawing/2014/main" id="{A2527398-94D6-462B-825F-484FE1CF9F2B}"/>
            </a:ext>
          </a:extLst>
        </cdr:cNvPr>
        <cdr:cNvSpPr txBox="1"/>
      </cdr:nvSpPr>
      <cdr:spPr>
        <a:xfrm xmlns:a="http://schemas.openxmlformats.org/drawingml/2006/main">
          <a:off x="7618369" y="2002405"/>
          <a:ext cx="364346" cy="504081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none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kumimoji="1" lang="ja-JP" altLang="en-US" sz="2800" dirty="0">
              <a:latin typeface="Times New Roman" panose="02020603050405020304" pitchFamily="18" charset="0"/>
              <a:cs typeface="Times New Roman" panose="02020603050405020304" pitchFamily="18" charset="0"/>
            </a:rPr>
            <a:t>*</a:t>
          </a:r>
        </a:p>
      </cdr:txBody>
    </cdr:sp>
  </cdr:relSizeAnchor>
  <cdr:relSizeAnchor xmlns:cdr="http://schemas.openxmlformats.org/drawingml/2006/chartDrawing">
    <cdr:from>
      <cdr:x>0.22267</cdr:x>
      <cdr:y>0.0383</cdr:y>
    </cdr:from>
    <cdr:to>
      <cdr:x>0.29173</cdr:x>
      <cdr:y>0.1024</cdr:y>
    </cdr:to>
    <cdr:sp macro="" textlink="">
      <cdr:nvSpPr>
        <cdr:cNvPr id="18" name="テキスト ボックス 9">
          <a:extLst xmlns:a="http://schemas.openxmlformats.org/drawingml/2006/main">
            <a:ext uri="{FF2B5EF4-FFF2-40B4-BE49-F238E27FC236}">
              <a16:creationId xmlns:a16="http://schemas.microsoft.com/office/drawing/2014/main" id="{753EDA54-64C5-4173-A916-03F0BAFE9FB1}"/>
            </a:ext>
          </a:extLst>
        </cdr:cNvPr>
        <cdr:cNvSpPr txBox="1"/>
      </cdr:nvSpPr>
      <cdr:spPr>
        <a:xfrm xmlns:a="http://schemas.openxmlformats.org/drawingml/2006/main">
          <a:off x="2066487" y="231397"/>
          <a:ext cx="640816" cy="387222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none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kumimoji="1" lang="en-US" altLang="ja-JP" sz="2000" dirty="0">
              <a:latin typeface="Times New Roman" panose="02020603050405020304" pitchFamily="18" charset="0"/>
              <a:cs typeface="Times New Roman" panose="02020603050405020304" pitchFamily="18" charset="0"/>
            </a:rPr>
            <a:t>N.S.</a:t>
          </a:r>
          <a:endParaRPr kumimoji="1" lang="ja-JP" altLang="en-US" sz="2000" dirty="0"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  <cdr:relSizeAnchor xmlns:cdr="http://schemas.openxmlformats.org/drawingml/2006/chartDrawing">
    <cdr:from>
      <cdr:x>0.51583</cdr:x>
      <cdr:y>0.30253</cdr:y>
    </cdr:from>
    <cdr:to>
      <cdr:x>0.58488</cdr:x>
      <cdr:y>0.36662</cdr:y>
    </cdr:to>
    <cdr:sp macro="" textlink="">
      <cdr:nvSpPr>
        <cdr:cNvPr id="19" name="テキスト ボックス 9">
          <a:extLst xmlns:a="http://schemas.openxmlformats.org/drawingml/2006/main">
            <a:ext uri="{FF2B5EF4-FFF2-40B4-BE49-F238E27FC236}">
              <a16:creationId xmlns:a16="http://schemas.microsoft.com/office/drawing/2014/main" id="{E10C1CCB-2DD1-43DA-9EFE-CB53665E706D}"/>
            </a:ext>
          </a:extLst>
        </cdr:cNvPr>
        <cdr:cNvSpPr txBox="1"/>
      </cdr:nvSpPr>
      <cdr:spPr>
        <a:xfrm xmlns:a="http://schemas.openxmlformats.org/drawingml/2006/main">
          <a:off x="4787084" y="1827635"/>
          <a:ext cx="640816" cy="387222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none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kumimoji="1" lang="en-US" altLang="ja-JP" sz="2000" dirty="0">
              <a:latin typeface="Times New Roman" panose="02020603050405020304" pitchFamily="18" charset="0"/>
              <a:cs typeface="Times New Roman" panose="02020603050405020304" pitchFamily="18" charset="0"/>
            </a:rPr>
            <a:t>N.S.</a:t>
          </a:r>
          <a:endParaRPr kumimoji="1" lang="ja-JP" altLang="en-US" sz="2000" dirty="0"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291544" cy="6051176"/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4646689F-7833-41A0-9757-385BA847025B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0.21155</cdr:x>
      <cdr:y>0.13088</cdr:y>
    </cdr:from>
    <cdr:to>
      <cdr:x>0.29504</cdr:x>
      <cdr:y>0.34426</cdr:y>
    </cdr:to>
    <cdr:grpSp>
      <cdr:nvGrpSpPr>
        <cdr:cNvPr id="2" name="グループ化 1">
          <a:extLst xmlns:a="http://schemas.openxmlformats.org/drawingml/2006/main">
            <a:ext uri="{FF2B5EF4-FFF2-40B4-BE49-F238E27FC236}">
              <a16:creationId xmlns:a16="http://schemas.microsoft.com/office/drawing/2014/main" id="{5659FC07-CB6D-4790-B6E8-050701EA4BF8}"/>
            </a:ext>
          </a:extLst>
        </cdr:cNvPr>
        <cdr:cNvGrpSpPr/>
      </cdr:nvGrpSpPr>
      <cdr:grpSpPr>
        <a:xfrm xmlns:a="http://schemas.openxmlformats.org/drawingml/2006/main">
          <a:off x="1965626" y="791978"/>
          <a:ext cx="775751" cy="1291200"/>
          <a:chOff x="-30186" y="0"/>
          <a:chExt cx="2720334" cy="67903"/>
        </a:xfrm>
      </cdr:grpSpPr>
      <cdr:cxnSp macro="">
        <cdr:nvCxnSpPr>
          <cdr:cNvPr id="3" name="直線コネクタ 2">
            <a:extLst xmlns:a="http://schemas.openxmlformats.org/drawingml/2006/main">
              <a:ext uri="{FF2B5EF4-FFF2-40B4-BE49-F238E27FC236}">
                <a16:creationId xmlns:a16="http://schemas.microsoft.com/office/drawing/2014/main" id="{4E0FC5C4-4955-4077-AFE1-13E6C3827EB2}"/>
              </a:ext>
            </a:extLst>
          </cdr:cNvPr>
          <cdr:cNvCxnSpPr/>
        </cdr:nvCxnSpPr>
        <cdr:spPr>
          <a:xfrm xmlns:a="http://schemas.openxmlformats.org/drawingml/2006/main" flipH="1">
            <a:off x="-30186" y="0"/>
            <a:ext cx="30186" cy="67903"/>
          </a:xfrm>
          <a:prstGeom xmlns:a="http://schemas.openxmlformats.org/drawingml/2006/main" prst="line">
            <a:avLst/>
          </a:prstGeom>
          <a:ln xmlns:a="http://schemas.openxmlformats.org/drawingml/2006/main" w="19050">
            <a:solidFill>
              <a:schemeClr val="tx1"/>
            </a:solidFill>
          </a:ln>
        </cdr:spPr>
        <cdr:style>
          <a:lnRef xmlns:a="http://schemas.openxmlformats.org/drawingml/2006/main" idx="1">
            <a:schemeClr val="accent1"/>
          </a:lnRef>
          <a:fillRef xmlns:a="http://schemas.openxmlformats.org/drawingml/2006/main" idx="0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4" name="直線コネクタ 3">
            <a:extLst xmlns:a="http://schemas.openxmlformats.org/drawingml/2006/main">
              <a:ext uri="{FF2B5EF4-FFF2-40B4-BE49-F238E27FC236}">
                <a16:creationId xmlns:a16="http://schemas.microsoft.com/office/drawing/2014/main" id="{E2313DF8-C417-4224-8C4F-A114C5390128}"/>
              </a:ext>
            </a:extLst>
          </cdr:cNvPr>
          <cdr:cNvCxnSpPr/>
        </cdr:nvCxnSpPr>
        <cdr:spPr>
          <a:xfrm xmlns:a="http://schemas.openxmlformats.org/drawingml/2006/main">
            <a:off x="0" y="0"/>
            <a:ext cx="2690145" cy="0"/>
          </a:xfrm>
          <a:prstGeom xmlns:a="http://schemas.openxmlformats.org/drawingml/2006/main" prst="line">
            <a:avLst/>
          </a:prstGeom>
          <a:ln xmlns:a="http://schemas.openxmlformats.org/drawingml/2006/main" w="19050">
            <a:solidFill>
              <a:schemeClr val="tx1"/>
            </a:solidFill>
          </a:ln>
        </cdr:spPr>
        <cdr:style>
          <a:lnRef xmlns:a="http://schemas.openxmlformats.org/drawingml/2006/main" idx="1">
            <a:schemeClr val="accent1"/>
          </a:lnRef>
          <a:fillRef xmlns:a="http://schemas.openxmlformats.org/drawingml/2006/main" idx="0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5" name="直線コネクタ 4">
            <a:extLst xmlns:a="http://schemas.openxmlformats.org/drawingml/2006/main">
              <a:ext uri="{FF2B5EF4-FFF2-40B4-BE49-F238E27FC236}">
                <a16:creationId xmlns:a16="http://schemas.microsoft.com/office/drawing/2014/main" id="{4F128A84-6A92-450B-AD65-18DD9E1987C4}"/>
              </a:ext>
            </a:extLst>
          </cdr:cNvPr>
          <cdr:cNvCxnSpPr/>
        </cdr:nvCxnSpPr>
        <cdr:spPr>
          <a:xfrm xmlns:a="http://schemas.openxmlformats.org/drawingml/2006/main" flipH="1">
            <a:off x="2684111" y="0"/>
            <a:ext cx="6037" cy="12019"/>
          </a:xfrm>
          <a:prstGeom xmlns:a="http://schemas.openxmlformats.org/drawingml/2006/main" prst="line">
            <a:avLst/>
          </a:prstGeom>
          <a:ln xmlns:a="http://schemas.openxmlformats.org/drawingml/2006/main" w="19050">
            <a:solidFill>
              <a:schemeClr val="tx1"/>
            </a:solidFill>
          </a:ln>
        </cdr:spPr>
        <cdr:style>
          <a:lnRef xmlns:a="http://schemas.openxmlformats.org/drawingml/2006/main" idx="1">
            <a:schemeClr val="accent1"/>
          </a:lnRef>
          <a:fillRef xmlns:a="http://schemas.openxmlformats.org/drawingml/2006/main" idx="0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tx1"/>
          </a:fontRef>
        </cdr:style>
      </cdr:cxnSp>
    </cdr:grpSp>
  </cdr:relSizeAnchor>
  <cdr:relSizeAnchor xmlns:cdr="http://schemas.openxmlformats.org/drawingml/2006/chartDrawing">
    <cdr:from>
      <cdr:x>0.23335</cdr:x>
      <cdr:y>0.05566</cdr:y>
    </cdr:from>
    <cdr:to>
      <cdr:x>0.27261</cdr:x>
      <cdr:y>0.1391</cdr:y>
    </cdr:to>
    <cdr:sp macro="" textlink="">
      <cdr:nvSpPr>
        <cdr:cNvPr id="7" name="テキスト ボックス 9">
          <a:extLst xmlns:a="http://schemas.openxmlformats.org/drawingml/2006/main">
            <a:ext uri="{FF2B5EF4-FFF2-40B4-BE49-F238E27FC236}">
              <a16:creationId xmlns:a16="http://schemas.microsoft.com/office/drawing/2014/main" id="{BE23A514-9842-4357-A709-5F59D6B34B42}"/>
            </a:ext>
          </a:extLst>
        </cdr:cNvPr>
        <cdr:cNvSpPr txBox="1"/>
      </cdr:nvSpPr>
      <cdr:spPr>
        <a:xfrm xmlns:a="http://schemas.openxmlformats.org/drawingml/2006/main">
          <a:off x="2165525" y="336259"/>
          <a:ext cx="364346" cy="504081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none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kumimoji="1" lang="ja-JP" altLang="en-US" sz="2800" dirty="0">
              <a:latin typeface="Times New Roman" panose="02020603050405020304" pitchFamily="18" charset="0"/>
              <a:cs typeface="Times New Roman" panose="02020603050405020304" pitchFamily="18" charset="0"/>
            </a:rPr>
            <a:t>*</a:t>
          </a:r>
        </a:p>
      </cdr:txBody>
    </cdr:sp>
  </cdr:relSizeAnchor>
  <cdr:relSizeAnchor xmlns:cdr="http://schemas.openxmlformats.org/drawingml/2006/chartDrawing">
    <cdr:from>
      <cdr:x>0.52839</cdr:x>
      <cdr:y>0.24563</cdr:y>
    </cdr:from>
    <cdr:to>
      <cdr:x>0.56765</cdr:x>
      <cdr:y>0.32907</cdr:y>
    </cdr:to>
    <cdr:sp macro="" textlink="">
      <cdr:nvSpPr>
        <cdr:cNvPr id="8" name="テキスト ボックス 9">
          <a:extLst xmlns:a="http://schemas.openxmlformats.org/drawingml/2006/main">
            <a:ext uri="{FF2B5EF4-FFF2-40B4-BE49-F238E27FC236}">
              <a16:creationId xmlns:a16="http://schemas.microsoft.com/office/drawing/2014/main" id="{0E5D8FED-C91D-483A-AF75-8181538BB5B7}"/>
            </a:ext>
          </a:extLst>
        </cdr:cNvPr>
        <cdr:cNvSpPr txBox="1"/>
      </cdr:nvSpPr>
      <cdr:spPr>
        <a:xfrm xmlns:a="http://schemas.openxmlformats.org/drawingml/2006/main">
          <a:off x="4903599" y="1483919"/>
          <a:ext cx="364346" cy="504081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none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kumimoji="1" lang="ja-JP" altLang="en-US" sz="2800" dirty="0">
              <a:latin typeface="Times New Roman" panose="02020603050405020304" pitchFamily="18" charset="0"/>
              <a:cs typeface="Times New Roman" panose="02020603050405020304" pitchFamily="18" charset="0"/>
            </a:rPr>
            <a:t>*</a:t>
          </a:r>
        </a:p>
      </cdr:txBody>
    </cdr:sp>
  </cdr:relSizeAnchor>
  <cdr:relSizeAnchor xmlns:cdr="http://schemas.openxmlformats.org/drawingml/2006/chartDrawing">
    <cdr:from>
      <cdr:x>0.81778</cdr:x>
      <cdr:y>0.40282</cdr:y>
    </cdr:from>
    <cdr:to>
      <cdr:x>0.85704</cdr:x>
      <cdr:y>0.48626</cdr:y>
    </cdr:to>
    <cdr:sp macro="" textlink="">
      <cdr:nvSpPr>
        <cdr:cNvPr id="9" name="テキスト ボックス 9">
          <a:extLst xmlns:a="http://schemas.openxmlformats.org/drawingml/2006/main">
            <a:ext uri="{FF2B5EF4-FFF2-40B4-BE49-F238E27FC236}">
              <a16:creationId xmlns:a16="http://schemas.microsoft.com/office/drawing/2014/main" id="{7E6893D0-D7D2-45BA-92E0-E4A8C8888CDB}"/>
            </a:ext>
          </a:extLst>
        </cdr:cNvPr>
        <cdr:cNvSpPr txBox="1"/>
      </cdr:nvSpPr>
      <cdr:spPr>
        <a:xfrm xmlns:a="http://schemas.openxmlformats.org/drawingml/2006/main">
          <a:off x="7589241" y="2433506"/>
          <a:ext cx="364346" cy="504081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none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kumimoji="1" lang="ja-JP" altLang="en-US" sz="2800" dirty="0">
              <a:latin typeface="Times New Roman" panose="02020603050405020304" pitchFamily="18" charset="0"/>
              <a:cs typeface="Times New Roman" panose="02020603050405020304" pitchFamily="18" charset="0"/>
            </a:rPr>
            <a:t>*</a:t>
          </a:r>
        </a:p>
      </cdr:txBody>
    </cdr:sp>
  </cdr:relSizeAnchor>
  <cdr:relSizeAnchor xmlns:cdr="http://schemas.openxmlformats.org/drawingml/2006/chartDrawing">
    <cdr:from>
      <cdr:x>0.50471</cdr:x>
      <cdr:y>0.32181</cdr:y>
    </cdr:from>
    <cdr:to>
      <cdr:x>0.5882</cdr:x>
      <cdr:y>0.40116</cdr:y>
    </cdr:to>
    <cdr:grpSp>
      <cdr:nvGrpSpPr>
        <cdr:cNvPr id="10" name="グループ化 9">
          <a:extLst xmlns:a="http://schemas.openxmlformats.org/drawingml/2006/main">
            <a:ext uri="{FF2B5EF4-FFF2-40B4-BE49-F238E27FC236}">
              <a16:creationId xmlns:a16="http://schemas.microsoft.com/office/drawing/2014/main" id="{93D7FA08-D15A-4396-A2DD-09D1EBC50DFF}"/>
            </a:ext>
          </a:extLst>
        </cdr:cNvPr>
        <cdr:cNvGrpSpPr/>
      </cdr:nvGrpSpPr>
      <cdr:grpSpPr>
        <a:xfrm xmlns:a="http://schemas.openxmlformats.org/drawingml/2006/main">
          <a:off x="4689535" y="1947329"/>
          <a:ext cx="775751" cy="480161"/>
          <a:chOff x="74014" y="0"/>
          <a:chExt cx="9476576" cy="6404"/>
        </a:xfrm>
      </cdr:grpSpPr>
      <cdr:cxnSp macro="">
        <cdr:nvCxnSpPr>
          <cdr:cNvPr id="11" name="直線コネクタ 10">
            <a:extLst xmlns:a="http://schemas.openxmlformats.org/drawingml/2006/main">
              <a:ext uri="{FF2B5EF4-FFF2-40B4-BE49-F238E27FC236}">
                <a16:creationId xmlns:a16="http://schemas.microsoft.com/office/drawing/2014/main" id="{6D9D5D1B-E0FD-46E6-B329-8F4725DA52AE}"/>
              </a:ext>
            </a:extLst>
          </cdr:cNvPr>
          <cdr:cNvCxnSpPr/>
        </cdr:nvCxnSpPr>
        <cdr:spPr>
          <a:xfrm xmlns:a="http://schemas.openxmlformats.org/drawingml/2006/main" flipH="1">
            <a:off x="74014" y="0"/>
            <a:ext cx="31975" cy="3981"/>
          </a:xfrm>
          <a:prstGeom xmlns:a="http://schemas.openxmlformats.org/drawingml/2006/main" prst="line">
            <a:avLst/>
          </a:prstGeom>
          <a:ln xmlns:a="http://schemas.openxmlformats.org/drawingml/2006/main" w="19050">
            <a:solidFill>
              <a:schemeClr val="tx1"/>
            </a:solidFill>
          </a:ln>
        </cdr:spPr>
        <cdr:style>
          <a:lnRef xmlns:a="http://schemas.openxmlformats.org/drawingml/2006/main" idx="1">
            <a:schemeClr val="accent1"/>
          </a:lnRef>
          <a:fillRef xmlns:a="http://schemas.openxmlformats.org/drawingml/2006/main" idx="0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12" name="直線コネクタ 11">
            <a:extLst xmlns:a="http://schemas.openxmlformats.org/drawingml/2006/main">
              <a:ext uri="{FF2B5EF4-FFF2-40B4-BE49-F238E27FC236}">
                <a16:creationId xmlns:a16="http://schemas.microsoft.com/office/drawing/2014/main" id="{D9D178E9-BB74-4E4C-9090-8FACFE4521B2}"/>
              </a:ext>
            </a:extLst>
          </cdr:cNvPr>
          <cdr:cNvCxnSpPr/>
        </cdr:nvCxnSpPr>
        <cdr:spPr>
          <a:xfrm xmlns:a="http://schemas.openxmlformats.org/drawingml/2006/main">
            <a:off x="105977" y="0"/>
            <a:ext cx="9444602" cy="0"/>
          </a:xfrm>
          <a:prstGeom xmlns:a="http://schemas.openxmlformats.org/drawingml/2006/main" prst="line">
            <a:avLst/>
          </a:prstGeom>
          <a:ln xmlns:a="http://schemas.openxmlformats.org/drawingml/2006/main" w="19050">
            <a:solidFill>
              <a:schemeClr val="tx1"/>
            </a:solidFill>
          </a:ln>
        </cdr:spPr>
        <cdr:style>
          <a:lnRef xmlns:a="http://schemas.openxmlformats.org/drawingml/2006/main" idx="1">
            <a:schemeClr val="accent1"/>
          </a:lnRef>
          <a:fillRef xmlns:a="http://schemas.openxmlformats.org/drawingml/2006/main" idx="0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13" name="直線コネクタ 12">
            <a:extLst xmlns:a="http://schemas.openxmlformats.org/drawingml/2006/main">
              <a:ext uri="{FF2B5EF4-FFF2-40B4-BE49-F238E27FC236}">
                <a16:creationId xmlns:a16="http://schemas.microsoft.com/office/drawing/2014/main" id="{AF04502B-EA66-40F8-9F27-4834E170BB0C}"/>
              </a:ext>
            </a:extLst>
          </cdr:cNvPr>
          <cdr:cNvCxnSpPr/>
        </cdr:nvCxnSpPr>
        <cdr:spPr>
          <a:xfrm xmlns:a="http://schemas.openxmlformats.org/drawingml/2006/main" flipH="1">
            <a:off x="9550565" y="0"/>
            <a:ext cx="25" cy="6404"/>
          </a:xfrm>
          <a:prstGeom xmlns:a="http://schemas.openxmlformats.org/drawingml/2006/main" prst="line">
            <a:avLst/>
          </a:prstGeom>
          <a:ln xmlns:a="http://schemas.openxmlformats.org/drawingml/2006/main" w="19050">
            <a:solidFill>
              <a:schemeClr val="tx1"/>
            </a:solidFill>
          </a:ln>
        </cdr:spPr>
        <cdr:style>
          <a:lnRef xmlns:a="http://schemas.openxmlformats.org/drawingml/2006/main" idx="1">
            <a:schemeClr val="accent1"/>
          </a:lnRef>
          <a:fillRef xmlns:a="http://schemas.openxmlformats.org/drawingml/2006/main" idx="0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tx1"/>
          </a:fontRef>
        </cdr:style>
      </cdr:cxnSp>
    </cdr:grpSp>
  </cdr:relSizeAnchor>
  <cdr:relSizeAnchor xmlns:cdr="http://schemas.openxmlformats.org/drawingml/2006/chartDrawing">
    <cdr:from>
      <cdr:x>0.79535</cdr:x>
      <cdr:y>0.47418</cdr:y>
    </cdr:from>
    <cdr:to>
      <cdr:x>0.87947</cdr:x>
      <cdr:y>0.57298</cdr:y>
    </cdr:to>
    <cdr:grpSp>
      <cdr:nvGrpSpPr>
        <cdr:cNvPr id="16" name="グループ化 15">
          <a:extLst xmlns:a="http://schemas.openxmlformats.org/drawingml/2006/main">
            <a:ext uri="{FF2B5EF4-FFF2-40B4-BE49-F238E27FC236}">
              <a16:creationId xmlns:a16="http://schemas.microsoft.com/office/drawing/2014/main" id="{B25BFDFD-A29E-42FE-89BB-881E68458CEA}"/>
            </a:ext>
          </a:extLst>
        </cdr:cNvPr>
        <cdr:cNvGrpSpPr/>
      </cdr:nvGrpSpPr>
      <cdr:grpSpPr>
        <a:xfrm xmlns:a="http://schemas.openxmlformats.org/drawingml/2006/main">
          <a:off x="7390030" y="2869347"/>
          <a:ext cx="781604" cy="597856"/>
          <a:chOff x="-149" y="0"/>
          <a:chExt cx="115919636" cy="87"/>
        </a:xfrm>
      </cdr:grpSpPr>
      <cdr:cxnSp macro="">
        <cdr:nvCxnSpPr>
          <cdr:cNvPr id="17" name="直線コネクタ 16">
            <a:extLst xmlns:a="http://schemas.openxmlformats.org/drawingml/2006/main">
              <a:ext uri="{FF2B5EF4-FFF2-40B4-BE49-F238E27FC236}">
                <a16:creationId xmlns:a16="http://schemas.microsoft.com/office/drawing/2014/main" id="{960A15F7-7A53-43B6-A5CF-7C1C3E5898F1}"/>
              </a:ext>
            </a:extLst>
          </cdr:cNvPr>
          <cdr:cNvCxnSpPr/>
        </cdr:nvCxnSpPr>
        <cdr:spPr>
          <a:xfrm xmlns:a="http://schemas.openxmlformats.org/drawingml/2006/main" flipH="1">
            <a:off x="-149" y="0"/>
            <a:ext cx="391426" cy="21"/>
          </a:xfrm>
          <a:prstGeom xmlns:a="http://schemas.openxmlformats.org/drawingml/2006/main" prst="line">
            <a:avLst/>
          </a:prstGeom>
          <a:ln xmlns:a="http://schemas.openxmlformats.org/drawingml/2006/main" w="19050">
            <a:solidFill>
              <a:schemeClr val="tx1"/>
            </a:solidFill>
          </a:ln>
        </cdr:spPr>
        <cdr:style>
          <a:lnRef xmlns:a="http://schemas.openxmlformats.org/drawingml/2006/main" idx="1">
            <a:schemeClr val="accent1"/>
          </a:lnRef>
          <a:fillRef xmlns:a="http://schemas.openxmlformats.org/drawingml/2006/main" idx="0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18" name="直線コネクタ 17">
            <a:extLst xmlns:a="http://schemas.openxmlformats.org/drawingml/2006/main">
              <a:ext uri="{FF2B5EF4-FFF2-40B4-BE49-F238E27FC236}">
                <a16:creationId xmlns:a16="http://schemas.microsoft.com/office/drawing/2014/main" id="{11137612-49FB-4441-8AD0-6E626AF447D5}"/>
              </a:ext>
            </a:extLst>
          </cdr:cNvPr>
          <cdr:cNvCxnSpPr/>
        </cdr:nvCxnSpPr>
        <cdr:spPr>
          <a:xfrm xmlns:a="http://schemas.openxmlformats.org/drawingml/2006/main">
            <a:off x="390980" y="0"/>
            <a:ext cx="115528358" cy="0"/>
          </a:xfrm>
          <a:prstGeom xmlns:a="http://schemas.openxmlformats.org/drawingml/2006/main" prst="line">
            <a:avLst/>
          </a:prstGeom>
          <a:ln xmlns:a="http://schemas.openxmlformats.org/drawingml/2006/main" w="19050">
            <a:solidFill>
              <a:schemeClr val="tx1"/>
            </a:solidFill>
          </a:ln>
        </cdr:spPr>
        <cdr:style>
          <a:lnRef xmlns:a="http://schemas.openxmlformats.org/drawingml/2006/main" idx="1">
            <a:schemeClr val="accent1"/>
          </a:lnRef>
          <a:fillRef xmlns:a="http://schemas.openxmlformats.org/drawingml/2006/main" idx="0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19" name="直線コネクタ 18">
            <a:extLst xmlns:a="http://schemas.openxmlformats.org/drawingml/2006/main">
              <a:ext uri="{FF2B5EF4-FFF2-40B4-BE49-F238E27FC236}">
                <a16:creationId xmlns:a16="http://schemas.microsoft.com/office/drawing/2014/main" id="{DD4A4552-E56F-40D3-91DB-E413B3B84A70}"/>
              </a:ext>
            </a:extLst>
          </cdr:cNvPr>
          <cdr:cNvCxnSpPr/>
        </cdr:nvCxnSpPr>
        <cdr:spPr>
          <a:xfrm xmlns:a="http://schemas.openxmlformats.org/drawingml/2006/main" flipH="1">
            <a:off x="115919190" y="1"/>
            <a:ext cx="297" cy="86"/>
          </a:xfrm>
          <a:prstGeom xmlns:a="http://schemas.openxmlformats.org/drawingml/2006/main" prst="line">
            <a:avLst/>
          </a:prstGeom>
          <a:ln xmlns:a="http://schemas.openxmlformats.org/drawingml/2006/main" w="19050">
            <a:solidFill>
              <a:schemeClr val="tx1"/>
            </a:solidFill>
          </a:ln>
        </cdr:spPr>
        <cdr:style>
          <a:lnRef xmlns:a="http://schemas.openxmlformats.org/drawingml/2006/main" idx="1">
            <a:schemeClr val="accent1"/>
          </a:lnRef>
          <a:fillRef xmlns:a="http://schemas.openxmlformats.org/drawingml/2006/main" idx="0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tx1"/>
          </a:fontRef>
        </cdr:style>
      </cdr:cxnSp>
    </cdr:grp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9291544" cy="6051176"/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6F3FDB08-D218-4CE3-A9D4-4B672790CD3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0.18513</cdr:x>
      <cdr:y>0.6452</cdr:y>
    </cdr:from>
    <cdr:to>
      <cdr:x>0.46502</cdr:x>
      <cdr:y>0.78683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24A15DC7-B5FE-495C-BF82-35C3592956AD}"/>
            </a:ext>
          </a:extLst>
        </cdr:cNvPr>
        <cdr:cNvSpPr txBox="1"/>
      </cdr:nvSpPr>
      <cdr:spPr>
        <a:xfrm xmlns:a="http://schemas.openxmlformats.org/drawingml/2006/main">
          <a:off x="1716946" y="3901580"/>
          <a:ext cx="2595892" cy="8564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altLang="ja-JP" sz="1600">
              <a:latin typeface="Times New Roman" panose="02020603050405020304" pitchFamily="18" charset="0"/>
              <a:cs typeface="Times New Roman" panose="02020603050405020304" pitchFamily="18" charset="0"/>
            </a:rPr>
            <a:t>  </a:t>
          </a:r>
        </a:p>
        <a:p xmlns:a="http://schemas.openxmlformats.org/drawingml/2006/main">
          <a:r>
            <a:rPr lang="en-US" altLang="ja-JP" sz="2400" baseline="30000">
              <a:latin typeface="Times New Roman" panose="02020603050405020304" pitchFamily="18" charset="0"/>
              <a:cs typeface="Times New Roman" panose="02020603050405020304" pitchFamily="18" charset="0"/>
            </a:rPr>
            <a:t>⁎</a:t>
          </a:r>
          <a:r>
            <a:rPr lang="en-US" altLang="ja-JP" sz="2000">
              <a:latin typeface="Times New Roman" panose="02020603050405020304" pitchFamily="18" charset="0"/>
              <a:cs typeface="Times New Roman" panose="02020603050405020304" pitchFamily="18" charset="0"/>
            </a:rPr>
            <a:t>P &lt; 0.0001, </a:t>
          </a:r>
          <a:r>
            <a:rPr lang="en-US" altLang="ja-JP" sz="200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R = -0.465</a:t>
          </a:r>
          <a:endParaRPr lang="ja-JP" altLang="en-US" sz="2000"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9291544" cy="6051176"/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C20B39AC-6B6F-4133-8A60-E711F375AC95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iraoka\OneDrive\&#12487;&#12473;&#12463;&#12488;&#12483;&#12503;\&#21608;&#36794;&#37096;&#33032;&#32097;&#33180;&#21402;&#65288;&#23398;&#31461;&#65289;&#35542;&#25991;2\&#21608;&#36794;&#33032;&#32097;&#33180;&#21402;&#12288;&#25104;&#20154;&#35542;&#25991;\JJO%20revision\20240723_&#12488;&#12503;&#12467;&#12531;_&#21608;&#36794;&#33032;&#32097;&#33180;&#21402;&#35299;&#26512;%20&#12464;&#12521;&#12501;&#20877;&#20316;&#25104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3\&#35542;&#25991;\&#21608;&#36794;&#33032;&#32097;&#33180;&#21402;&#12288;&#25104;&#20154;&#35542;&#25991;\JJO%20revision\240719_&#12488;&#12503;&#12467;&#12531;_&#21608;&#36794;&#33032;&#32097;&#33180;&#21402;&#35299;&#26512;_&#35299;&#26512;&#38936;&#22495;&#12434;BM&#38263;&#12391;&#25351;&#2345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M垂直方向厚み"/>
      <sheetName val="脈絡膜面積"/>
      <sheetName val="Baseline characteristics"/>
      <sheetName val="BM垂直方向厚み（再）"/>
      <sheetName val="New Figure 3"/>
      <sheetName val="New Figure 4a"/>
      <sheetName val="New Figure 4b"/>
      <sheetName val="New Figure 4c"/>
      <sheetName val="New Figure 5a"/>
      <sheetName val="New Figure 5b"/>
      <sheetName val="New Figure 5c"/>
      <sheetName val="New Figure 6a"/>
      <sheetName val="New Figure 6b"/>
      <sheetName val="New Figure 6c"/>
    </sheetNames>
    <sheetDataSet>
      <sheetData sheetId="0">
        <row r="8">
          <cell r="O8" t="str">
            <v>SE</v>
          </cell>
        </row>
        <row r="9">
          <cell r="V9">
            <v>328.81162727386277</v>
          </cell>
          <cell r="W9">
            <v>189.74471154120218</v>
          </cell>
          <cell r="X9">
            <v>164.47945778560407</v>
          </cell>
        </row>
        <row r="10">
          <cell r="L10">
            <v>25.29</v>
          </cell>
          <cell r="R10">
            <v>234.32288833973701</v>
          </cell>
          <cell r="V10">
            <v>13.486303331930388</v>
          </cell>
          <cell r="W10">
            <v>11.552919931426809</v>
          </cell>
          <cell r="X10">
            <v>9.449045654197862</v>
          </cell>
        </row>
        <row r="11">
          <cell r="L11">
            <v>27.77</v>
          </cell>
          <cell r="R11">
            <v>180.97064018149101</v>
          </cell>
        </row>
        <row r="12">
          <cell r="L12">
            <v>26.23</v>
          </cell>
          <cell r="R12">
            <v>173.771007275182</v>
          </cell>
          <cell r="V12" t="str">
            <v>Macular</v>
          </cell>
          <cell r="W12" t="str">
            <v>Nasal</v>
          </cell>
          <cell r="X12" t="str">
            <v>Temporal</v>
          </cell>
        </row>
        <row r="13">
          <cell r="L13">
            <v>25.76</v>
          </cell>
          <cell r="R13">
            <v>275.41861696072402</v>
          </cell>
          <cell r="V13">
            <v>263.8853085536843</v>
          </cell>
          <cell r="W13">
            <v>183.5319367859193</v>
          </cell>
          <cell r="X13">
            <v>122.46880599668474</v>
          </cell>
        </row>
        <row r="14">
          <cell r="L14">
            <v>28.28</v>
          </cell>
          <cell r="R14">
            <v>158.47787515400901</v>
          </cell>
          <cell r="V14">
            <v>84.633922000440307</v>
          </cell>
          <cell r="W14">
            <v>46.159615482727254</v>
          </cell>
          <cell r="X14">
            <v>31.716057743414083</v>
          </cell>
        </row>
        <row r="15">
          <cell r="L15">
            <v>23.61</v>
          </cell>
          <cell r="R15">
            <v>255.46463116582899</v>
          </cell>
        </row>
        <row r="16">
          <cell r="L16">
            <v>24.93</v>
          </cell>
          <cell r="R16">
            <v>162.767183019871</v>
          </cell>
        </row>
        <row r="17">
          <cell r="L17">
            <v>25.48</v>
          </cell>
          <cell r="R17">
            <v>337.863942008111</v>
          </cell>
        </row>
        <row r="18">
          <cell r="L18">
            <v>25.91</v>
          </cell>
          <cell r="R18">
            <v>181.5107852287</v>
          </cell>
        </row>
        <row r="19">
          <cell r="L19">
            <v>23.33</v>
          </cell>
          <cell r="R19">
            <v>399.54006627288499</v>
          </cell>
        </row>
        <row r="20">
          <cell r="L20">
            <v>24.7</v>
          </cell>
          <cell r="R20">
            <v>316.15403698436</v>
          </cell>
        </row>
        <row r="21">
          <cell r="L21">
            <v>25.58</v>
          </cell>
          <cell r="R21">
            <v>308.80245294588201</v>
          </cell>
        </row>
        <row r="22">
          <cell r="L22">
            <v>25.32</v>
          </cell>
          <cell r="R22">
            <v>401.66036074017399</v>
          </cell>
        </row>
        <row r="23">
          <cell r="L23">
            <v>23.87</v>
          </cell>
          <cell r="R23">
            <v>295.870684465544</v>
          </cell>
        </row>
        <row r="24">
          <cell r="L24">
            <v>24.05</v>
          </cell>
          <cell r="R24">
            <v>362.75645798272001</v>
          </cell>
        </row>
        <row r="25">
          <cell r="L25">
            <v>26.07</v>
          </cell>
          <cell r="R25">
            <v>245.43543893006</v>
          </cell>
        </row>
        <row r="26">
          <cell r="L26">
            <v>24.8</v>
          </cell>
          <cell r="R26">
            <v>260.079738966631</v>
          </cell>
        </row>
        <row r="27">
          <cell r="L27">
            <v>25.7</v>
          </cell>
          <cell r="R27">
            <v>229.66371986450599</v>
          </cell>
        </row>
        <row r="28">
          <cell r="L28">
            <v>27.23</v>
          </cell>
          <cell r="R28">
            <v>230.631561312651</v>
          </cell>
        </row>
        <row r="29">
          <cell r="L29">
            <v>27.28</v>
          </cell>
          <cell r="R29">
            <v>215.38781123662699</v>
          </cell>
        </row>
        <row r="30">
          <cell r="L30">
            <v>24.43</v>
          </cell>
          <cell r="R30">
            <v>399.51784836012803</v>
          </cell>
        </row>
        <row r="31">
          <cell r="L31">
            <v>25.76</v>
          </cell>
          <cell r="R31">
            <v>149.879212969523</v>
          </cell>
        </row>
        <row r="32">
          <cell r="L32">
            <v>25.13</v>
          </cell>
          <cell r="R32">
            <v>374.59064154445599</v>
          </cell>
        </row>
        <row r="33">
          <cell r="L33">
            <v>24.52</v>
          </cell>
          <cell r="R33">
            <v>393.42607260359699</v>
          </cell>
        </row>
        <row r="34">
          <cell r="L34">
            <v>26.62</v>
          </cell>
          <cell r="R34">
            <v>190.36867511461901</v>
          </cell>
        </row>
        <row r="35">
          <cell r="L35">
            <v>26.23</v>
          </cell>
          <cell r="R35">
            <v>143.20802321717099</v>
          </cell>
        </row>
        <row r="36">
          <cell r="L36">
            <v>27.3</v>
          </cell>
          <cell r="R36">
            <v>283.28471566205701</v>
          </cell>
        </row>
        <row r="37">
          <cell r="L37">
            <v>26.73</v>
          </cell>
          <cell r="R37">
            <v>169.90300974701501</v>
          </cell>
        </row>
        <row r="38">
          <cell r="L38">
            <v>26.9</v>
          </cell>
          <cell r="R38">
            <v>321.94584980258298</v>
          </cell>
        </row>
        <row r="39">
          <cell r="L39">
            <v>25.29</v>
          </cell>
          <cell r="R39">
            <v>155.29909360390701</v>
          </cell>
        </row>
        <row r="40">
          <cell r="L40">
            <v>27.77</v>
          </cell>
          <cell r="R40">
            <v>149.79854593828901</v>
          </cell>
        </row>
        <row r="41">
          <cell r="L41">
            <v>26.23</v>
          </cell>
          <cell r="R41">
            <v>225.50929176708701</v>
          </cell>
        </row>
        <row r="42">
          <cell r="L42">
            <v>25.76</v>
          </cell>
          <cell r="R42">
            <v>151.14407943768299</v>
          </cell>
        </row>
        <row r="43">
          <cell r="L43">
            <v>28.28</v>
          </cell>
          <cell r="R43">
            <v>143.736441584434</v>
          </cell>
        </row>
        <row r="44">
          <cell r="L44">
            <v>23.61</v>
          </cell>
          <cell r="R44">
            <v>313.194114123573</v>
          </cell>
        </row>
        <row r="45">
          <cell r="L45">
            <v>24.93</v>
          </cell>
          <cell r="R45">
            <v>166.65751880804001</v>
          </cell>
        </row>
        <row r="46">
          <cell r="L46">
            <v>25.48</v>
          </cell>
          <cell r="R46">
            <v>169.52304983338999</v>
          </cell>
        </row>
        <row r="47">
          <cell r="L47">
            <v>25.91</v>
          </cell>
          <cell r="R47">
            <v>145.36197889156</v>
          </cell>
        </row>
        <row r="48">
          <cell r="L48">
            <v>23.33</v>
          </cell>
          <cell r="R48">
            <v>210.27711192173101</v>
          </cell>
        </row>
        <row r="49">
          <cell r="L49">
            <v>24.7</v>
          </cell>
          <cell r="R49">
            <v>140.530992826588</v>
          </cell>
        </row>
        <row r="50">
          <cell r="L50">
            <v>25.58</v>
          </cell>
          <cell r="R50">
            <v>225.321157941482</v>
          </cell>
        </row>
        <row r="51">
          <cell r="L51">
            <v>25.32</v>
          </cell>
          <cell r="R51">
            <v>167.24327588923899</v>
          </cell>
        </row>
        <row r="52">
          <cell r="L52">
            <v>23.87</v>
          </cell>
          <cell r="R52">
            <v>177.31110719354501</v>
          </cell>
        </row>
        <row r="53">
          <cell r="L53">
            <v>24.05</v>
          </cell>
          <cell r="R53">
            <v>251.38538381335499</v>
          </cell>
        </row>
        <row r="54">
          <cell r="L54">
            <v>26.07</v>
          </cell>
          <cell r="R54">
            <v>146.17987454674099</v>
          </cell>
        </row>
        <row r="55">
          <cell r="L55">
            <v>24.8</v>
          </cell>
          <cell r="R55">
            <v>138.70347585849001</v>
          </cell>
        </row>
        <row r="56">
          <cell r="L56">
            <v>25.7</v>
          </cell>
          <cell r="R56">
            <v>179.09560010743499</v>
          </cell>
        </row>
        <row r="57">
          <cell r="L57">
            <v>27.23</v>
          </cell>
          <cell r="R57">
            <v>190.07248054330799</v>
          </cell>
        </row>
        <row r="58">
          <cell r="L58">
            <v>27.28</v>
          </cell>
          <cell r="R58">
            <v>163.517226449204</v>
          </cell>
        </row>
        <row r="59">
          <cell r="L59">
            <v>24.43</v>
          </cell>
          <cell r="R59">
            <v>264.59773659925401</v>
          </cell>
        </row>
        <row r="60">
          <cell r="L60">
            <v>25.76</v>
          </cell>
          <cell r="R60">
            <v>275.640921658487</v>
          </cell>
        </row>
        <row r="61">
          <cell r="L61">
            <v>25.13</v>
          </cell>
          <cell r="R61">
            <v>176.14622807163201</v>
          </cell>
        </row>
        <row r="62">
          <cell r="L62">
            <v>24.52</v>
          </cell>
          <cell r="R62">
            <v>148.407413787894</v>
          </cell>
        </row>
        <row r="63">
          <cell r="L63">
            <v>26.62</v>
          </cell>
          <cell r="R63">
            <v>160.17912661123401</v>
          </cell>
        </row>
        <row r="64">
          <cell r="L64">
            <v>26.23</v>
          </cell>
          <cell r="R64">
            <v>140.17296433830199</v>
          </cell>
        </row>
        <row r="65">
          <cell r="L65">
            <v>27.3</v>
          </cell>
          <cell r="R65">
            <v>225.00451649887401</v>
          </cell>
        </row>
        <row r="66">
          <cell r="L66">
            <v>26.73</v>
          </cell>
          <cell r="R66">
            <v>159.31768640830799</v>
          </cell>
        </row>
        <row r="67">
          <cell r="L67">
            <v>26.9</v>
          </cell>
          <cell r="R67">
            <v>163.097771738593</v>
          </cell>
        </row>
        <row r="68">
          <cell r="L68">
            <v>25.29</v>
          </cell>
          <cell r="R68">
            <v>113.475326439936</v>
          </cell>
        </row>
        <row r="69">
          <cell r="L69">
            <v>27.77</v>
          </cell>
          <cell r="R69">
            <v>86.803899575981902</v>
          </cell>
        </row>
        <row r="70">
          <cell r="L70">
            <v>26.23</v>
          </cell>
          <cell r="R70">
            <v>114.631715651948</v>
          </cell>
        </row>
        <row r="71">
          <cell r="L71">
            <v>25.76</v>
          </cell>
          <cell r="R71">
            <v>152.70267104600899</v>
          </cell>
        </row>
        <row r="72">
          <cell r="L72">
            <v>28.28</v>
          </cell>
          <cell r="R72">
            <v>98.757131603148395</v>
          </cell>
        </row>
        <row r="73">
          <cell r="L73">
            <v>23.61</v>
          </cell>
          <cell r="R73">
            <v>151.956299342828</v>
          </cell>
        </row>
        <row r="74">
          <cell r="L74">
            <v>24.93</v>
          </cell>
          <cell r="R74">
            <v>157.81465871565001</v>
          </cell>
        </row>
        <row r="75">
          <cell r="L75">
            <v>25.48</v>
          </cell>
          <cell r="R75">
            <v>112.82912938380601</v>
          </cell>
        </row>
        <row r="76">
          <cell r="L76">
            <v>25.91</v>
          </cell>
          <cell r="R76">
            <v>94.120027509309494</v>
          </cell>
        </row>
        <row r="77">
          <cell r="L77">
            <v>23.33</v>
          </cell>
          <cell r="R77">
            <v>159.44314972630599</v>
          </cell>
        </row>
        <row r="78">
          <cell r="L78">
            <v>24.7</v>
          </cell>
          <cell r="R78">
            <v>127.31065805346</v>
          </cell>
        </row>
        <row r="79">
          <cell r="L79">
            <v>25.58</v>
          </cell>
          <cell r="R79">
            <v>163.147725573526</v>
          </cell>
        </row>
        <row r="80">
          <cell r="L80">
            <v>25.32</v>
          </cell>
          <cell r="R80">
            <v>109.092066801082</v>
          </cell>
        </row>
        <row r="81">
          <cell r="L81">
            <v>23.87</v>
          </cell>
          <cell r="R81">
            <v>126.0942627021</v>
          </cell>
        </row>
        <row r="82">
          <cell r="L82">
            <v>24.05</v>
          </cell>
          <cell r="R82">
            <v>188.40504858297601</v>
          </cell>
        </row>
        <row r="83">
          <cell r="L83">
            <v>26.07</v>
          </cell>
          <cell r="R83">
            <v>70.335247691269103</v>
          </cell>
        </row>
        <row r="84">
          <cell r="L84">
            <v>24.8</v>
          </cell>
          <cell r="R84">
            <v>132.00504386925101</v>
          </cell>
        </row>
        <row r="85">
          <cell r="L85">
            <v>25.7</v>
          </cell>
          <cell r="R85">
            <v>115.81944852306999</v>
          </cell>
        </row>
        <row r="86">
          <cell r="L86">
            <v>27.23</v>
          </cell>
          <cell r="R86">
            <v>119.59888470099401</v>
          </cell>
        </row>
        <row r="87">
          <cell r="L87">
            <v>27.28</v>
          </cell>
          <cell r="R87">
            <v>120.48872932007799</v>
          </cell>
        </row>
        <row r="88">
          <cell r="L88">
            <v>24.43</v>
          </cell>
          <cell r="R88">
            <v>148.607970113536</v>
          </cell>
        </row>
        <row r="89">
          <cell r="L89">
            <v>25.76</v>
          </cell>
          <cell r="R89">
            <v>117.01284046333301</v>
          </cell>
        </row>
        <row r="90">
          <cell r="L90">
            <v>25.13</v>
          </cell>
          <cell r="R90">
            <v>185.89719652786101</v>
          </cell>
        </row>
        <row r="91">
          <cell r="L91">
            <v>24.52</v>
          </cell>
          <cell r="R91">
            <v>115.893825714838</v>
          </cell>
        </row>
        <row r="92">
          <cell r="L92">
            <v>26.62</v>
          </cell>
          <cell r="R92">
            <v>124.951935513348</v>
          </cell>
        </row>
        <row r="93">
          <cell r="L93">
            <v>26.23</v>
          </cell>
          <cell r="R93">
            <v>72.296873214710402</v>
          </cell>
        </row>
        <row r="94">
          <cell r="L94">
            <v>27.3</v>
          </cell>
          <cell r="R94">
            <v>98.253192195815899</v>
          </cell>
        </row>
        <row r="95">
          <cell r="L95">
            <v>26.73</v>
          </cell>
          <cell r="R95">
            <v>113.319281495162</v>
          </cell>
        </row>
        <row r="96">
          <cell r="L96">
            <v>26.9</v>
          </cell>
          <cell r="R96">
            <v>60.531133852523801</v>
          </cell>
        </row>
      </sheetData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M垂直方向厚み"/>
      <sheetName val="再現性"/>
    </sheetNames>
    <sheetDataSet>
      <sheetData sheetId="0">
        <row r="8">
          <cell r="M8" t="str">
            <v>C</v>
          </cell>
          <cell r="O8" t="str">
            <v>SE</v>
          </cell>
        </row>
        <row r="10">
          <cell r="L10">
            <v>25.29</v>
          </cell>
          <cell r="M10">
            <v>-0.57999999999999996</v>
          </cell>
          <cell r="O10">
            <v>-2.71</v>
          </cell>
          <cell r="Q10">
            <v>237.34089271985499</v>
          </cell>
        </row>
        <row r="11">
          <cell r="L11">
            <v>27.77</v>
          </cell>
          <cell r="M11">
            <v>-3.75</v>
          </cell>
          <cell r="O11">
            <v>-11.045</v>
          </cell>
          <cell r="Q11">
            <v>178.25040597608199</v>
          </cell>
        </row>
        <row r="12">
          <cell r="L12">
            <v>26.23</v>
          </cell>
          <cell r="M12">
            <v>-0.08</v>
          </cell>
          <cell r="O12">
            <v>-5.46</v>
          </cell>
          <cell r="Q12">
            <v>174.878050400425</v>
          </cell>
          <cell r="T12" t="str">
            <v>Macular</v>
          </cell>
          <cell r="U12" t="str">
            <v>Nasal</v>
          </cell>
          <cell r="V12" t="str">
            <v>Temporal</v>
          </cell>
        </row>
        <row r="13">
          <cell r="L13">
            <v>25.76</v>
          </cell>
          <cell r="M13">
            <v>-0.5</v>
          </cell>
          <cell r="O13">
            <v>-3.5</v>
          </cell>
          <cell r="Q13">
            <v>275.69853302315499</v>
          </cell>
          <cell r="T13">
            <v>265.1086948619091</v>
          </cell>
          <cell r="U13">
            <v>184.73042940743915</v>
          </cell>
          <cell r="V13">
            <v>122.43981516905487</v>
          </cell>
        </row>
        <row r="14">
          <cell r="L14">
            <v>28.28</v>
          </cell>
          <cell r="M14">
            <v>-1.08</v>
          </cell>
          <cell r="O14">
            <v>-9.4600000000000009</v>
          </cell>
          <cell r="Q14">
            <v>161.257378694473</v>
          </cell>
          <cell r="T14">
            <v>84.995057330295538</v>
          </cell>
          <cell r="U14">
            <v>48.105910691047882</v>
          </cell>
          <cell r="V14">
            <v>31.567163223726329</v>
          </cell>
        </row>
        <row r="15">
          <cell r="L15">
            <v>23.61</v>
          </cell>
          <cell r="M15">
            <v>0</v>
          </cell>
          <cell r="O15">
            <v>0.92</v>
          </cell>
          <cell r="Q15">
            <v>255.709115602184</v>
          </cell>
        </row>
        <row r="16">
          <cell r="L16">
            <v>24.93</v>
          </cell>
          <cell r="M16">
            <v>-0.67</v>
          </cell>
          <cell r="O16">
            <v>-3.5049999999999999</v>
          </cell>
          <cell r="Q16">
            <v>161.71039149078501</v>
          </cell>
        </row>
        <row r="17">
          <cell r="L17">
            <v>25.48</v>
          </cell>
          <cell r="M17">
            <v>-0.67</v>
          </cell>
          <cell r="O17">
            <v>-3.665</v>
          </cell>
          <cell r="Q17">
            <v>341.60912875051901</v>
          </cell>
        </row>
        <row r="18">
          <cell r="L18">
            <v>25.91</v>
          </cell>
          <cell r="M18">
            <v>-0.5</v>
          </cell>
          <cell r="O18">
            <v>-4.08</v>
          </cell>
          <cell r="Q18">
            <v>184.14326931289901</v>
          </cell>
        </row>
        <row r="19">
          <cell r="L19">
            <v>23.33</v>
          </cell>
          <cell r="M19">
            <v>-0.25</v>
          </cell>
          <cell r="O19">
            <v>-0.375</v>
          </cell>
          <cell r="Q19">
            <v>399.41056137129499</v>
          </cell>
        </row>
        <row r="20">
          <cell r="L20">
            <v>24.7</v>
          </cell>
          <cell r="M20">
            <v>-0.5</v>
          </cell>
          <cell r="O20">
            <v>0.5</v>
          </cell>
          <cell r="Q20">
            <v>319.75578056232899</v>
          </cell>
        </row>
        <row r="21">
          <cell r="L21">
            <v>25.58</v>
          </cell>
          <cell r="M21">
            <v>-0.75</v>
          </cell>
          <cell r="O21">
            <v>-3.5449999999999999</v>
          </cell>
          <cell r="Q21">
            <v>306.02348492824302</v>
          </cell>
        </row>
        <row r="22">
          <cell r="L22">
            <v>25.32</v>
          </cell>
          <cell r="M22">
            <v>-2.75</v>
          </cell>
          <cell r="O22">
            <v>-1.5449999999999999</v>
          </cell>
          <cell r="Q22">
            <v>401.74862347527699</v>
          </cell>
        </row>
        <row r="23">
          <cell r="L23">
            <v>23.87</v>
          </cell>
          <cell r="M23">
            <v>-0.67</v>
          </cell>
          <cell r="O23">
            <v>-0.33500000000000002</v>
          </cell>
          <cell r="Q23">
            <v>296.942747096885</v>
          </cell>
        </row>
        <row r="24">
          <cell r="L24">
            <v>24.05</v>
          </cell>
          <cell r="M24">
            <v>-0.25</v>
          </cell>
          <cell r="O24">
            <v>-0.625</v>
          </cell>
          <cell r="Q24">
            <v>363.095780238923</v>
          </cell>
        </row>
        <row r="25">
          <cell r="L25">
            <v>26.07</v>
          </cell>
          <cell r="M25">
            <v>-1.08</v>
          </cell>
          <cell r="O25">
            <v>-5.71</v>
          </cell>
          <cell r="Q25">
            <v>250.30696967734801</v>
          </cell>
        </row>
        <row r="26">
          <cell r="L26">
            <v>24.8</v>
          </cell>
          <cell r="M26">
            <v>-0.08</v>
          </cell>
          <cell r="O26">
            <v>-2.12</v>
          </cell>
          <cell r="Q26">
            <v>260.52604818407798</v>
          </cell>
        </row>
        <row r="27">
          <cell r="L27">
            <v>25.7</v>
          </cell>
          <cell r="M27">
            <v>-0.67</v>
          </cell>
          <cell r="O27">
            <v>-5.335</v>
          </cell>
          <cell r="Q27">
            <v>230.178913811813</v>
          </cell>
        </row>
        <row r="28">
          <cell r="L28">
            <v>27.23</v>
          </cell>
          <cell r="M28">
            <v>-0.33</v>
          </cell>
          <cell r="O28">
            <v>-4.665</v>
          </cell>
          <cell r="Q28">
            <v>231.41463090423801</v>
          </cell>
        </row>
        <row r="29">
          <cell r="L29">
            <v>27.28</v>
          </cell>
          <cell r="M29">
            <v>-1.25</v>
          </cell>
          <cell r="O29">
            <v>-8.0449999999999999</v>
          </cell>
          <cell r="Q29">
            <v>216.13681746498301</v>
          </cell>
        </row>
        <row r="30">
          <cell r="L30">
            <v>24.43</v>
          </cell>
          <cell r="M30">
            <v>-0.25</v>
          </cell>
          <cell r="O30">
            <v>-3.125</v>
          </cell>
          <cell r="Q30">
            <v>401.00703504872502</v>
          </cell>
        </row>
        <row r="31">
          <cell r="L31">
            <v>25.76</v>
          </cell>
          <cell r="M31">
            <v>-0.25</v>
          </cell>
          <cell r="O31">
            <v>-2.125</v>
          </cell>
          <cell r="Q31">
            <v>150.056947584315</v>
          </cell>
        </row>
        <row r="32">
          <cell r="L32">
            <v>25.13</v>
          </cell>
          <cell r="M32">
            <v>-0.25</v>
          </cell>
          <cell r="O32">
            <v>-5.375</v>
          </cell>
          <cell r="Q32">
            <v>376.91716487234902</v>
          </cell>
        </row>
        <row r="33">
          <cell r="L33">
            <v>24.52</v>
          </cell>
          <cell r="M33">
            <v>-0.5</v>
          </cell>
          <cell r="O33">
            <v>-2</v>
          </cell>
          <cell r="Q33">
            <v>397.84446379235698</v>
          </cell>
        </row>
        <row r="34">
          <cell r="L34">
            <v>26.62</v>
          </cell>
          <cell r="M34">
            <v>-0.5</v>
          </cell>
          <cell r="O34">
            <v>-4.33</v>
          </cell>
          <cell r="Q34">
            <v>190.21239334536099</v>
          </cell>
        </row>
        <row r="35">
          <cell r="L35">
            <v>26.23</v>
          </cell>
          <cell r="M35">
            <v>-0.75</v>
          </cell>
          <cell r="O35">
            <v>-4.9550000000000001</v>
          </cell>
          <cell r="Q35">
            <v>143.80783009674201</v>
          </cell>
        </row>
        <row r="36">
          <cell r="L36">
            <v>27.3</v>
          </cell>
          <cell r="M36">
            <v>-0.83</v>
          </cell>
          <cell r="O36">
            <v>-9.4949999999999992</v>
          </cell>
          <cell r="Q36">
            <v>284.78301580158501</v>
          </cell>
        </row>
        <row r="37">
          <cell r="L37">
            <v>26.73</v>
          </cell>
          <cell r="M37">
            <v>-0.25</v>
          </cell>
          <cell r="O37">
            <v>-7.0449999999999999</v>
          </cell>
          <cell r="Q37">
            <v>172.25983992784199</v>
          </cell>
        </row>
        <row r="38">
          <cell r="L38">
            <v>26.9</v>
          </cell>
          <cell r="M38">
            <v>-0.08</v>
          </cell>
          <cell r="O38">
            <v>-6.37</v>
          </cell>
          <cell r="Q38">
            <v>325.12593684030003</v>
          </cell>
        </row>
        <row r="39">
          <cell r="L39">
            <v>25.29</v>
          </cell>
          <cell r="M39">
            <v>-0.57999999999999996</v>
          </cell>
          <cell r="O39">
            <v>-2.71</v>
          </cell>
          <cell r="Q39">
            <v>156.312314971837</v>
          </cell>
        </row>
        <row r="40">
          <cell r="L40">
            <v>27.77</v>
          </cell>
          <cell r="M40">
            <v>-3.75</v>
          </cell>
          <cell r="O40">
            <v>-11.045</v>
          </cell>
          <cell r="Q40">
            <v>148.49994403000599</v>
          </cell>
        </row>
        <row r="41">
          <cell r="L41">
            <v>26.23</v>
          </cell>
          <cell r="M41">
            <v>-0.08</v>
          </cell>
          <cell r="O41">
            <v>-5.46</v>
          </cell>
          <cell r="Q41">
            <v>226.48866325794799</v>
          </cell>
        </row>
        <row r="42">
          <cell r="L42">
            <v>25.76</v>
          </cell>
          <cell r="M42">
            <v>-0.5</v>
          </cell>
          <cell r="O42">
            <v>-3.5</v>
          </cell>
          <cell r="Q42">
            <v>151.897223787206</v>
          </cell>
        </row>
        <row r="43">
          <cell r="L43">
            <v>28.28</v>
          </cell>
          <cell r="M43">
            <v>-1.08</v>
          </cell>
          <cell r="O43">
            <v>-9.4600000000000009</v>
          </cell>
          <cell r="Q43">
            <v>141.80607310552799</v>
          </cell>
        </row>
        <row r="44">
          <cell r="L44">
            <v>23.61</v>
          </cell>
          <cell r="M44">
            <v>0</v>
          </cell>
          <cell r="O44">
            <v>0.92</v>
          </cell>
          <cell r="Q44">
            <v>328.90612967746603</v>
          </cell>
        </row>
        <row r="45">
          <cell r="L45">
            <v>24.93</v>
          </cell>
          <cell r="M45">
            <v>-0.67</v>
          </cell>
          <cell r="O45">
            <v>-3.5049999999999999</v>
          </cell>
          <cell r="Q45">
            <v>166.89640946714201</v>
          </cell>
        </row>
        <row r="46">
          <cell r="L46">
            <v>25.48</v>
          </cell>
          <cell r="M46">
            <v>-0.67</v>
          </cell>
          <cell r="O46">
            <v>-3.665</v>
          </cell>
          <cell r="Q46">
            <v>170.220993873547</v>
          </cell>
        </row>
        <row r="47">
          <cell r="L47">
            <v>25.91</v>
          </cell>
          <cell r="M47">
            <v>-0.5</v>
          </cell>
          <cell r="O47">
            <v>-4.08</v>
          </cell>
          <cell r="Q47">
            <v>150.03222877485601</v>
          </cell>
        </row>
        <row r="48">
          <cell r="L48">
            <v>23.33</v>
          </cell>
          <cell r="M48">
            <v>-0.25</v>
          </cell>
          <cell r="O48">
            <v>-0.375</v>
          </cell>
          <cell r="Q48">
            <v>210.25200444712601</v>
          </cell>
        </row>
        <row r="49">
          <cell r="L49">
            <v>24.7</v>
          </cell>
          <cell r="M49">
            <v>-0.5</v>
          </cell>
          <cell r="O49">
            <v>0.5</v>
          </cell>
          <cell r="Q49">
            <v>140.51282287955499</v>
          </cell>
        </row>
        <row r="50">
          <cell r="L50">
            <v>25.58</v>
          </cell>
          <cell r="M50">
            <v>-0.75</v>
          </cell>
          <cell r="O50">
            <v>-3.5449999999999999</v>
          </cell>
          <cell r="Q50">
            <v>228.19140101997999</v>
          </cell>
        </row>
        <row r="51">
          <cell r="L51">
            <v>25.32</v>
          </cell>
          <cell r="M51">
            <v>-2.75</v>
          </cell>
          <cell r="O51">
            <v>-1.5449999999999999</v>
          </cell>
          <cell r="Q51">
            <v>165.621857671112</v>
          </cell>
        </row>
        <row r="52">
          <cell r="L52">
            <v>23.87</v>
          </cell>
          <cell r="M52">
            <v>-0.67</v>
          </cell>
          <cell r="O52">
            <v>-0.33500000000000002</v>
          </cell>
          <cell r="Q52">
            <v>176.967949239555</v>
          </cell>
        </row>
        <row r="53">
          <cell r="L53">
            <v>24.05</v>
          </cell>
          <cell r="M53">
            <v>-0.25</v>
          </cell>
          <cell r="O53">
            <v>-0.625</v>
          </cell>
          <cell r="Q53">
            <v>253.759215922197</v>
          </cell>
        </row>
        <row r="54">
          <cell r="L54">
            <v>26.07</v>
          </cell>
          <cell r="M54">
            <v>-1.08</v>
          </cell>
          <cell r="O54">
            <v>-5.71</v>
          </cell>
          <cell r="Q54">
            <v>147.75546789970099</v>
          </cell>
        </row>
        <row r="55">
          <cell r="L55">
            <v>24.8</v>
          </cell>
          <cell r="M55">
            <v>-0.08</v>
          </cell>
          <cell r="O55">
            <v>-2.12</v>
          </cell>
          <cell r="Q55">
            <v>141.282894221894</v>
          </cell>
        </row>
        <row r="56">
          <cell r="L56">
            <v>25.7</v>
          </cell>
          <cell r="M56">
            <v>-0.67</v>
          </cell>
          <cell r="O56">
            <v>-5.335</v>
          </cell>
          <cell r="Q56">
            <v>178.557963495401</v>
          </cell>
        </row>
        <row r="57">
          <cell r="L57">
            <v>27.23</v>
          </cell>
          <cell r="M57">
            <v>-0.33</v>
          </cell>
          <cell r="O57">
            <v>-4.665</v>
          </cell>
          <cell r="Q57">
            <v>193.209871237637</v>
          </cell>
        </row>
        <row r="58">
          <cell r="L58">
            <v>27.28</v>
          </cell>
          <cell r="M58">
            <v>-1.25</v>
          </cell>
          <cell r="O58">
            <v>-8.0449999999999999</v>
          </cell>
          <cell r="Q58">
            <v>165.31825390795299</v>
          </cell>
        </row>
        <row r="59">
          <cell r="L59">
            <v>24.43</v>
          </cell>
          <cell r="M59">
            <v>-0.25</v>
          </cell>
          <cell r="O59">
            <v>-3.125</v>
          </cell>
          <cell r="Q59">
            <v>266.22843402486899</v>
          </cell>
        </row>
        <row r="60">
          <cell r="L60">
            <v>25.76</v>
          </cell>
          <cell r="M60">
            <v>-0.25</v>
          </cell>
          <cell r="O60">
            <v>-2.125</v>
          </cell>
          <cell r="Q60">
            <v>276.00799340315803</v>
          </cell>
        </row>
        <row r="61">
          <cell r="L61">
            <v>25.13</v>
          </cell>
          <cell r="M61">
            <v>-0.25</v>
          </cell>
          <cell r="O61">
            <v>-5.375</v>
          </cell>
          <cell r="Q61">
            <v>174.78542633304301</v>
          </cell>
        </row>
        <row r="62">
          <cell r="L62">
            <v>24.52</v>
          </cell>
          <cell r="M62">
            <v>-0.5</v>
          </cell>
          <cell r="O62">
            <v>-2</v>
          </cell>
          <cell r="Q62">
            <v>147.51480411855201</v>
          </cell>
        </row>
        <row r="63">
          <cell r="L63">
            <v>26.62</v>
          </cell>
          <cell r="M63">
            <v>-0.5</v>
          </cell>
          <cell r="O63">
            <v>-4.33</v>
          </cell>
          <cell r="Q63">
            <v>160.13921812569799</v>
          </cell>
        </row>
        <row r="64">
          <cell r="L64">
            <v>26.23</v>
          </cell>
          <cell r="M64">
            <v>-0.75</v>
          </cell>
          <cell r="O64">
            <v>-4.9550000000000001</v>
          </cell>
          <cell r="Q64">
            <v>139.84453014237999</v>
          </cell>
        </row>
        <row r="65">
          <cell r="L65">
            <v>27.3</v>
          </cell>
          <cell r="M65">
            <v>-0.83</v>
          </cell>
          <cell r="O65">
            <v>-9.4949999999999992</v>
          </cell>
          <cell r="Q65">
            <v>227.950518703163</v>
          </cell>
        </row>
        <row r="66">
          <cell r="L66">
            <v>26.73</v>
          </cell>
          <cell r="M66">
            <v>-0.25</v>
          </cell>
          <cell r="O66">
            <v>-7.0449999999999999</v>
          </cell>
          <cell r="Q66">
            <v>159.491125881849</v>
          </cell>
        </row>
        <row r="67">
          <cell r="L67">
            <v>26.9</v>
          </cell>
          <cell r="M67">
            <v>-0.08</v>
          </cell>
          <cell r="O67">
            <v>-6.37</v>
          </cell>
          <cell r="Q67">
            <v>162.730719195376</v>
          </cell>
        </row>
        <row r="68">
          <cell r="L68">
            <v>25.29</v>
          </cell>
          <cell r="M68">
            <v>-0.57999999999999996</v>
          </cell>
          <cell r="O68">
            <v>-2.71</v>
          </cell>
          <cell r="Q68">
            <v>114.727299857554</v>
          </cell>
        </row>
        <row r="69">
          <cell r="L69">
            <v>27.77</v>
          </cell>
          <cell r="M69">
            <v>-3.75</v>
          </cell>
          <cell r="O69">
            <v>-11.045</v>
          </cell>
          <cell r="Q69">
            <v>87.898246001684996</v>
          </cell>
        </row>
        <row r="70">
          <cell r="L70">
            <v>26.23</v>
          </cell>
          <cell r="M70">
            <v>-0.08</v>
          </cell>
          <cell r="O70">
            <v>-5.46</v>
          </cell>
          <cell r="Q70">
            <v>113.07135447433799</v>
          </cell>
        </row>
        <row r="71">
          <cell r="L71">
            <v>25.76</v>
          </cell>
          <cell r="M71">
            <v>-0.5</v>
          </cell>
          <cell r="O71">
            <v>-3.5</v>
          </cell>
          <cell r="Q71">
            <v>151.99098516017699</v>
          </cell>
        </row>
        <row r="72">
          <cell r="L72">
            <v>28.28</v>
          </cell>
          <cell r="M72">
            <v>-1.08</v>
          </cell>
          <cell r="O72">
            <v>-9.4600000000000009</v>
          </cell>
          <cell r="Q72">
            <v>97.691232646422094</v>
          </cell>
        </row>
        <row r="73">
          <cell r="L73">
            <v>23.61</v>
          </cell>
          <cell r="M73">
            <v>0</v>
          </cell>
          <cell r="O73">
            <v>0.92</v>
          </cell>
          <cell r="Q73">
            <v>149.89364653857399</v>
          </cell>
        </row>
        <row r="74">
          <cell r="L74">
            <v>24.93</v>
          </cell>
          <cell r="M74">
            <v>-0.67</v>
          </cell>
          <cell r="O74">
            <v>-3.5049999999999999</v>
          </cell>
          <cell r="Q74">
            <v>158.896768633352</v>
          </cell>
        </row>
        <row r="75">
          <cell r="L75">
            <v>25.48</v>
          </cell>
          <cell r="M75">
            <v>-0.67</v>
          </cell>
          <cell r="O75">
            <v>-3.665</v>
          </cell>
          <cell r="Q75">
            <v>111.82948979570099</v>
          </cell>
        </row>
        <row r="76">
          <cell r="L76">
            <v>25.91</v>
          </cell>
          <cell r="M76">
            <v>-0.5</v>
          </cell>
          <cell r="O76">
            <v>-4.08</v>
          </cell>
          <cell r="Q76">
            <v>92.683798570946493</v>
          </cell>
        </row>
        <row r="77">
          <cell r="L77">
            <v>23.33</v>
          </cell>
          <cell r="M77">
            <v>-0.25</v>
          </cell>
          <cell r="O77">
            <v>-0.375</v>
          </cell>
          <cell r="Q77">
            <v>158.930064719358</v>
          </cell>
        </row>
        <row r="78">
          <cell r="L78">
            <v>24.7</v>
          </cell>
          <cell r="M78">
            <v>-0.5</v>
          </cell>
          <cell r="O78">
            <v>0.5</v>
          </cell>
          <cell r="Q78">
            <v>127.935436400377</v>
          </cell>
        </row>
        <row r="79">
          <cell r="L79">
            <v>25.58</v>
          </cell>
          <cell r="M79">
            <v>-0.75</v>
          </cell>
          <cell r="O79">
            <v>-3.5449999999999999</v>
          </cell>
          <cell r="Q79">
            <v>163.81609961530799</v>
          </cell>
        </row>
        <row r="80">
          <cell r="L80">
            <v>25.32</v>
          </cell>
          <cell r="M80">
            <v>-2.75</v>
          </cell>
          <cell r="O80">
            <v>-1.5449999999999999</v>
          </cell>
          <cell r="Q80">
            <v>110.823168689295</v>
          </cell>
        </row>
        <row r="81">
          <cell r="L81">
            <v>23.87</v>
          </cell>
          <cell r="M81">
            <v>-0.67</v>
          </cell>
          <cell r="O81">
            <v>-0.33500000000000002</v>
          </cell>
          <cell r="Q81">
            <v>125.920869300318</v>
          </cell>
        </row>
        <row r="82">
          <cell r="L82">
            <v>24.05</v>
          </cell>
          <cell r="M82">
            <v>-0.25</v>
          </cell>
          <cell r="O82">
            <v>-0.625</v>
          </cell>
          <cell r="Q82">
            <v>189.66753242775499</v>
          </cell>
        </row>
        <row r="83">
          <cell r="L83">
            <v>26.07</v>
          </cell>
          <cell r="M83">
            <v>-1.08</v>
          </cell>
          <cell r="O83">
            <v>-5.71</v>
          </cell>
          <cell r="Q83">
            <v>73.015872194200696</v>
          </cell>
        </row>
        <row r="84">
          <cell r="L84">
            <v>24.8</v>
          </cell>
          <cell r="M84">
            <v>-0.08</v>
          </cell>
          <cell r="O84">
            <v>-2.12</v>
          </cell>
          <cell r="Q84">
            <v>131.731516619974</v>
          </cell>
        </row>
        <row r="85">
          <cell r="L85">
            <v>25.7</v>
          </cell>
          <cell r="M85">
            <v>-0.67</v>
          </cell>
          <cell r="O85">
            <v>-5.335</v>
          </cell>
          <cell r="Q85">
            <v>115.149351255874</v>
          </cell>
        </row>
        <row r="86">
          <cell r="L86">
            <v>27.23</v>
          </cell>
          <cell r="M86">
            <v>-0.33</v>
          </cell>
          <cell r="O86">
            <v>-4.665</v>
          </cell>
          <cell r="Q86">
            <v>119.202852834414</v>
          </cell>
        </row>
        <row r="87">
          <cell r="L87">
            <v>27.28</v>
          </cell>
          <cell r="M87">
            <v>-1.25</v>
          </cell>
          <cell r="O87">
            <v>-8.0449999999999999</v>
          </cell>
          <cell r="Q87">
            <v>120.721871700733</v>
          </cell>
        </row>
        <row r="88">
          <cell r="L88">
            <v>24.43</v>
          </cell>
          <cell r="M88">
            <v>-0.25</v>
          </cell>
          <cell r="O88">
            <v>-3.125</v>
          </cell>
          <cell r="Q88">
            <v>148.16787919034201</v>
          </cell>
        </row>
        <row r="89">
          <cell r="L89">
            <v>25.76</v>
          </cell>
          <cell r="M89">
            <v>-0.25</v>
          </cell>
          <cell r="O89">
            <v>-2.125</v>
          </cell>
          <cell r="Q89">
            <v>117.65736945589001</v>
          </cell>
        </row>
        <row r="90">
          <cell r="L90">
            <v>25.13</v>
          </cell>
          <cell r="M90">
            <v>-0.25</v>
          </cell>
          <cell r="O90">
            <v>-5.375</v>
          </cell>
          <cell r="Q90">
            <v>185.02810333246299</v>
          </cell>
        </row>
        <row r="91">
          <cell r="L91">
            <v>24.52</v>
          </cell>
          <cell r="M91">
            <v>-0.5</v>
          </cell>
          <cell r="O91">
            <v>-2</v>
          </cell>
          <cell r="Q91">
            <v>115.048305848536</v>
          </cell>
        </row>
        <row r="92">
          <cell r="L92">
            <v>26.62</v>
          </cell>
          <cell r="M92">
            <v>-0.5</v>
          </cell>
          <cell r="O92">
            <v>-4.33</v>
          </cell>
          <cell r="Q92">
            <v>125.021164416079</v>
          </cell>
        </row>
        <row r="93">
          <cell r="L93">
            <v>26.23</v>
          </cell>
          <cell r="M93">
            <v>-0.75</v>
          </cell>
          <cell r="O93">
            <v>-4.9550000000000001</v>
          </cell>
          <cell r="Q93">
            <v>71.363496840878895</v>
          </cell>
        </row>
        <row r="94">
          <cell r="L94">
            <v>27.3</v>
          </cell>
          <cell r="M94">
            <v>-0.83</v>
          </cell>
          <cell r="O94">
            <v>-9.4949999999999992</v>
          </cell>
          <cell r="Q94">
            <v>98.390943427794497</v>
          </cell>
        </row>
        <row r="95">
          <cell r="L95">
            <v>26.73</v>
          </cell>
          <cell r="M95">
            <v>-0.25</v>
          </cell>
          <cell r="O95">
            <v>-7.0449999999999999</v>
          </cell>
          <cell r="Q95">
            <v>113.02795554716</v>
          </cell>
        </row>
        <row r="96">
          <cell r="L96">
            <v>26.9</v>
          </cell>
          <cell r="M96">
            <v>-0.08</v>
          </cell>
          <cell r="O96">
            <v>-6.37</v>
          </cell>
          <cell r="Q96">
            <v>61.451964407090898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534"/>
  <sheetViews>
    <sheetView tabSelected="1" zoomScale="70" zoomScaleNormal="70" workbookViewId="0">
      <selection activeCell="A438" sqref="A438:XFD438"/>
    </sheetView>
  </sheetViews>
  <sheetFormatPr defaultRowHeight="18.75" x14ac:dyDescent="0.4"/>
  <cols>
    <col min="1" max="1" width="11.375" bestFit="1" customWidth="1"/>
    <col min="11" max="14" width="9" customWidth="1"/>
    <col min="19" max="19" width="12.5" bestFit="1" customWidth="1"/>
    <col min="20" max="20" width="15.375" bestFit="1" customWidth="1"/>
  </cols>
  <sheetData>
    <row r="1" spans="1:25" x14ac:dyDescent="0.4">
      <c r="A1" s="3">
        <v>45370</v>
      </c>
      <c r="B1" t="s">
        <v>117</v>
      </c>
    </row>
    <row r="2" spans="1:25" x14ac:dyDescent="0.4">
      <c r="A2" s="3"/>
      <c r="B2" t="s">
        <v>115</v>
      </c>
    </row>
    <row r="3" spans="1:25" x14ac:dyDescent="0.4">
      <c r="A3" s="3"/>
      <c r="B3" t="s">
        <v>116</v>
      </c>
    </row>
    <row r="4" spans="1:25" x14ac:dyDescent="0.4">
      <c r="A4" s="3"/>
      <c r="B4" t="s">
        <v>118</v>
      </c>
    </row>
    <row r="5" spans="1:25" x14ac:dyDescent="0.4">
      <c r="A5" s="3">
        <v>45541</v>
      </c>
      <c r="B5" t="s">
        <v>120</v>
      </c>
    </row>
    <row r="7" spans="1:25" x14ac:dyDescent="0.4">
      <c r="A7" t="s">
        <v>0</v>
      </c>
      <c r="B7" t="s">
        <v>1</v>
      </c>
      <c r="C7" t="s">
        <v>2</v>
      </c>
      <c r="D7" t="s">
        <v>3</v>
      </c>
      <c r="E7" t="s">
        <v>4</v>
      </c>
      <c r="F7" t="s">
        <v>5</v>
      </c>
      <c r="G7" t="s">
        <v>6</v>
      </c>
      <c r="H7" t="s">
        <v>7</v>
      </c>
      <c r="I7" t="s">
        <v>109</v>
      </c>
      <c r="J7" t="s">
        <v>110</v>
      </c>
      <c r="K7" t="s">
        <v>111</v>
      </c>
      <c r="L7" t="s">
        <v>112</v>
      </c>
      <c r="M7" t="s">
        <v>113</v>
      </c>
      <c r="N7" t="s">
        <v>114</v>
      </c>
      <c r="O7" t="s">
        <v>121</v>
      </c>
      <c r="P7" t="s">
        <v>122</v>
      </c>
      <c r="R7" s="1" t="s">
        <v>95</v>
      </c>
      <c r="S7" s="1" t="s">
        <v>108</v>
      </c>
      <c r="T7" s="1" t="s">
        <v>107</v>
      </c>
      <c r="V7" s="1" t="s">
        <v>119</v>
      </c>
      <c r="W7" s="1" t="s">
        <v>97</v>
      </c>
      <c r="X7" s="1" t="s">
        <v>98</v>
      </c>
      <c r="Y7" s="1" t="s">
        <v>99</v>
      </c>
    </row>
    <row r="8" spans="1:25" x14ac:dyDescent="0.4">
      <c r="A8">
        <v>4599</v>
      </c>
      <c r="B8" t="s">
        <v>8</v>
      </c>
      <c r="C8">
        <v>2</v>
      </c>
      <c r="D8">
        <v>9</v>
      </c>
      <c r="E8" t="s">
        <v>9</v>
      </c>
      <c r="F8">
        <v>1992</v>
      </c>
      <c r="G8" t="s">
        <v>10</v>
      </c>
      <c r="H8">
        <v>23.37</v>
      </c>
      <c r="I8">
        <v>-0.75</v>
      </c>
      <c r="J8">
        <v>-0.5</v>
      </c>
      <c r="K8">
        <v>-0.875</v>
      </c>
      <c r="L8">
        <v>-0.75</v>
      </c>
      <c r="M8">
        <v>-0.5</v>
      </c>
      <c r="N8">
        <v>-0.875</v>
      </c>
      <c r="O8">
        <v>285.33780523057402</v>
      </c>
      <c r="P8">
        <v>0.84563891682729897</v>
      </c>
      <c r="R8" s="1" t="str">
        <f>"6-7"</f>
        <v>6-7</v>
      </c>
      <c r="S8" s="1">
        <f>COUNTIFS($D$8:$D$181, 6, $C$8:$C$181,1)</f>
        <v>6</v>
      </c>
      <c r="T8" s="1">
        <f>COUNTIFS($D$8:$D$181, 6, $C$8:$C$181,2)</f>
        <v>4</v>
      </c>
      <c r="U8" t="s">
        <v>166</v>
      </c>
      <c r="V8" s="2" t="s">
        <v>100</v>
      </c>
      <c r="W8" s="2">
        <f>AVERAGE($O$8:$O$181)</f>
        <v>266.30294031530013</v>
      </c>
      <c r="X8" s="2">
        <f>AVERAGE($O$182:$O$355)</f>
        <v>194.36819439969685</v>
      </c>
      <c r="Y8" s="2">
        <f>AVERAGE($O$356:$O$529)</f>
        <v>158.73407549174632</v>
      </c>
    </row>
    <row r="9" spans="1:25" x14ac:dyDescent="0.4">
      <c r="A9">
        <v>4605</v>
      </c>
      <c r="B9" t="s">
        <v>8</v>
      </c>
      <c r="C9">
        <v>2</v>
      </c>
      <c r="D9">
        <v>9</v>
      </c>
      <c r="E9" t="s">
        <v>9</v>
      </c>
      <c r="F9">
        <v>1992</v>
      </c>
      <c r="G9" t="s">
        <v>13</v>
      </c>
      <c r="H9">
        <v>23.72</v>
      </c>
      <c r="I9">
        <v>-0.5</v>
      </c>
      <c r="J9">
        <v>-1.75</v>
      </c>
      <c r="K9">
        <v>-2</v>
      </c>
      <c r="L9">
        <v>-0.5</v>
      </c>
      <c r="M9">
        <v>-1.75</v>
      </c>
      <c r="N9">
        <v>-2</v>
      </c>
      <c r="O9">
        <v>251.649372648732</v>
      </c>
      <c r="P9">
        <v>0.74902823012910802</v>
      </c>
      <c r="R9" s="1" t="str">
        <f>"7-8"</f>
        <v>7-8</v>
      </c>
      <c r="S9" s="1">
        <f>COUNTIFS($D$8:$D$181, 7, $C$8:$C$181,1)</f>
        <v>10</v>
      </c>
      <c r="T9" s="1">
        <f>COUNTIFS($D$8:$D$181, 7, $C$8:$C$181,2)</f>
        <v>18</v>
      </c>
      <c r="V9" s="2" t="s">
        <v>101</v>
      </c>
      <c r="W9" s="2">
        <f>STDEV($O$8:$O$181)</f>
        <v>63.246986388004771</v>
      </c>
      <c r="X9" s="2">
        <f>STDEV($O$182:$O$355)</f>
        <v>39.504247111961135</v>
      </c>
      <c r="Y9" s="2">
        <f>STDEV($O$356:$O$529)</f>
        <v>41.361488152832493</v>
      </c>
    </row>
    <row r="10" spans="1:25" x14ac:dyDescent="0.4">
      <c r="A10">
        <v>4610</v>
      </c>
      <c r="B10" t="s">
        <v>14</v>
      </c>
      <c r="C10">
        <v>2</v>
      </c>
      <c r="D10">
        <v>8</v>
      </c>
      <c r="E10" t="s">
        <v>9</v>
      </c>
      <c r="F10">
        <v>1994</v>
      </c>
      <c r="G10" t="s">
        <v>10</v>
      </c>
      <c r="H10">
        <v>22.68</v>
      </c>
      <c r="I10">
        <v>-2</v>
      </c>
      <c r="J10">
        <v>0.25</v>
      </c>
      <c r="K10">
        <v>-0.75</v>
      </c>
      <c r="L10">
        <v>-1.25</v>
      </c>
      <c r="M10">
        <v>0</v>
      </c>
      <c r="N10">
        <v>-0.625</v>
      </c>
      <c r="O10">
        <v>226.848302075882</v>
      </c>
      <c r="P10">
        <v>0.683662484743919</v>
      </c>
      <c r="R10" s="1" t="str">
        <f>"8-9"</f>
        <v>8-9</v>
      </c>
      <c r="S10" s="1">
        <f>COUNTIFS($D$8:$D$181, 8, $C$8:$C$181,1)</f>
        <v>8</v>
      </c>
      <c r="T10" s="1">
        <f>COUNTIFS($D$8:$D$181, 8, $C$8:$C$181,2)</f>
        <v>10</v>
      </c>
      <c r="U10" t="s">
        <v>164</v>
      </c>
      <c r="V10" t="s">
        <v>159</v>
      </c>
      <c r="W10" t="s">
        <v>9</v>
      </c>
      <c r="X10" t="s">
        <v>160</v>
      </c>
      <c r="Y10" t="s">
        <v>161</v>
      </c>
    </row>
    <row r="11" spans="1:25" x14ac:dyDescent="0.4">
      <c r="A11">
        <v>4615</v>
      </c>
      <c r="B11" t="s">
        <v>14</v>
      </c>
      <c r="C11">
        <v>2</v>
      </c>
      <c r="D11">
        <v>8</v>
      </c>
      <c r="E11" t="s">
        <v>9</v>
      </c>
      <c r="F11">
        <v>1852</v>
      </c>
      <c r="G11" t="s">
        <v>13</v>
      </c>
      <c r="H11">
        <v>22.75</v>
      </c>
      <c r="I11">
        <v>-1.25</v>
      </c>
      <c r="J11">
        <v>-0.5</v>
      </c>
      <c r="K11">
        <v>-1.125</v>
      </c>
      <c r="L11">
        <v>-0.75</v>
      </c>
      <c r="M11">
        <v>0</v>
      </c>
      <c r="N11">
        <v>-0.375</v>
      </c>
      <c r="O11">
        <v>238.97490830503401</v>
      </c>
      <c r="P11">
        <v>0.71632422387586503</v>
      </c>
      <c r="R11" s="1" t="str">
        <f>"9-10"</f>
        <v>9-10</v>
      </c>
      <c r="S11" s="1">
        <f>COUNTIFS($D$8:$D$181, 9, $C$8:$C$181,1)</f>
        <v>4</v>
      </c>
      <c r="T11" s="1">
        <f>COUNTIFS($D$8:$D$181, 9, $C$8:$C$181,2)</f>
        <v>22</v>
      </c>
      <c r="V11" t="s">
        <v>162</v>
      </c>
      <c r="W11" s="4">
        <v>265.1086948619091</v>
      </c>
      <c r="X11" s="4">
        <v>184.73042940743915</v>
      </c>
      <c r="Y11" s="4">
        <v>122.43981516905487</v>
      </c>
    </row>
    <row r="12" spans="1:25" x14ac:dyDescent="0.4">
      <c r="A12">
        <v>4620</v>
      </c>
      <c r="B12" t="s">
        <v>15</v>
      </c>
      <c r="C12">
        <v>2</v>
      </c>
      <c r="D12">
        <v>9</v>
      </c>
      <c r="E12" t="s">
        <v>9</v>
      </c>
      <c r="F12">
        <v>1788</v>
      </c>
      <c r="G12" t="s">
        <v>10</v>
      </c>
      <c r="H12">
        <v>24.44</v>
      </c>
      <c r="I12">
        <v>-1.5</v>
      </c>
      <c r="J12">
        <v>-4.75</v>
      </c>
      <c r="K12">
        <v>-5.5</v>
      </c>
      <c r="L12">
        <v>-1.5</v>
      </c>
      <c r="M12">
        <v>-4.5</v>
      </c>
      <c r="N12">
        <v>-5.25</v>
      </c>
      <c r="O12">
        <v>232.908488202222</v>
      </c>
      <c r="P12">
        <v>0.70892634110944397</v>
      </c>
      <c r="R12" s="1" t="str">
        <f>"10-11"</f>
        <v>10-11</v>
      </c>
      <c r="S12" s="1">
        <f>COUNTIFS($D$8:$D$181, 10, $C$8:$C$181,1)</f>
        <v>14</v>
      </c>
      <c r="T12" s="1">
        <f>COUNTIFS($D$8:$D$181, 10, $C$8:$C$181,2)</f>
        <v>18</v>
      </c>
      <c r="V12" t="s">
        <v>163</v>
      </c>
      <c r="W12">
        <v>84.995057330295538</v>
      </c>
      <c r="X12">
        <v>48.105910691047882</v>
      </c>
      <c r="Y12">
        <v>31.567163223726329</v>
      </c>
    </row>
    <row r="13" spans="1:25" x14ac:dyDescent="0.4">
      <c r="A13">
        <v>4625</v>
      </c>
      <c r="B13" t="s">
        <v>15</v>
      </c>
      <c r="C13">
        <v>2</v>
      </c>
      <c r="D13">
        <v>9</v>
      </c>
      <c r="E13" t="s">
        <v>9</v>
      </c>
      <c r="F13">
        <v>1588</v>
      </c>
      <c r="G13" t="s">
        <v>13</v>
      </c>
      <c r="H13">
        <v>24.31</v>
      </c>
      <c r="I13">
        <v>-2.25</v>
      </c>
      <c r="J13">
        <v>-4.25</v>
      </c>
      <c r="K13">
        <v>-5.375</v>
      </c>
      <c r="L13">
        <v>-2.25</v>
      </c>
      <c r="M13">
        <v>-4</v>
      </c>
      <c r="N13">
        <v>-5.125</v>
      </c>
      <c r="O13">
        <v>232.117012546051</v>
      </c>
      <c r="P13">
        <v>0.70226051912359999</v>
      </c>
      <c r="R13" s="1" t="str">
        <f>"11-12"</f>
        <v>11-12</v>
      </c>
      <c r="S13" s="1">
        <f>COUNTIFS($D$8:$D$181, 11, $C$8:$C$181,1)</f>
        <v>14</v>
      </c>
      <c r="T13" s="1">
        <f>COUNTIFS($D$8:$D$181, 11, $C$8:$C$181,2)</f>
        <v>4</v>
      </c>
    </row>
    <row r="14" spans="1:25" x14ac:dyDescent="0.4">
      <c r="A14">
        <v>4630</v>
      </c>
      <c r="B14" t="s">
        <v>16</v>
      </c>
      <c r="C14">
        <v>2</v>
      </c>
      <c r="D14">
        <v>10</v>
      </c>
      <c r="E14" t="s">
        <v>9</v>
      </c>
      <c r="F14">
        <v>1989</v>
      </c>
      <c r="G14" t="s">
        <v>10</v>
      </c>
      <c r="H14">
        <v>22.35</v>
      </c>
      <c r="I14">
        <v>-0.5</v>
      </c>
      <c r="J14">
        <v>-0.5</v>
      </c>
      <c r="K14">
        <v>-0.75</v>
      </c>
      <c r="L14">
        <v>0</v>
      </c>
      <c r="M14">
        <v>-0.5</v>
      </c>
      <c r="N14">
        <v>-0.5</v>
      </c>
      <c r="O14">
        <v>291.39336026754199</v>
      </c>
      <c r="P14">
        <v>0.87464467436372995</v>
      </c>
      <c r="R14" s="1" t="str">
        <f>"12-13"</f>
        <v>12-13</v>
      </c>
      <c r="S14" s="1">
        <f>COUNTIFS($D$8:$D$181, 12, $C$8:$C$181,1)</f>
        <v>10</v>
      </c>
      <c r="T14" s="1">
        <f>COUNTIFS($D$8:$D$181, 12, $C$8:$C$181,2)</f>
        <v>2</v>
      </c>
    </row>
    <row r="15" spans="1:25" x14ac:dyDescent="0.4">
      <c r="A15">
        <v>4635</v>
      </c>
      <c r="B15" t="s">
        <v>16</v>
      </c>
      <c r="C15">
        <v>2</v>
      </c>
      <c r="D15">
        <v>10</v>
      </c>
      <c r="E15" t="s">
        <v>9</v>
      </c>
      <c r="F15">
        <v>1588</v>
      </c>
      <c r="G15" t="s">
        <v>13</v>
      </c>
      <c r="H15">
        <v>22.52</v>
      </c>
      <c r="I15">
        <v>-0.5</v>
      </c>
      <c r="J15">
        <v>-0.5</v>
      </c>
      <c r="K15">
        <v>-0.75</v>
      </c>
      <c r="L15">
        <v>-0.5</v>
      </c>
      <c r="M15">
        <v>-0.5</v>
      </c>
      <c r="N15">
        <v>-0.75</v>
      </c>
      <c r="O15">
        <v>334.61196719622802</v>
      </c>
      <c r="P15">
        <v>1.00634336417512</v>
      </c>
      <c r="R15" s="1" t="str">
        <f>"13-14"</f>
        <v>13-14</v>
      </c>
      <c r="S15" s="1">
        <f>COUNTIFS($D$8:$D$181, 13, $C$8:$C$181,1)</f>
        <v>8</v>
      </c>
      <c r="T15" s="1">
        <f>COUNTIFS($D$8:$D$181, 13, $C$8:$C$181,2)</f>
        <v>8</v>
      </c>
    </row>
    <row r="16" spans="1:25" x14ac:dyDescent="0.4">
      <c r="A16">
        <v>4641</v>
      </c>
      <c r="B16" t="s">
        <v>17</v>
      </c>
      <c r="C16">
        <v>2</v>
      </c>
      <c r="D16">
        <v>6</v>
      </c>
      <c r="E16" t="s">
        <v>9</v>
      </c>
      <c r="F16">
        <v>1994</v>
      </c>
      <c r="G16" t="s">
        <v>10</v>
      </c>
      <c r="H16">
        <v>22.7</v>
      </c>
      <c r="I16">
        <v>-0.25</v>
      </c>
      <c r="J16">
        <v>0</v>
      </c>
      <c r="K16">
        <v>-0.125</v>
      </c>
      <c r="L16">
        <v>0</v>
      </c>
      <c r="M16">
        <v>0.25</v>
      </c>
      <c r="N16">
        <v>0.25</v>
      </c>
      <c r="O16">
        <v>233.10653464257399</v>
      </c>
      <c r="P16">
        <v>0.70185536223073797</v>
      </c>
      <c r="R16" s="1" t="str">
        <f>"14-15"</f>
        <v>14-15</v>
      </c>
      <c r="S16" s="1">
        <f>COUNTIFS($D$8:$D$181, 14, $C$8:$C$181,1)</f>
        <v>6</v>
      </c>
      <c r="T16" s="1">
        <f>COUNTIFS($D$8:$D$181, 14, $C$8:$C$181,2)</f>
        <v>0</v>
      </c>
    </row>
    <row r="17" spans="1:20" x14ac:dyDescent="0.4">
      <c r="A17">
        <v>4646</v>
      </c>
      <c r="B17" t="s">
        <v>17</v>
      </c>
      <c r="C17">
        <v>2</v>
      </c>
      <c r="D17">
        <v>6</v>
      </c>
      <c r="E17" t="s">
        <v>9</v>
      </c>
      <c r="F17">
        <v>1994</v>
      </c>
      <c r="G17" t="s">
        <v>13</v>
      </c>
      <c r="H17">
        <v>22.59</v>
      </c>
      <c r="I17">
        <v>-0.25</v>
      </c>
      <c r="J17">
        <v>0.25</v>
      </c>
      <c r="K17">
        <v>0.125</v>
      </c>
      <c r="L17">
        <v>0</v>
      </c>
      <c r="M17">
        <v>0.25</v>
      </c>
      <c r="N17">
        <v>0.25</v>
      </c>
      <c r="O17">
        <v>274.028296740521</v>
      </c>
      <c r="P17">
        <v>0.82447115189293396</v>
      </c>
      <c r="R17" s="1" t="str">
        <f>"15-16"</f>
        <v>15-16</v>
      </c>
      <c r="S17" s="1">
        <f>COUNTIFS($D$8:$D$181, 15, $C$8:$C$181,1)</f>
        <v>6</v>
      </c>
      <c r="T17" s="1">
        <f>COUNTIFS($D$8:$D$181, 15, $C$8:$C$181,2)</f>
        <v>2</v>
      </c>
    </row>
    <row r="18" spans="1:20" x14ac:dyDescent="0.4">
      <c r="A18">
        <v>4651</v>
      </c>
      <c r="B18" t="s">
        <v>18</v>
      </c>
      <c r="C18">
        <v>2</v>
      </c>
      <c r="D18">
        <v>7</v>
      </c>
      <c r="E18" t="s">
        <v>9</v>
      </c>
      <c r="F18">
        <v>1994</v>
      </c>
      <c r="G18" t="s">
        <v>10</v>
      </c>
      <c r="H18">
        <v>21.74</v>
      </c>
      <c r="I18">
        <v>-0.25</v>
      </c>
      <c r="J18">
        <v>-0.75</v>
      </c>
      <c r="K18">
        <v>-0.875</v>
      </c>
      <c r="L18">
        <v>0</v>
      </c>
      <c r="M18">
        <v>0</v>
      </c>
      <c r="N18">
        <v>0</v>
      </c>
      <c r="O18">
        <v>248.707002053607</v>
      </c>
      <c r="P18">
        <v>0.74635062296964405</v>
      </c>
      <c r="R18" s="2" t="s">
        <v>96</v>
      </c>
      <c r="S18" s="2">
        <f>SUM(S8:S17)</f>
        <v>86</v>
      </c>
      <c r="T18" s="2">
        <f>SUM(T8:T17)</f>
        <v>88</v>
      </c>
    </row>
    <row r="19" spans="1:20" x14ac:dyDescent="0.4">
      <c r="A19">
        <v>4656</v>
      </c>
      <c r="B19" t="s">
        <v>18</v>
      </c>
      <c r="C19">
        <v>2</v>
      </c>
      <c r="D19">
        <v>7</v>
      </c>
      <c r="E19" t="s">
        <v>9</v>
      </c>
      <c r="F19">
        <v>1687</v>
      </c>
      <c r="G19" t="s">
        <v>13</v>
      </c>
      <c r="H19">
        <v>21.58</v>
      </c>
      <c r="I19">
        <v>-0.25</v>
      </c>
      <c r="J19">
        <v>-1</v>
      </c>
      <c r="K19">
        <v>-1.125</v>
      </c>
      <c r="L19">
        <v>0</v>
      </c>
      <c r="M19">
        <v>0</v>
      </c>
      <c r="N19">
        <v>0</v>
      </c>
      <c r="O19">
        <v>309.87547334418798</v>
      </c>
      <c r="P19">
        <v>0.92734434053692305</v>
      </c>
    </row>
    <row r="20" spans="1:20" x14ac:dyDescent="0.4">
      <c r="A20">
        <v>4661</v>
      </c>
      <c r="B20" t="s">
        <v>19</v>
      </c>
      <c r="C20">
        <v>2</v>
      </c>
      <c r="D20">
        <v>10</v>
      </c>
      <c r="E20" t="s">
        <v>9</v>
      </c>
      <c r="F20">
        <v>1540</v>
      </c>
      <c r="G20" t="s">
        <v>10</v>
      </c>
      <c r="H20">
        <v>24.2</v>
      </c>
      <c r="I20">
        <v>-0.5</v>
      </c>
      <c r="J20">
        <v>-3.5</v>
      </c>
      <c r="K20">
        <v>-3.75</v>
      </c>
      <c r="L20">
        <v>0</v>
      </c>
      <c r="M20">
        <v>-3.5</v>
      </c>
      <c r="N20">
        <v>-3.5</v>
      </c>
      <c r="O20">
        <v>272.01923792201001</v>
      </c>
      <c r="P20">
        <v>0.81748862259118704</v>
      </c>
    </row>
    <row r="21" spans="1:20" x14ac:dyDescent="0.4">
      <c r="A21">
        <v>4666</v>
      </c>
      <c r="B21" t="s">
        <v>19</v>
      </c>
      <c r="C21">
        <v>2</v>
      </c>
      <c r="D21">
        <v>10</v>
      </c>
      <c r="E21" t="s">
        <v>9</v>
      </c>
      <c r="F21">
        <v>1588</v>
      </c>
      <c r="G21" t="s">
        <v>13</v>
      </c>
      <c r="H21">
        <v>24.04</v>
      </c>
      <c r="I21">
        <v>-0.25</v>
      </c>
      <c r="J21">
        <v>-3.5</v>
      </c>
      <c r="K21">
        <v>-3.625</v>
      </c>
      <c r="L21">
        <v>0</v>
      </c>
      <c r="M21">
        <v>-3.25</v>
      </c>
      <c r="N21">
        <v>-3.25</v>
      </c>
      <c r="O21">
        <v>300.21035903955402</v>
      </c>
      <c r="P21">
        <v>0.91227633313909295</v>
      </c>
    </row>
    <row r="22" spans="1:20" x14ac:dyDescent="0.4">
      <c r="A22">
        <v>4693</v>
      </c>
      <c r="B22" t="s">
        <v>20</v>
      </c>
      <c r="C22">
        <v>1</v>
      </c>
      <c r="D22">
        <v>8</v>
      </c>
      <c r="E22" t="s">
        <v>9</v>
      </c>
      <c r="F22">
        <v>1953</v>
      </c>
      <c r="G22" t="s">
        <v>10</v>
      </c>
      <c r="H22">
        <v>24.49</v>
      </c>
      <c r="I22">
        <v>-1.5</v>
      </c>
      <c r="J22">
        <v>0</v>
      </c>
      <c r="K22">
        <v>-0.75</v>
      </c>
      <c r="L22">
        <v>-1.25</v>
      </c>
      <c r="M22">
        <v>0</v>
      </c>
      <c r="N22">
        <v>-0.625</v>
      </c>
      <c r="O22">
        <v>244.75094353571299</v>
      </c>
      <c r="P22">
        <v>0.74906606955189503</v>
      </c>
    </row>
    <row r="23" spans="1:20" x14ac:dyDescent="0.4">
      <c r="A23">
        <v>4699</v>
      </c>
      <c r="B23" t="s">
        <v>20</v>
      </c>
      <c r="C23">
        <v>1</v>
      </c>
      <c r="D23">
        <v>8</v>
      </c>
      <c r="E23" t="s">
        <v>9</v>
      </c>
      <c r="F23">
        <v>1700</v>
      </c>
      <c r="G23" t="s">
        <v>13</v>
      </c>
      <c r="H23">
        <v>24.32</v>
      </c>
      <c r="I23">
        <v>-1.25</v>
      </c>
      <c r="J23">
        <v>-2.5</v>
      </c>
      <c r="K23">
        <v>-3.125</v>
      </c>
      <c r="L23">
        <v>-1</v>
      </c>
      <c r="M23">
        <v>0</v>
      </c>
      <c r="N23">
        <v>-0.5</v>
      </c>
      <c r="O23">
        <v>291.09186109638898</v>
      </c>
      <c r="P23">
        <v>0.88231834622002903</v>
      </c>
    </row>
    <row r="24" spans="1:20" x14ac:dyDescent="0.4">
      <c r="A24">
        <v>4704</v>
      </c>
      <c r="B24" t="s">
        <v>21</v>
      </c>
      <c r="C24">
        <v>1</v>
      </c>
      <c r="D24">
        <v>12</v>
      </c>
      <c r="E24" t="s">
        <v>9</v>
      </c>
      <c r="F24">
        <v>2298</v>
      </c>
      <c r="G24" t="s">
        <v>10</v>
      </c>
      <c r="H24">
        <v>24.95</v>
      </c>
      <c r="I24">
        <v>-1.5</v>
      </c>
      <c r="J24">
        <v>-1.75</v>
      </c>
      <c r="K24">
        <v>-2.5</v>
      </c>
      <c r="L24">
        <v>-1.25</v>
      </c>
      <c r="M24">
        <v>-1.5</v>
      </c>
      <c r="N24">
        <v>-2.125</v>
      </c>
      <c r="O24">
        <v>175.31912290548399</v>
      </c>
      <c r="P24">
        <v>0.526899919058615</v>
      </c>
    </row>
    <row r="25" spans="1:20" x14ac:dyDescent="0.4">
      <c r="A25">
        <v>4709</v>
      </c>
      <c r="B25" t="s">
        <v>21</v>
      </c>
      <c r="C25">
        <v>1</v>
      </c>
      <c r="D25">
        <v>12</v>
      </c>
      <c r="E25" t="s">
        <v>9</v>
      </c>
      <c r="F25">
        <v>2200</v>
      </c>
      <c r="G25" t="s">
        <v>13</v>
      </c>
      <c r="H25">
        <v>24.13</v>
      </c>
      <c r="I25">
        <v>-1.25</v>
      </c>
      <c r="J25">
        <v>0</v>
      </c>
      <c r="K25">
        <v>-0.625</v>
      </c>
      <c r="L25">
        <v>-1</v>
      </c>
      <c r="M25">
        <v>0</v>
      </c>
      <c r="N25">
        <v>-0.5</v>
      </c>
      <c r="O25">
        <v>197.45246450900299</v>
      </c>
      <c r="P25">
        <v>0.59274956000002799</v>
      </c>
    </row>
    <row r="26" spans="1:20" x14ac:dyDescent="0.4">
      <c r="A26">
        <v>4714</v>
      </c>
      <c r="B26" t="s">
        <v>22</v>
      </c>
      <c r="C26">
        <v>2</v>
      </c>
      <c r="D26">
        <v>7</v>
      </c>
      <c r="E26" t="s">
        <v>9</v>
      </c>
      <c r="F26">
        <v>2138</v>
      </c>
      <c r="G26" t="s">
        <v>10</v>
      </c>
      <c r="H26">
        <v>23.08</v>
      </c>
      <c r="I26">
        <v>-0.75</v>
      </c>
      <c r="J26">
        <v>-0.5</v>
      </c>
      <c r="K26">
        <v>-0.875</v>
      </c>
      <c r="L26">
        <v>0</v>
      </c>
      <c r="M26">
        <v>0</v>
      </c>
      <c r="N26">
        <v>0</v>
      </c>
      <c r="O26">
        <v>223.663603227853</v>
      </c>
      <c r="P26">
        <v>0.66884215643662703</v>
      </c>
    </row>
    <row r="27" spans="1:20" x14ac:dyDescent="0.4">
      <c r="A27">
        <v>4719</v>
      </c>
      <c r="B27" t="s">
        <v>22</v>
      </c>
      <c r="C27">
        <v>2</v>
      </c>
      <c r="D27">
        <v>7</v>
      </c>
      <c r="E27" t="s">
        <v>9</v>
      </c>
      <c r="F27">
        <v>1648</v>
      </c>
      <c r="G27" t="s">
        <v>13</v>
      </c>
      <c r="H27">
        <v>23.37</v>
      </c>
      <c r="I27">
        <v>-0.5</v>
      </c>
      <c r="J27">
        <v>-1</v>
      </c>
      <c r="K27">
        <v>-1.25</v>
      </c>
      <c r="L27">
        <v>-0.5</v>
      </c>
      <c r="M27">
        <v>-0.75</v>
      </c>
      <c r="N27">
        <v>-1</v>
      </c>
      <c r="O27">
        <v>223.13217448231501</v>
      </c>
      <c r="P27">
        <v>0.67495925701464299</v>
      </c>
    </row>
    <row r="28" spans="1:20" x14ac:dyDescent="0.4">
      <c r="A28">
        <v>4726</v>
      </c>
      <c r="B28" t="s">
        <v>23</v>
      </c>
      <c r="C28">
        <v>1</v>
      </c>
      <c r="D28">
        <v>6</v>
      </c>
      <c r="E28" t="s">
        <v>9</v>
      </c>
      <c r="F28">
        <v>1952</v>
      </c>
      <c r="G28" t="s">
        <v>13</v>
      </c>
      <c r="H28">
        <v>22.71</v>
      </c>
      <c r="I28">
        <v>-0.5</v>
      </c>
      <c r="J28">
        <v>0</v>
      </c>
      <c r="K28">
        <v>-0.25</v>
      </c>
      <c r="L28">
        <v>0</v>
      </c>
      <c r="M28">
        <v>0</v>
      </c>
      <c r="N28">
        <v>0</v>
      </c>
      <c r="O28">
        <v>229.55508658577801</v>
      </c>
      <c r="P28">
        <v>0.69171795580081497</v>
      </c>
    </row>
    <row r="29" spans="1:20" x14ac:dyDescent="0.4">
      <c r="A29">
        <v>4731</v>
      </c>
      <c r="B29" t="s">
        <v>23</v>
      </c>
      <c r="C29">
        <v>1</v>
      </c>
      <c r="D29">
        <v>6</v>
      </c>
      <c r="E29" t="s">
        <v>9</v>
      </c>
      <c r="F29">
        <v>2047</v>
      </c>
      <c r="G29" t="s">
        <v>10</v>
      </c>
      <c r="H29">
        <v>22.72</v>
      </c>
      <c r="I29">
        <v>-0.25</v>
      </c>
      <c r="J29">
        <v>0.25</v>
      </c>
      <c r="K29">
        <v>0.125</v>
      </c>
      <c r="L29">
        <v>0</v>
      </c>
      <c r="M29">
        <v>0</v>
      </c>
      <c r="N29">
        <v>0</v>
      </c>
      <c r="O29">
        <v>196.95143532093101</v>
      </c>
      <c r="P29">
        <v>0.59081625507783297</v>
      </c>
    </row>
    <row r="30" spans="1:20" x14ac:dyDescent="0.4">
      <c r="A30">
        <v>4736</v>
      </c>
      <c r="B30" t="s">
        <v>24</v>
      </c>
      <c r="C30">
        <v>1</v>
      </c>
      <c r="D30">
        <v>11</v>
      </c>
      <c r="E30" t="s">
        <v>9</v>
      </c>
      <c r="F30">
        <v>2250</v>
      </c>
      <c r="G30" t="s">
        <v>10</v>
      </c>
      <c r="H30">
        <v>24.08</v>
      </c>
      <c r="I30">
        <v>-0.25</v>
      </c>
      <c r="J30">
        <v>-1.75</v>
      </c>
      <c r="K30">
        <v>-1.875</v>
      </c>
      <c r="L30">
        <v>0</v>
      </c>
      <c r="M30">
        <v>-1.5</v>
      </c>
      <c r="N30">
        <v>-1.5</v>
      </c>
      <c r="O30">
        <v>183.11938978166901</v>
      </c>
      <c r="P30">
        <v>0.55677557244766296</v>
      </c>
    </row>
    <row r="31" spans="1:20" x14ac:dyDescent="0.4">
      <c r="A31">
        <v>4741</v>
      </c>
      <c r="B31" t="s">
        <v>24</v>
      </c>
      <c r="C31">
        <v>1</v>
      </c>
      <c r="D31">
        <v>11</v>
      </c>
      <c r="E31" t="s">
        <v>9</v>
      </c>
      <c r="F31">
        <v>2047</v>
      </c>
      <c r="G31" t="s">
        <v>13</v>
      </c>
      <c r="H31">
        <v>23.24</v>
      </c>
      <c r="I31">
        <v>0</v>
      </c>
      <c r="J31">
        <v>-0.25</v>
      </c>
      <c r="K31">
        <v>-0.25</v>
      </c>
      <c r="L31">
        <v>0</v>
      </c>
      <c r="M31">
        <v>0</v>
      </c>
      <c r="N31">
        <v>0</v>
      </c>
      <c r="O31">
        <v>284.75455674512398</v>
      </c>
      <c r="P31">
        <v>0.86104022927465695</v>
      </c>
    </row>
    <row r="32" spans="1:20" x14ac:dyDescent="0.4">
      <c r="A32">
        <v>4746</v>
      </c>
      <c r="B32" t="s">
        <v>25</v>
      </c>
      <c r="C32">
        <v>1</v>
      </c>
      <c r="D32">
        <v>13</v>
      </c>
      <c r="E32" t="s">
        <v>9</v>
      </c>
      <c r="F32">
        <v>2498</v>
      </c>
      <c r="G32" t="s">
        <v>10</v>
      </c>
      <c r="H32">
        <v>24.65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  <c r="O32">
        <v>327.801350443768</v>
      </c>
      <c r="P32">
        <v>0.986616333475687</v>
      </c>
    </row>
    <row r="33" spans="1:16" x14ac:dyDescent="0.4">
      <c r="A33">
        <v>4751</v>
      </c>
      <c r="B33" t="s">
        <v>25</v>
      </c>
      <c r="C33">
        <v>1</v>
      </c>
      <c r="D33">
        <v>13</v>
      </c>
      <c r="E33" t="s">
        <v>9</v>
      </c>
      <c r="F33">
        <v>2588</v>
      </c>
      <c r="G33" t="s">
        <v>13</v>
      </c>
      <c r="H33">
        <v>24.77</v>
      </c>
      <c r="I33">
        <v>-0.25</v>
      </c>
      <c r="J33">
        <v>0</v>
      </c>
      <c r="K33">
        <v>-0.125</v>
      </c>
      <c r="L33">
        <v>0</v>
      </c>
      <c r="M33">
        <v>0</v>
      </c>
      <c r="N33">
        <v>0</v>
      </c>
      <c r="O33">
        <v>305.72802629594997</v>
      </c>
      <c r="P33">
        <v>0.92327521252590405</v>
      </c>
    </row>
    <row r="34" spans="1:16" x14ac:dyDescent="0.4">
      <c r="A34">
        <v>4757</v>
      </c>
      <c r="B34" t="s">
        <v>26</v>
      </c>
      <c r="C34">
        <v>1</v>
      </c>
      <c r="D34">
        <v>14</v>
      </c>
      <c r="E34" t="s">
        <v>9</v>
      </c>
      <c r="F34">
        <v>2349</v>
      </c>
      <c r="G34" t="s">
        <v>10</v>
      </c>
      <c r="H34">
        <v>25.65</v>
      </c>
      <c r="I34">
        <v>-1</v>
      </c>
      <c r="J34">
        <v>-4</v>
      </c>
      <c r="K34">
        <v>-4.5</v>
      </c>
      <c r="L34">
        <v>-0.75</v>
      </c>
      <c r="M34">
        <v>-3.5</v>
      </c>
      <c r="N34">
        <v>-3.875</v>
      </c>
      <c r="O34">
        <v>157.44665587210901</v>
      </c>
      <c r="P34">
        <v>0.47185627559971899</v>
      </c>
    </row>
    <row r="35" spans="1:16" x14ac:dyDescent="0.4">
      <c r="A35">
        <v>4762</v>
      </c>
      <c r="B35" t="s">
        <v>26</v>
      </c>
      <c r="C35">
        <v>1</v>
      </c>
      <c r="D35">
        <v>14</v>
      </c>
      <c r="E35" t="s">
        <v>9</v>
      </c>
      <c r="F35">
        <v>2298</v>
      </c>
      <c r="G35" t="s">
        <v>13</v>
      </c>
      <c r="H35">
        <v>25.2</v>
      </c>
      <c r="I35">
        <v>-1.25</v>
      </c>
      <c r="J35">
        <v>-3</v>
      </c>
      <c r="K35">
        <v>-3.625</v>
      </c>
      <c r="L35">
        <v>-1</v>
      </c>
      <c r="M35">
        <v>-2.75</v>
      </c>
      <c r="N35">
        <v>-3.25</v>
      </c>
      <c r="O35">
        <v>140.88958691672701</v>
      </c>
      <c r="P35">
        <v>0.42424361515625197</v>
      </c>
    </row>
    <row r="36" spans="1:16" x14ac:dyDescent="0.4">
      <c r="A36">
        <v>4767</v>
      </c>
      <c r="B36" t="s">
        <v>27</v>
      </c>
      <c r="C36">
        <v>1</v>
      </c>
      <c r="D36">
        <v>11</v>
      </c>
      <c r="E36" t="s">
        <v>9</v>
      </c>
      <c r="F36">
        <v>2101</v>
      </c>
      <c r="G36" t="s">
        <v>10</v>
      </c>
      <c r="H36">
        <v>22.29</v>
      </c>
      <c r="I36">
        <v>-0.5</v>
      </c>
      <c r="J36">
        <v>-0.5</v>
      </c>
      <c r="K36">
        <v>-0.75</v>
      </c>
      <c r="L36">
        <v>0</v>
      </c>
      <c r="M36">
        <v>0</v>
      </c>
      <c r="N36">
        <v>0</v>
      </c>
      <c r="O36">
        <v>348.56978294943798</v>
      </c>
      <c r="P36">
        <v>1.04697270162008</v>
      </c>
    </row>
    <row r="37" spans="1:16" x14ac:dyDescent="0.4">
      <c r="A37">
        <v>4773</v>
      </c>
      <c r="B37" t="s">
        <v>27</v>
      </c>
      <c r="C37">
        <v>1</v>
      </c>
      <c r="D37">
        <v>11</v>
      </c>
      <c r="E37" t="s">
        <v>9</v>
      </c>
      <c r="F37">
        <v>1687</v>
      </c>
      <c r="G37" t="s">
        <v>13</v>
      </c>
      <c r="H37">
        <v>22.8</v>
      </c>
      <c r="I37">
        <v>-0.25</v>
      </c>
      <c r="J37">
        <v>0.5</v>
      </c>
      <c r="K37">
        <v>0.375</v>
      </c>
      <c r="L37">
        <v>0</v>
      </c>
      <c r="M37">
        <v>0.25</v>
      </c>
      <c r="N37">
        <v>0.25</v>
      </c>
      <c r="O37">
        <v>363.36291315434499</v>
      </c>
      <c r="P37">
        <v>1.1023000416414499</v>
      </c>
    </row>
    <row r="38" spans="1:16" x14ac:dyDescent="0.4">
      <c r="A38">
        <v>4778</v>
      </c>
      <c r="B38" t="s">
        <v>28</v>
      </c>
      <c r="C38">
        <v>1</v>
      </c>
      <c r="D38">
        <v>11</v>
      </c>
      <c r="E38" t="s">
        <v>9</v>
      </c>
      <c r="F38">
        <v>2039</v>
      </c>
      <c r="G38" t="s">
        <v>10</v>
      </c>
      <c r="H38">
        <v>22.99</v>
      </c>
      <c r="I38">
        <v>-0.25</v>
      </c>
      <c r="J38">
        <v>-1.25</v>
      </c>
      <c r="K38">
        <v>-1.375</v>
      </c>
      <c r="L38">
        <v>0</v>
      </c>
      <c r="M38">
        <v>0</v>
      </c>
      <c r="N38">
        <v>0</v>
      </c>
      <c r="O38">
        <v>371.58792146393199</v>
      </c>
      <c r="P38">
        <v>1.121727750901</v>
      </c>
    </row>
    <row r="39" spans="1:16" x14ac:dyDescent="0.4">
      <c r="A39">
        <v>4783</v>
      </c>
      <c r="B39" t="s">
        <v>28</v>
      </c>
      <c r="C39">
        <v>1</v>
      </c>
      <c r="D39">
        <v>11</v>
      </c>
      <c r="E39" t="s">
        <v>9</v>
      </c>
      <c r="F39">
        <v>1900</v>
      </c>
      <c r="G39" t="s">
        <v>13</v>
      </c>
      <c r="H39">
        <v>22.97</v>
      </c>
      <c r="I39">
        <v>-0.75</v>
      </c>
      <c r="J39">
        <v>-0.5</v>
      </c>
      <c r="K39">
        <v>-0.875</v>
      </c>
      <c r="L39">
        <v>-0.5</v>
      </c>
      <c r="M39">
        <v>0.25</v>
      </c>
      <c r="N39">
        <v>0</v>
      </c>
      <c r="O39">
        <v>382.03457865833002</v>
      </c>
      <c r="P39">
        <v>1.15845259956018</v>
      </c>
    </row>
    <row r="40" spans="1:16" x14ac:dyDescent="0.4">
      <c r="A40">
        <v>4790</v>
      </c>
      <c r="B40" t="s">
        <v>29</v>
      </c>
      <c r="C40">
        <v>2</v>
      </c>
      <c r="D40">
        <v>7</v>
      </c>
      <c r="E40" t="s">
        <v>9</v>
      </c>
      <c r="F40">
        <v>1803</v>
      </c>
      <c r="G40" t="s">
        <v>10</v>
      </c>
      <c r="H40">
        <v>21.83</v>
      </c>
      <c r="I40">
        <v>-0.5</v>
      </c>
      <c r="J40">
        <v>-0.5</v>
      </c>
      <c r="K40">
        <v>-0.75</v>
      </c>
      <c r="L40">
        <v>-0.5</v>
      </c>
      <c r="M40">
        <v>0</v>
      </c>
      <c r="N40">
        <v>-0.25</v>
      </c>
      <c r="O40">
        <v>209.841245768237</v>
      </c>
      <c r="P40">
        <v>0.62837529133589498</v>
      </c>
    </row>
    <row r="41" spans="1:16" x14ac:dyDescent="0.4">
      <c r="A41">
        <v>4795</v>
      </c>
      <c r="B41" t="s">
        <v>29</v>
      </c>
      <c r="C41">
        <v>2</v>
      </c>
      <c r="D41">
        <v>7</v>
      </c>
      <c r="E41" t="s">
        <v>9</v>
      </c>
      <c r="F41">
        <v>1648</v>
      </c>
      <c r="G41" t="s">
        <v>13</v>
      </c>
      <c r="H41">
        <v>21.47</v>
      </c>
      <c r="I41">
        <v>-0.75</v>
      </c>
      <c r="J41">
        <v>0</v>
      </c>
      <c r="K41">
        <v>-0.375</v>
      </c>
      <c r="L41">
        <v>-0.5</v>
      </c>
      <c r="M41">
        <v>0</v>
      </c>
      <c r="N41">
        <v>-0.25</v>
      </c>
      <c r="O41">
        <v>218.31201354297201</v>
      </c>
      <c r="P41">
        <v>0.64888791136790702</v>
      </c>
    </row>
    <row r="42" spans="1:16" x14ac:dyDescent="0.4">
      <c r="A42">
        <v>4800</v>
      </c>
      <c r="B42" t="s">
        <v>30</v>
      </c>
      <c r="C42">
        <v>1</v>
      </c>
      <c r="D42">
        <v>10</v>
      </c>
      <c r="E42" t="s">
        <v>9</v>
      </c>
      <c r="F42">
        <v>2049</v>
      </c>
      <c r="G42" t="s">
        <v>10</v>
      </c>
      <c r="H42">
        <v>23.88</v>
      </c>
      <c r="I42">
        <v>-0.25</v>
      </c>
      <c r="J42">
        <v>-0.25</v>
      </c>
      <c r="K42">
        <v>-0.375</v>
      </c>
      <c r="L42">
        <v>0</v>
      </c>
      <c r="M42">
        <v>0</v>
      </c>
      <c r="N42">
        <v>0</v>
      </c>
      <c r="O42">
        <v>343.57101813971298</v>
      </c>
      <c r="P42">
        <v>1.0368537681494401</v>
      </c>
    </row>
    <row r="43" spans="1:16" x14ac:dyDescent="0.4">
      <c r="A43">
        <v>4805</v>
      </c>
      <c r="B43" t="s">
        <v>30</v>
      </c>
      <c r="C43">
        <v>1</v>
      </c>
      <c r="D43">
        <v>10</v>
      </c>
      <c r="E43" t="s">
        <v>9</v>
      </c>
      <c r="F43">
        <v>2147</v>
      </c>
      <c r="G43" t="s">
        <v>13</v>
      </c>
      <c r="H43">
        <v>23.94</v>
      </c>
      <c r="I43">
        <v>-0.25</v>
      </c>
      <c r="J43">
        <v>-0.25</v>
      </c>
      <c r="K43">
        <v>-0.375</v>
      </c>
      <c r="L43">
        <v>0</v>
      </c>
      <c r="M43">
        <v>0</v>
      </c>
      <c r="N43">
        <v>0</v>
      </c>
      <c r="O43">
        <v>391.19044230908901</v>
      </c>
      <c r="P43">
        <v>1.1757645290332399</v>
      </c>
    </row>
    <row r="44" spans="1:16" x14ac:dyDescent="0.4">
      <c r="A44">
        <v>4838</v>
      </c>
      <c r="B44" t="s">
        <v>31</v>
      </c>
      <c r="C44">
        <v>1</v>
      </c>
      <c r="D44">
        <v>7</v>
      </c>
      <c r="E44" t="s">
        <v>9</v>
      </c>
      <c r="F44">
        <v>2248</v>
      </c>
      <c r="G44" t="s">
        <v>10</v>
      </c>
      <c r="H44">
        <v>24.27</v>
      </c>
      <c r="I44">
        <v>-0.75</v>
      </c>
      <c r="J44">
        <v>-1.25</v>
      </c>
      <c r="K44">
        <v>-1.625</v>
      </c>
      <c r="L44">
        <v>-0.5</v>
      </c>
      <c r="M44">
        <v>-1</v>
      </c>
      <c r="N44">
        <v>-1.25</v>
      </c>
      <c r="O44">
        <v>397.68331288839403</v>
      </c>
      <c r="P44">
        <v>1.20561908362954</v>
      </c>
    </row>
    <row r="45" spans="1:16" x14ac:dyDescent="0.4">
      <c r="A45">
        <v>4843</v>
      </c>
      <c r="B45" t="s">
        <v>31</v>
      </c>
      <c r="C45">
        <v>1</v>
      </c>
      <c r="D45">
        <v>7</v>
      </c>
      <c r="E45" t="s">
        <v>9</v>
      </c>
      <c r="F45">
        <v>2047</v>
      </c>
      <c r="G45" t="s">
        <v>13</v>
      </c>
      <c r="H45">
        <v>24.14</v>
      </c>
      <c r="I45">
        <v>-1</v>
      </c>
      <c r="J45">
        <v>-1</v>
      </c>
      <c r="K45">
        <v>-1.5</v>
      </c>
      <c r="L45">
        <v>-0.75</v>
      </c>
      <c r="M45">
        <v>-0.75</v>
      </c>
      <c r="N45">
        <v>-1.125</v>
      </c>
      <c r="O45">
        <v>383.64641791097603</v>
      </c>
      <c r="P45">
        <v>1.1475637506787699</v>
      </c>
    </row>
    <row r="46" spans="1:16" x14ac:dyDescent="0.4">
      <c r="A46">
        <v>4848</v>
      </c>
      <c r="B46" t="s">
        <v>32</v>
      </c>
      <c r="C46">
        <v>2</v>
      </c>
      <c r="D46">
        <v>13</v>
      </c>
      <c r="E46" t="s">
        <v>9</v>
      </c>
      <c r="F46">
        <v>1996</v>
      </c>
      <c r="G46" t="s">
        <v>10</v>
      </c>
      <c r="H46">
        <v>24.48</v>
      </c>
      <c r="I46">
        <v>-0.5</v>
      </c>
      <c r="J46">
        <v>-2</v>
      </c>
      <c r="K46">
        <v>-2.25</v>
      </c>
      <c r="L46">
        <v>0</v>
      </c>
      <c r="M46">
        <v>-1.75</v>
      </c>
      <c r="N46">
        <v>-1.75</v>
      </c>
      <c r="O46">
        <v>252.09934847407601</v>
      </c>
      <c r="P46">
        <v>0.75455377360946496</v>
      </c>
    </row>
    <row r="47" spans="1:16" x14ac:dyDescent="0.4">
      <c r="A47">
        <v>4853</v>
      </c>
      <c r="B47" t="s">
        <v>32</v>
      </c>
      <c r="C47">
        <v>2</v>
      </c>
      <c r="D47">
        <v>13</v>
      </c>
      <c r="E47" t="s">
        <v>9</v>
      </c>
      <c r="F47">
        <v>2200</v>
      </c>
      <c r="G47" t="s">
        <v>13</v>
      </c>
      <c r="H47">
        <v>24.35</v>
      </c>
      <c r="I47">
        <v>-0.25</v>
      </c>
      <c r="J47">
        <v>-2</v>
      </c>
      <c r="K47">
        <v>-2.125</v>
      </c>
      <c r="L47">
        <v>0</v>
      </c>
      <c r="M47">
        <v>-1.75</v>
      </c>
      <c r="N47">
        <v>-1.75</v>
      </c>
      <c r="O47">
        <v>320.54195321242099</v>
      </c>
      <c r="P47">
        <v>0.95967889846079701</v>
      </c>
    </row>
    <row r="48" spans="1:16" x14ac:dyDescent="0.4">
      <c r="A48">
        <v>4859</v>
      </c>
      <c r="B48" t="s">
        <v>33</v>
      </c>
      <c r="C48">
        <v>2</v>
      </c>
      <c r="D48">
        <v>15</v>
      </c>
      <c r="E48" t="s">
        <v>9</v>
      </c>
      <c r="F48">
        <v>2099</v>
      </c>
      <c r="G48" t="s">
        <v>10</v>
      </c>
      <c r="H48">
        <v>23.84</v>
      </c>
      <c r="I48">
        <v>-1.25</v>
      </c>
      <c r="J48">
        <v>-0.25</v>
      </c>
      <c r="K48">
        <v>-0.875</v>
      </c>
      <c r="L48">
        <v>0</v>
      </c>
      <c r="M48">
        <v>0</v>
      </c>
      <c r="N48">
        <v>0</v>
      </c>
      <c r="O48">
        <v>334.11505287501097</v>
      </c>
      <c r="P48">
        <v>1.0121811348894401</v>
      </c>
    </row>
    <row r="49" spans="1:16" x14ac:dyDescent="0.4">
      <c r="A49">
        <v>4864</v>
      </c>
      <c r="B49" t="s">
        <v>33</v>
      </c>
      <c r="C49">
        <v>2</v>
      </c>
      <c r="D49">
        <v>15</v>
      </c>
      <c r="E49" t="s">
        <v>9</v>
      </c>
      <c r="F49">
        <v>2003</v>
      </c>
      <c r="G49" t="s">
        <v>13</v>
      </c>
      <c r="H49">
        <v>23.55</v>
      </c>
      <c r="I49">
        <v>-2</v>
      </c>
      <c r="J49">
        <v>0.75</v>
      </c>
      <c r="K49">
        <v>-0.25</v>
      </c>
      <c r="L49">
        <v>-1.25</v>
      </c>
      <c r="M49">
        <v>0</v>
      </c>
      <c r="N49">
        <v>-0.625</v>
      </c>
      <c r="O49">
        <v>407.34448776740101</v>
      </c>
      <c r="P49">
        <v>1.2237775611578401</v>
      </c>
    </row>
    <row r="50" spans="1:16" x14ac:dyDescent="0.4">
      <c r="A50">
        <v>4869</v>
      </c>
      <c r="B50" t="s">
        <v>34</v>
      </c>
      <c r="C50">
        <v>2</v>
      </c>
      <c r="D50">
        <v>10</v>
      </c>
      <c r="E50" t="s">
        <v>9</v>
      </c>
      <c r="F50">
        <v>2145</v>
      </c>
      <c r="G50" t="s">
        <v>10</v>
      </c>
      <c r="H50">
        <v>24.63</v>
      </c>
      <c r="I50">
        <v>-0.25</v>
      </c>
      <c r="J50">
        <v>-0.75</v>
      </c>
      <c r="K50">
        <v>-0.875</v>
      </c>
      <c r="L50">
        <v>0</v>
      </c>
      <c r="M50">
        <v>-0.75</v>
      </c>
      <c r="N50">
        <v>-0.75</v>
      </c>
      <c r="O50">
        <v>240.86121055832601</v>
      </c>
      <c r="P50">
        <v>0.72216266032091803</v>
      </c>
    </row>
    <row r="51" spans="1:16" x14ac:dyDescent="0.4">
      <c r="A51">
        <v>4874</v>
      </c>
      <c r="B51" t="s">
        <v>34</v>
      </c>
      <c r="C51">
        <v>2</v>
      </c>
      <c r="D51">
        <v>10</v>
      </c>
      <c r="E51" t="s">
        <v>9</v>
      </c>
      <c r="F51">
        <v>2049</v>
      </c>
      <c r="G51" t="s">
        <v>13</v>
      </c>
      <c r="H51">
        <v>24.46</v>
      </c>
      <c r="I51">
        <v>-0.25</v>
      </c>
      <c r="J51">
        <v>-0.75</v>
      </c>
      <c r="K51">
        <v>-0.875</v>
      </c>
      <c r="L51">
        <v>0</v>
      </c>
      <c r="M51">
        <v>-0.75</v>
      </c>
      <c r="N51">
        <v>-0.75</v>
      </c>
      <c r="O51">
        <v>228.54010181107199</v>
      </c>
      <c r="P51">
        <v>0.68239471747801805</v>
      </c>
    </row>
    <row r="52" spans="1:16" x14ac:dyDescent="0.4">
      <c r="A52">
        <v>4879</v>
      </c>
      <c r="B52" t="s">
        <v>35</v>
      </c>
      <c r="C52">
        <v>2</v>
      </c>
      <c r="D52">
        <v>9</v>
      </c>
      <c r="E52" t="s">
        <v>9</v>
      </c>
      <c r="F52">
        <v>1804</v>
      </c>
      <c r="G52" t="s">
        <v>10</v>
      </c>
      <c r="H52">
        <v>22.04</v>
      </c>
      <c r="I52">
        <v>-0.75</v>
      </c>
      <c r="J52">
        <v>0.75</v>
      </c>
      <c r="K52">
        <v>0.375</v>
      </c>
      <c r="L52">
        <v>-0.5</v>
      </c>
      <c r="M52">
        <v>0.5</v>
      </c>
      <c r="N52">
        <v>0.25</v>
      </c>
      <c r="O52">
        <v>338.81732012431797</v>
      </c>
      <c r="P52">
        <v>1.0201673621038601</v>
      </c>
    </row>
    <row r="53" spans="1:16" x14ac:dyDescent="0.4">
      <c r="A53">
        <v>4884</v>
      </c>
      <c r="B53" t="s">
        <v>35</v>
      </c>
      <c r="C53">
        <v>2</v>
      </c>
      <c r="D53">
        <v>9</v>
      </c>
      <c r="E53" t="s">
        <v>9</v>
      </c>
      <c r="F53">
        <v>1450</v>
      </c>
      <c r="G53" t="s">
        <v>13</v>
      </c>
      <c r="H53">
        <v>22.12</v>
      </c>
      <c r="I53">
        <v>-0.75</v>
      </c>
      <c r="J53">
        <v>0.5</v>
      </c>
      <c r="K53">
        <v>0.125</v>
      </c>
      <c r="L53">
        <v>-0.5</v>
      </c>
      <c r="M53">
        <v>0.5</v>
      </c>
      <c r="N53">
        <v>0.25</v>
      </c>
      <c r="O53">
        <v>327.08674072758799</v>
      </c>
      <c r="P53">
        <v>0.98844771797283404</v>
      </c>
    </row>
    <row r="54" spans="1:16" x14ac:dyDescent="0.4">
      <c r="A54">
        <v>4889</v>
      </c>
      <c r="B54" t="s">
        <v>36</v>
      </c>
      <c r="C54">
        <v>2</v>
      </c>
      <c r="D54">
        <v>7</v>
      </c>
      <c r="E54" t="s">
        <v>9</v>
      </c>
      <c r="F54">
        <v>1751</v>
      </c>
      <c r="G54" t="s">
        <v>10</v>
      </c>
      <c r="H54">
        <v>22.63</v>
      </c>
      <c r="I54">
        <v>-0.25</v>
      </c>
      <c r="J54">
        <v>-1</v>
      </c>
      <c r="K54">
        <v>-1.125</v>
      </c>
      <c r="L54">
        <v>0</v>
      </c>
      <c r="M54">
        <v>0</v>
      </c>
      <c r="N54">
        <v>0</v>
      </c>
      <c r="O54">
        <v>292.06076776842599</v>
      </c>
      <c r="P54">
        <v>0.88207006522063802</v>
      </c>
    </row>
    <row r="55" spans="1:16" x14ac:dyDescent="0.4">
      <c r="A55">
        <v>4894</v>
      </c>
      <c r="B55" t="s">
        <v>36</v>
      </c>
      <c r="C55">
        <v>2</v>
      </c>
      <c r="D55">
        <v>7</v>
      </c>
      <c r="E55" t="s">
        <v>9</v>
      </c>
      <c r="F55">
        <v>1740</v>
      </c>
      <c r="G55" t="s">
        <v>13</v>
      </c>
      <c r="H55">
        <v>22.63</v>
      </c>
      <c r="I55">
        <v>-0.5</v>
      </c>
      <c r="J55">
        <v>-1</v>
      </c>
      <c r="K55">
        <v>-1.25</v>
      </c>
      <c r="L55">
        <v>0</v>
      </c>
      <c r="M55">
        <v>0.5</v>
      </c>
      <c r="N55">
        <v>0.5</v>
      </c>
      <c r="O55">
        <v>281.22735264234802</v>
      </c>
      <c r="P55">
        <v>0.852922408438756</v>
      </c>
    </row>
    <row r="56" spans="1:16" x14ac:dyDescent="0.4">
      <c r="A56">
        <v>4899</v>
      </c>
      <c r="B56" t="s">
        <v>37</v>
      </c>
      <c r="C56">
        <v>1</v>
      </c>
      <c r="D56">
        <v>13</v>
      </c>
      <c r="E56" t="s">
        <v>9</v>
      </c>
      <c r="F56">
        <v>2047</v>
      </c>
      <c r="G56" t="s">
        <v>10</v>
      </c>
      <c r="H56">
        <v>23.77</v>
      </c>
      <c r="I56">
        <v>0</v>
      </c>
      <c r="J56">
        <v>-0.25</v>
      </c>
      <c r="K56">
        <v>-0.25</v>
      </c>
      <c r="L56">
        <v>0</v>
      </c>
      <c r="M56">
        <v>0</v>
      </c>
      <c r="N56">
        <v>0</v>
      </c>
      <c r="O56">
        <v>294.70812507476899</v>
      </c>
      <c r="P56">
        <v>0.88403932621202097</v>
      </c>
    </row>
    <row r="57" spans="1:16" x14ac:dyDescent="0.4">
      <c r="A57">
        <v>4904</v>
      </c>
      <c r="B57" t="s">
        <v>37</v>
      </c>
      <c r="C57">
        <v>1</v>
      </c>
      <c r="D57">
        <v>13</v>
      </c>
      <c r="E57" t="s">
        <v>9</v>
      </c>
      <c r="F57">
        <v>1900</v>
      </c>
      <c r="G57" t="s">
        <v>13</v>
      </c>
      <c r="H57">
        <v>23.79</v>
      </c>
      <c r="I57">
        <v>-0.25</v>
      </c>
      <c r="J57">
        <v>0.25</v>
      </c>
      <c r="K57">
        <v>0.125</v>
      </c>
      <c r="L57">
        <v>0</v>
      </c>
      <c r="M57">
        <v>0</v>
      </c>
      <c r="N57">
        <v>0</v>
      </c>
      <c r="O57">
        <v>298.16831955734301</v>
      </c>
      <c r="P57">
        <v>0.89646835499223299</v>
      </c>
    </row>
    <row r="58" spans="1:16" x14ac:dyDescent="0.4">
      <c r="A58">
        <v>4909</v>
      </c>
      <c r="B58" t="s">
        <v>38</v>
      </c>
      <c r="C58">
        <v>1</v>
      </c>
      <c r="D58">
        <v>6</v>
      </c>
      <c r="E58" t="s">
        <v>9</v>
      </c>
      <c r="F58">
        <v>1340</v>
      </c>
      <c r="G58" t="s">
        <v>10</v>
      </c>
      <c r="H58">
        <v>22.29</v>
      </c>
      <c r="I58">
        <v>-0.25</v>
      </c>
      <c r="J58">
        <v>0.25</v>
      </c>
      <c r="K58">
        <v>0.125</v>
      </c>
      <c r="L58">
        <v>0</v>
      </c>
      <c r="M58">
        <v>0</v>
      </c>
      <c r="N58">
        <v>0</v>
      </c>
      <c r="O58">
        <v>235.977810771642</v>
      </c>
      <c r="P58">
        <v>0.70735138201702796</v>
      </c>
    </row>
    <row r="59" spans="1:16" x14ac:dyDescent="0.4">
      <c r="A59">
        <v>4915</v>
      </c>
      <c r="B59" t="s">
        <v>38</v>
      </c>
      <c r="C59">
        <v>1</v>
      </c>
      <c r="D59">
        <v>6</v>
      </c>
      <c r="E59" t="s">
        <v>9</v>
      </c>
      <c r="F59">
        <v>1391</v>
      </c>
      <c r="G59" t="s">
        <v>13</v>
      </c>
      <c r="H59">
        <v>22.31</v>
      </c>
      <c r="I59">
        <v>-0.5</v>
      </c>
      <c r="J59">
        <v>0.25</v>
      </c>
      <c r="K59">
        <v>0</v>
      </c>
      <c r="L59">
        <v>0</v>
      </c>
      <c r="M59">
        <v>0</v>
      </c>
      <c r="N59">
        <v>0</v>
      </c>
      <c r="O59">
        <v>226.72954502612299</v>
      </c>
      <c r="P59">
        <v>0.67962272244104605</v>
      </c>
    </row>
    <row r="60" spans="1:16" x14ac:dyDescent="0.4">
      <c r="A60">
        <v>4920</v>
      </c>
      <c r="B60" t="s">
        <v>39</v>
      </c>
      <c r="C60">
        <v>2</v>
      </c>
      <c r="D60">
        <v>7</v>
      </c>
      <c r="E60" t="s">
        <v>9</v>
      </c>
      <c r="F60">
        <v>751</v>
      </c>
      <c r="G60" t="s">
        <v>10</v>
      </c>
      <c r="H60">
        <v>22.42</v>
      </c>
      <c r="I60">
        <v>-0.25</v>
      </c>
      <c r="J60">
        <v>0.25</v>
      </c>
      <c r="K60">
        <v>0.125</v>
      </c>
      <c r="L60">
        <v>0</v>
      </c>
      <c r="M60">
        <v>0</v>
      </c>
      <c r="N60">
        <v>0</v>
      </c>
      <c r="O60">
        <v>313.776969908463</v>
      </c>
      <c r="P60">
        <v>0.94320399165626501</v>
      </c>
    </row>
    <row r="61" spans="1:16" x14ac:dyDescent="0.4">
      <c r="A61">
        <v>4925</v>
      </c>
      <c r="B61" t="s">
        <v>39</v>
      </c>
      <c r="C61">
        <v>2</v>
      </c>
      <c r="D61">
        <v>7</v>
      </c>
      <c r="E61" t="s">
        <v>9</v>
      </c>
      <c r="F61">
        <v>696</v>
      </c>
      <c r="G61" t="s">
        <v>13</v>
      </c>
      <c r="H61">
        <v>22.62</v>
      </c>
      <c r="I61">
        <v>-0.25</v>
      </c>
      <c r="J61">
        <v>-1.75</v>
      </c>
      <c r="K61">
        <v>-1.875</v>
      </c>
      <c r="L61">
        <v>0</v>
      </c>
      <c r="M61">
        <v>0</v>
      </c>
      <c r="N61">
        <v>0</v>
      </c>
      <c r="O61">
        <v>305.44574254150598</v>
      </c>
      <c r="P61">
        <v>0.92353273574373396</v>
      </c>
    </row>
    <row r="62" spans="1:16" x14ac:dyDescent="0.4">
      <c r="A62">
        <v>4932</v>
      </c>
      <c r="B62" t="s">
        <v>40</v>
      </c>
      <c r="C62">
        <v>1</v>
      </c>
      <c r="D62">
        <v>7</v>
      </c>
      <c r="E62" t="s">
        <v>9</v>
      </c>
      <c r="F62">
        <v>1400</v>
      </c>
      <c r="G62" t="s">
        <v>10</v>
      </c>
      <c r="H62">
        <v>23.66</v>
      </c>
      <c r="I62">
        <v>0</v>
      </c>
      <c r="J62">
        <v>-0.25</v>
      </c>
      <c r="K62">
        <v>-0.25</v>
      </c>
      <c r="L62">
        <v>0</v>
      </c>
      <c r="M62">
        <v>0</v>
      </c>
      <c r="N62">
        <v>0</v>
      </c>
      <c r="O62">
        <v>286.69995999193202</v>
      </c>
      <c r="P62">
        <v>0.86792826328248296</v>
      </c>
    </row>
    <row r="63" spans="1:16" x14ac:dyDescent="0.4">
      <c r="A63">
        <v>4937</v>
      </c>
      <c r="B63" t="s">
        <v>40</v>
      </c>
      <c r="C63">
        <v>1</v>
      </c>
      <c r="D63">
        <v>7</v>
      </c>
      <c r="E63" t="s">
        <v>9</v>
      </c>
      <c r="F63">
        <v>1040</v>
      </c>
      <c r="G63" t="s">
        <v>13</v>
      </c>
      <c r="H63">
        <v>23.43</v>
      </c>
      <c r="I63">
        <v>-0.25</v>
      </c>
      <c r="J63">
        <v>0.25</v>
      </c>
      <c r="K63">
        <v>0.125</v>
      </c>
      <c r="L63">
        <v>0</v>
      </c>
      <c r="M63">
        <v>0</v>
      </c>
      <c r="N63">
        <v>0</v>
      </c>
      <c r="O63">
        <v>279.743327219234</v>
      </c>
      <c r="P63">
        <v>0.843209113940107</v>
      </c>
    </row>
    <row r="64" spans="1:16" x14ac:dyDescent="0.4">
      <c r="A64">
        <v>4942</v>
      </c>
      <c r="B64" t="s">
        <v>41</v>
      </c>
      <c r="C64">
        <v>2</v>
      </c>
      <c r="D64">
        <v>13</v>
      </c>
      <c r="E64" t="s">
        <v>9</v>
      </c>
      <c r="F64">
        <v>1890</v>
      </c>
      <c r="G64" t="s">
        <v>10</v>
      </c>
      <c r="H64">
        <v>22.94</v>
      </c>
      <c r="I64">
        <v>-0.25</v>
      </c>
      <c r="J64">
        <v>0.25</v>
      </c>
      <c r="K64">
        <v>0.125</v>
      </c>
      <c r="L64">
        <v>0</v>
      </c>
      <c r="M64">
        <v>0</v>
      </c>
      <c r="N64">
        <v>0</v>
      </c>
      <c r="O64">
        <v>302.09317527884599</v>
      </c>
      <c r="P64">
        <v>0.90264751202209803</v>
      </c>
    </row>
    <row r="65" spans="1:16" x14ac:dyDescent="0.4">
      <c r="A65">
        <v>4947</v>
      </c>
      <c r="B65" t="s">
        <v>41</v>
      </c>
      <c r="C65">
        <v>2</v>
      </c>
      <c r="D65">
        <v>13</v>
      </c>
      <c r="E65" t="s">
        <v>9</v>
      </c>
      <c r="F65">
        <v>1700</v>
      </c>
      <c r="G65" t="s">
        <v>13</v>
      </c>
      <c r="H65">
        <v>22.74</v>
      </c>
      <c r="I65">
        <v>-0.5</v>
      </c>
      <c r="J65">
        <v>0.25</v>
      </c>
      <c r="K65">
        <v>0</v>
      </c>
      <c r="L65">
        <v>0</v>
      </c>
      <c r="M65">
        <v>0</v>
      </c>
      <c r="N65">
        <v>0</v>
      </c>
      <c r="O65">
        <v>344.33988326240001</v>
      </c>
      <c r="P65">
        <v>0.96580550007278898</v>
      </c>
    </row>
    <row r="66" spans="1:16" x14ac:dyDescent="0.4">
      <c r="A66">
        <v>4952</v>
      </c>
      <c r="B66" t="s">
        <v>42</v>
      </c>
      <c r="C66">
        <v>2</v>
      </c>
      <c r="D66">
        <v>8</v>
      </c>
      <c r="E66" t="s">
        <v>9</v>
      </c>
      <c r="F66">
        <v>1803</v>
      </c>
      <c r="G66" t="s">
        <v>10</v>
      </c>
      <c r="H66">
        <v>22.66</v>
      </c>
      <c r="I66">
        <v>-0.5</v>
      </c>
      <c r="J66">
        <v>0</v>
      </c>
      <c r="K66">
        <v>-0.25</v>
      </c>
      <c r="L66">
        <v>0</v>
      </c>
      <c r="M66">
        <v>0.5</v>
      </c>
      <c r="N66">
        <v>0.5</v>
      </c>
      <c r="O66">
        <v>326.44575012520301</v>
      </c>
      <c r="P66">
        <v>0.98369752683505596</v>
      </c>
    </row>
    <row r="67" spans="1:16" x14ac:dyDescent="0.4">
      <c r="A67">
        <v>4957</v>
      </c>
      <c r="B67" t="s">
        <v>42</v>
      </c>
      <c r="C67">
        <v>2</v>
      </c>
      <c r="D67">
        <v>8</v>
      </c>
      <c r="E67" t="s">
        <v>9</v>
      </c>
      <c r="F67">
        <v>1740</v>
      </c>
      <c r="G67" t="s">
        <v>13</v>
      </c>
      <c r="H67">
        <v>22.93</v>
      </c>
      <c r="I67">
        <v>-0.25</v>
      </c>
      <c r="J67">
        <v>-0.75</v>
      </c>
      <c r="K67">
        <v>-0.875</v>
      </c>
      <c r="L67">
        <v>0</v>
      </c>
      <c r="M67">
        <v>0.5</v>
      </c>
      <c r="N67">
        <v>0.5</v>
      </c>
      <c r="O67">
        <v>272.70371524177699</v>
      </c>
      <c r="P67">
        <v>0.81640369816745395</v>
      </c>
    </row>
    <row r="68" spans="1:16" x14ac:dyDescent="0.4">
      <c r="A68">
        <v>4962</v>
      </c>
      <c r="B68" t="s">
        <v>43</v>
      </c>
      <c r="C68">
        <v>2</v>
      </c>
      <c r="D68">
        <v>10</v>
      </c>
      <c r="E68" t="s">
        <v>9</v>
      </c>
      <c r="F68">
        <v>1803</v>
      </c>
      <c r="G68" t="s">
        <v>10</v>
      </c>
      <c r="H68">
        <v>22.59</v>
      </c>
      <c r="I68">
        <v>-0.25</v>
      </c>
      <c r="J68">
        <v>0.25</v>
      </c>
      <c r="K68">
        <v>0.125</v>
      </c>
      <c r="L68">
        <v>0</v>
      </c>
      <c r="M68">
        <v>0</v>
      </c>
      <c r="N68">
        <v>0</v>
      </c>
      <c r="O68">
        <v>357.76434323092099</v>
      </c>
      <c r="P68">
        <v>1.0817433019448399</v>
      </c>
    </row>
    <row r="69" spans="1:16" x14ac:dyDescent="0.4">
      <c r="A69">
        <v>4967</v>
      </c>
      <c r="B69" t="s">
        <v>43</v>
      </c>
      <c r="C69">
        <v>2</v>
      </c>
      <c r="D69">
        <v>10</v>
      </c>
      <c r="E69" t="s">
        <v>9</v>
      </c>
      <c r="F69">
        <v>1540</v>
      </c>
      <c r="G69" t="s">
        <v>13</v>
      </c>
      <c r="H69">
        <v>22.11</v>
      </c>
      <c r="I69">
        <v>-0.25</v>
      </c>
      <c r="J69">
        <v>0.75</v>
      </c>
      <c r="K69">
        <v>0.625</v>
      </c>
      <c r="L69">
        <v>0</v>
      </c>
      <c r="M69">
        <v>1</v>
      </c>
      <c r="N69">
        <v>1</v>
      </c>
      <c r="O69">
        <v>417.62862406395902</v>
      </c>
      <c r="P69">
        <v>1.2553124573705801</v>
      </c>
    </row>
    <row r="70" spans="1:16" x14ac:dyDescent="0.4">
      <c r="A70">
        <v>4972</v>
      </c>
      <c r="B70" t="s">
        <v>44</v>
      </c>
      <c r="C70">
        <v>2</v>
      </c>
      <c r="D70">
        <v>7</v>
      </c>
      <c r="E70" t="s">
        <v>9</v>
      </c>
      <c r="F70">
        <v>1939</v>
      </c>
      <c r="G70" t="s">
        <v>10</v>
      </c>
      <c r="H70">
        <v>23.12</v>
      </c>
      <c r="I70">
        <v>-0.25</v>
      </c>
      <c r="J70">
        <v>-2.75</v>
      </c>
      <c r="K70">
        <v>-2.875</v>
      </c>
      <c r="L70">
        <v>0</v>
      </c>
      <c r="M70">
        <v>0.5</v>
      </c>
      <c r="N70">
        <v>0.5</v>
      </c>
      <c r="O70">
        <v>319.311483030825</v>
      </c>
      <c r="P70">
        <v>0.96291549824135603</v>
      </c>
    </row>
    <row r="71" spans="1:16" x14ac:dyDescent="0.4">
      <c r="A71">
        <v>4977</v>
      </c>
      <c r="B71" t="s">
        <v>44</v>
      </c>
      <c r="C71">
        <v>2</v>
      </c>
      <c r="D71">
        <v>7</v>
      </c>
      <c r="E71" t="s">
        <v>9</v>
      </c>
      <c r="F71">
        <v>1898</v>
      </c>
      <c r="G71" t="s">
        <v>13</v>
      </c>
      <c r="H71">
        <v>23.18</v>
      </c>
      <c r="I71">
        <v>-0.25</v>
      </c>
      <c r="J71">
        <v>-1.5</v>
      </c>
      <c r="K71">
        <v>-1.625</v>
      </c>
      <c r="L71">
        <v>0</v>
      </c>
      <c r="M71">
        <v>0.5</v>
      </c>
      <c r="N71">
        <v>0.5</v>
      </c>
      <c r="O71">
        <v>350.47265432525103</v>
      </c>
      <c r="P71">
        <v>1.0657468181178</v>
      </c>
    </row>
    <row r="72" spans="1:16" x14ac:dyDescent="0.4">
      <c r="A72">
        <v>4982</v>
      </c>
      <c r="B72" t="s">
        <v>45</v>
      </c>
      <c r="C72">
        <v>2</v>
      </c>
      <c r="D72">
        <v>7</v>
      </c>
      <c r="E72" t="s">
        <v>9</v>
      </c>
      <c r="F72">
        <v>2149</v>
      </c>
      <c r="G72" t="s">
        <v>10</v>
      </c>
      <c r="H72">
        <v>23.8</v>
      </c>
      <c r="I72">
        <v>-1</v>
      </c>
      <c r="J72">
        <v>-1</v>
      </c>
      <c r="K72">
        <v>-1.5</v>
      </c>
      <c r="L72">
        <v>-0.75</v>
      </c>
      <c r="M72">
        <v>-1</v>
      </c>
      <c r="N72">
        <v>-1.375</v>
      </c>
      <c r="O72">
        <v>287.78978070194802</v>
      </c>
      <c r="P72">
        <v>0.86080858467584198</v>
      </c>
    </row>
    <row r="73" spans="1:16" x14ac:dyDescent="0.4">
      <c r="A73">
        <v>4988</v>
      </c>
      <c r="B73" t="s">
        <v>45</v>
      </c>
      <c r="C73">
        <v>2</v>
      </c>
      <c r="D73">
        <v>7</v>
      </c>
      <c r="E73" t="s">
        <v>9</v>
      </c>
      <c r="F73">
        <v>2003</v>
      </c>
      <c r="G73" t="s">
        <v>13</v>
      </c>
      <c r="H73">
        <v>23.89</v>
      </c>
      <c r="I73">
        <v>-1</v>
      </c>
      <c r="J73">
        <v>-1</v>
      </c>
      <c r="K73">
        <v>-1.5</v>
      </c>
      <c r="L73">
        <v>-0.75</v>
      </c>
      <c r="M73">
        <v>-1</v>
      </c>
      <c r="N73">
        <v>-1.375</v>
      </c>
      <c r="O73">
        <v>255.469931878176</v>
      </c>
      <c r="P73">
        <v>0.76719720200439001</v>
      </c>
    </row>
    <row r="74" spans="1:16" x14ac:dyDescent="0.4">
      <c r="A74">
        <v>4993</v>
      </c>
      <c r="B74" t="s">
        <v>46</v>
      </c>
      <c r="C74">
        <v>1</v>
      </c>
      <c r="D74">
        <v>12</v>
      </c>
      <c r="E74" t="s">
        <v>9</v>
      </c>
      <c r="F74">
        <v>2101</v>
      </c>
      <c r="G74" t="s">
        <v>10</v>
      </c>
      <c r="H74">
        <v>25.11</v>
      </c>
      <c r="I74">
        <v>-0.25</v>
      </c>
      <c r="J74">
        <v>-1</v>
      </c>
      <c r="K74">
        <v>-1.125</v>
      </c>
      <c r="L74">
        <v>0</v>
      </c>
      <c r="M74">
        <v>-1</v>
      </c>
      <c r="N74">
        <v>-1</v>
      </c>
      <c r="O74">
        <v>195.57245840820499</v>
      </c>
      <c r="P74">
        <v>0.58760718805997603</v>
      </c>
    </row>
    <row r="75" spans="1:16" x14ac:dyDescent="0.4">
      <c r="A75">
        <v>4998</v>
      </c>
      <c r="B75" t="s">
        <v>46</v>
      </c>
      <c r="C75">
        <v>1</v>
      </c>
      <c r="D75">
        <v>12</v>
      </c>
      <c r="E75" t="s">
        <v>9</v>
      </c>
      <c r="F75">
        <v>1803</v>
      </c>
      <c r="G75" t="s">
        <v>13</v>
      </c>
      <c r="H75">
        <v>25.19</v>
      </c>
      <c r="I75">
        <v>-0.5</v>
      </c>
      <c r="J75">
        <v>-1.25</v>
      </c>
      <c r="K75">
        <v>-1.5</v>
      </c>
      <c r="L75">
        <v>0</v>
      </c>
      <c r="M75">
        <v>-1</v>
      </c>
      <c r="N75">
        <v>-1</v>
      </c>
      <c r="O75">
        <v>174.906429867132</v>
      </c>
      <c r="P75">
        <v>0.52305429316525398</v>
      </c>
    </row>
    <row r="76" spans="1:16" x14ac:dyDescent="0.4">
      <c r="A76">
        <v>5003</v>
      </c>
      <c r="B76" t="s">
        <v>47</v>
      </c>
      <c r="C76">
        <v>2</v>
      </c>
      <c r="D76">
        <v>9</v>
      </c>
      <c r="E76" t="s">
        <v>9</v>
      </c>
      <c r="F76">
        <v>1590</v>
      </c>
      <c r="G76" t="s">
        <v>10</v>
      </c>
      <c r="H76">
        <v>21.92</v>
      </c>
      <c r="I76">
        <v>-0.5</v>
      </c>
      <c r="J76">
        <v>1.25</v>
      </c>
      <c r="K76">
        <v>1</v>
      </c>
      <c r="L76">
        <v>-0.5</v>
      </c>
      <c r="M76">
        <v>1.5</v>
      </c>
      <c r="N76">
        <v>1.25</v>
      </c>
      <c r="O76">
        <v>296.81647984071401</v>
      </c>
      <c r="P76">
        <v>0.88743641209925905</v>
      </c>
    </row>
    <row r="77" spans="1:16" x14ac:dyDescent="0.4">
      <c r="A77">
        <v>5008</v>
      </c>
      <c r="B77" t="s">
        <v>47</v>
      </c>
      <c r="C77">
        <v>2</v>
      </c>
      <c r="D77">
        <v>9</v>
      </c>
      <c r="E77" t="s">
        <v>9</v>
      </c>
      <c r="F77">
        <v>1352</v>
      </c>
      <c r="G77" t="s">
        <v>13</v>
      </c>
      <c r="H77">
        <v>22.4</v>
      </c>
      <c r="I77">
        <v>-0.5</v>
      </c>
      <c r="J77">
        <v>0.25</v>
      </c>
      <c r="K77">
        <v>0</v>
      </c>
      <c r="L77">
        <v>0</v>
      </c>
      <c r="M77">
        <v>0.5</v>
      </c>
      <c r="N77">
        <v>0.5</v>
      </c>
      <c r="O77">
        <v>248.323733352342</v>
      </c>
      <c r="P77">
        <v>0.673228341275383</v>
      </c>
    </row>
    <row r="78" spans="1:16" x14ac:dyDescent="0.4">
      <c r="A78">
        <v>5013</v>
      </c>
      <c r="B78" t="s">
        <v>48</v>
      </c>
      <c r="C78">
        <v>2</v>
      </c>
      <c r="D78">
        <v>10</v>
      </c>
      <c r="E78" t="s">
        <v>9</v>
      </c>
      <c r="F78">
        <v>1490</v>
      </c>
      <c r="G78" t="s">
        <v>10</v>
      </c>
      <c r="H78">
        <v>22.66</v>
      </c>
      <c r="I78">
        <v>-0.75</v>
      </c>
      <c r="J78">
        <v>0.5</v>
      </c>
      <c r="K78">
        <v>0.125</v>
      </c>
      <c r="L78">
        <v>-0.5</v>
      </c>
      <c r="M78">
        <v>0.5</v>
      </c>
      <c r="N78">
        <v>0.25</v>
      </c>
      <c r="O78">
        <v>352.64950599034398</v>
      </c>
      <c r="P78">
        <v>1.0662090529418</v>
      </c>
    </row>
    <row r="79" spans="1:16" x14ac:dyDescent="0.4">
      <c r="A79">
        <v>5018</v>
      </c>
      <c r="B79" t="s">
        <v>48</v>
      </c>
      <c r="C79">
        <v>2</v>
      </c>
      <c r="D79">
        <v>10</v>
      </c>
      <c r="E79" t="s">
        <v>9</v>
      </c>
      <c r="F79">
        <v>1804</v>
      </c>
      <c r="G79" t="s">
        <v>13</v>
      </c>
      <c r="H79">
        <v>22.65</v>
      </c>
      <c r="I79">
        <v>-0.5</v>
      </c>
      <c r="J79">
        <v>0</v>
      </c>
      <c r="K79">
        <v>-0.25</v>
      </c>
      <c r="L79">
        <v>-0.5</v>
      </c>
      <c r="M79">
        <v>0</v>
      </c>
      <c r="N79">
        <v>-0.25</v>
      </c>
      <c r="O79">
        <v>295.748146364261</v>
      </c>
      <c r="P79">
        <v>0.89481721727914598</v>
      </c>
    </row>
    <row r="80" spans="1:16" x14ac:dyDescent="0.4">
      <c r="A80">
        <v>5023</v>
      </c>
      <c r="B80" t="s">
        <v>49</v>
      </c>
      <c r="C80">
        <v>2</v>
      </c>
      <c r="D80">
        <v>9</v>
      </c>
      <c r="E80" t="s">
        <v>9</v>
      </c>
      <c r="F80">
        <v>1850</v>
      </c>
      <c r="G80" t="s">
        <v>10</v>
      </c>
      <c r="H80">
        <v>23.17</v>
      </c>
      <c r="I80">
        <v>-1</v>
      </c>
      <c r="J80">
        <v>0</v>
      </c>
      <c r="K80">
        <v>-0.5</v>
      </c>
      <c r="L80">
        <v>-0.75</v>
      </c>
      <c r="M80">
        <v>0</v>
      </c>
      <c r="N80">
        <v>-0.375</v>
      </c>
      <c r="O80">
        <v>392.00316077842899</v>
      </c>
      <c r="P80">
        <v>1.1755102966579201</v>
      </c>
    </row>
    <row r="81" spans="1:16" x14ac:dyDescent="0.4">
      <c r="A81">
        <v>5028</v>
      </c>
      <c r="B81" t="s">
        <v>49</v>
      </c>
      <c r="C81">
        <v>2</v>
      </c>
      <c r="D81">
        <v>9</v>
      </c>
      <c r="E81" t="s">
        <v>9</v>
      </c>
      <c r="F81">
        <v>1646</v>
      </c>
      <c r="G81" t="s">
        <v>13</v>
      </c>
      <c r="H81">
        <v>23.29</v>
      </c>
      <c r="I81">
        <v>-0.75</v>
      </c>
      <c r="J81">
        <v>-0.25</v>
      </c>
      <c r="K81">
        <v>-0.625</v>
      </c>
      <c r="L81">
        <v>-0.5</v>
      </c>
      <c r="M81">
        <v>-0.25</v>
      </c>
      <c r="N81">
        <v>-0.5</v>
      </c>
      <c r="O81">
        <v>383.90488764710102</v>
      </c>
      <c r="P81">
        <v>1.14758250862161</v>
      </c>
    </row>
    <row r="82" spans="1:16" x14ac:dyDescent="0.4">
      <c r="A82">
        <v>5033</v>
      </c>
      <c r="B82" t="s">
        <v>102</v>
      </c>
      <c r="C82">
        <v>2</v>
      </c>
      <c r="D82">
        <v>8</v>
      </c>
      <c r="E82" t="s">
        <v>9</v>
      </c>
      <c r="F82">
        <v>1996</v>
      </c>
      <c r="G82" t="s">
        <v>10</v>
      </c>
      <c r="H82">
        <v>23.73</v>
      </c>
      <c r="I82">
        <v>0</v>
      </c>
      <c r="J82">
        <v>-1.25</v>
      </c>
      <c r="K82">
        <v>-1.25</v>
      </c>
      <c r="L82">
        <v>0</v>
      </c>
      <c r="M82">
        <v>-1</v>
      </c>
      <c r="N82">
        <v>-1</v>
      </c>
      <c r="O82">
        <v>209.56955228323099</v>
      </c>
      <c r="P82">
        <v>0.62727552830575195</v>
      </c>
    </row>
    <row r="83" spans="1:16" x14ac:dyDescent="0.4">
      <c r="A83">
        <v>5038</v>
      </c>
      <c r="B83" t="s">
        <v>102</v>
      </c>
      <c r="C83">
        <v>2</v>
      </c>
      <c r="D83">
        <v>8</v>
      </c>
      <c r="E83" t="s">
        <v>9</v>
      </c>
      <c r="F83">
        <v>1753</v>
      </c>
      <c r="G83" t="s">
        <v>13</v>
      </c>
      <c r="H83">
        <v>23.49</v>
      </c>
      <c r="I83">
        <v>-0.25</v>
      </c>
      <c r="J83">
        <v>-0.5</v>
      </c>
      <c r="K83">
        <v>-0.625</v>
      </c>
      <c r="L83">
        <v>0</v>
      </c>
      <c r="M83">
        <v>-0.5</v>
      </c>
      <c r="N83">
        <v>-0.5</v>
      </c>
      <c r="O83">
        <v>214.34087035177799</v>
      </c>
      <c r="P83">
        <v>0.64775247646011203</v>
      </c>
    </row>
    <row r="84" spans="1:16" x14ac:dyDescent="0.4">
      <c r="A84">
        <v>5043</v>
      </c>
      <c r="B84" t="s">
        <v>103</v>
      </c>
      <c r="C84">
        <v>1</v>
      </c>
      <c r="D84">
        <v>10</v>
      </c>
      <c r="E84" t="s">
        <v>9</v>
      </c>
      <c r="F84">
        <v>1703</v>
      </c>
      <c r="G84" t="s">
        <v>10</v>
      </c>
      <c r="H84">
        <v>23.26</v>
      </c>
      <c r="I84">
        <v>-0.5</v>
      </c>
      <c r="J84">
        <v>0.5</v>
      </c>
      <c r="K84">
        <v>0.25</v>
      </c>
      <c r="L84">
        <v>0</v>
      </c>
      <c r="M84">
        <v>0.5</v>
      </c>
      <c r="N84">
        <v>0.5</v>
      </c>
      <c r="O84">
        <v>224.20419176437801</v>
      </c>
      <c r="P84">
        <v>0.67651492874921504</v>
      </c>
    </row>
    <row r="85" spans="1:16" x14ac:dyDescent="0.4">
      <c r="A85">
        <v>5048</v>
      </c>
      <c r="B85" t="s">
        <v>103</v>
      </c>
      <c r="C85">
        <v>1</v>
      </c>
      <c r="D85">
        <v>10</v>
      </c>
      <c r="E85" t="s">
        <v>9</v>
      </c>
      <c r="F85">
        <v>1753</v>
      </c>
      <c r="G85" t="s">
        <v>13</v>
      </c>
      <c r="H85">
        <v>23.14</v>
      </c>
      <c r="I85">
        <v>-0.75</v>
      </c>
      <c r="J85">
        <v>0.5</v>
      </c>
      <c r="K85">
        <v>0.125</v>
      </c>
      <c r="L85">
        <v>-0.5</v>
      </c>
      <c r="M85">
        <v>0.5</v>
      </c>
      <c r="N85">
        <v>0.25</v>
      </c>
      <c r="O85">
        <v>207.013279161783</v>
      </c>
      <c r="P85">
        <v>0.62131306082832705</v>
      </c>
    </row>
    <row r="86" spans="1:16" x14ac:dyDescent="0.4">
      <c r="A86">
        <v>5073</v>
      </c>
      <c r="B86" t="s">
        <v>104</v>
      </c>
      <c r="C86">
        <v>1</v>
      </c>
      <c r="D86">
        <v>8</v>
      </c>
      <c r="E86" t="s">
        <v>9</v>
      </c>
      <c r="F86">
        <v>1939</v>
      </c>
      <c r="G86" t="s">
        <v>10</v>
      </c>
      <c r="H86">
        <v>23.64</v>
      </c>
      <c r="I86">
        <v>-0.25</v>
      </c>
      <c r="J86">
        <v>0.25</v>
      </c>
      <c r="K86">
        <v>0.125</v>
      </c>
      <c r="L86">
        <v>0</v>
      </c>
      <c r="M86">
        <v>0.5</v>
      </c>
      <c r="N86">
        <v>0.5</v>
      </c>
      <c r="O86">
        <v>267.70345965693099</v>
      </c>
      <c r="P86">
        <v>0.81046440339191705</v>
      </c>
    </row>
    <row r="87" spans="1:16" x14ac:dyDescent="0.4">
      <c r="A87">
        <v>5079</v>
      </c>
      <c r="B87" t="s">
        <v>104</v>
      </c>
      <c r="C87">
        <v>1</v>
      </c>
      <c r="D87">
        <v>8</v>
      </c>
      <c r="E87" t="s">
        <v>9</v>
      </c>
      <c r="F87">
        <v>2101</v>
      </c>
      <c r="G87" t="s">
        <v>13</v>
      </c>
      <c r="H87">
        <v>23.4</v>
      </c>
      <c r="I87">
        <v>-0.25</v>
      </c>
      <c r="J87">
        <v>0.75</v>
      </c>
      <c r="K87">
        <v>0.625</v>
      </c>
      <c r="L87">
        <v>-0.5</v>
      </c>
      <c r="M87">
        <v>0.75</v>
      </c>
      <c r="N87">
        <v>0.5</v>
      </c>
      <c r="O87">
        <v>244.924148020893</v>
      </c>
      <c r="P87">
        <v>0.73768928351232299</v>
      </c>
    </row>
    <row r="88" spans="1:16" x14ac:dyDescent="0.4">
      <c r="A88">
        <v>5085</v>
      </c>
      <c r="B88" t="s">
        <v>105</v>
      </c>
      <c r="C88">
        <v>2</v>
      </c>
      <c r="D88">
        <v>10</v>
      </c>
      <c r="E88" t="s">
        <v>9</v>
      </c>
      <c r="F88">
        <v>1788</v>
      </c>
      <c r="G88" t="s">
        <v>10</v>
      </c>
      <c r="H88">
        <v>22.62</v>
      </c>
      <c r="I88">
        <v>-0.25</v>
      </c>
      <c r="J88">
        <v>0.25</v>
      </c>
      <c r="K88">
        <v>0.125</v>
      </c>
      <c r="L88">
        <v>0</v>
      </c>
      <c r="M88">
        <v>0</v>
      </c>
      <c r="N88">
        <v>0</v>
      </c>
      <c r="O88">
        <v>247.681911841866</v>
      </c>
      <c r="P88">
        <v>0.74116967967750602</v>
      </c>
    </row>
    <row r="89" spans="1:16" x14ac:dyDescent="0.4">
      <c r="A89">
        <v>5092</v>
      </c>
      <c r="B89" t="s">
        <v>105</v>
      </c>
      <c r="C89">
        <v>2</v>
      </c>
      <c r="D89">
        <v>10</v>
      </c>
      <c r="E89" t="s">
        <v>9</v>
      </c>
      <c r="F89">
        <v>1648</v>
      </c>
      <c r="G89" t="s">
        <v>13</v>
      </c>
      <c r="H89">
        <v>22.43</v>
      </c>
      <c r="I89">
        <v>-0.25</v>
      </c>
      <c r="J89">
        <v>0.5</v>
      </c>
      <c r="K89">
        <v>0.375</v>
      </c>
      <c r="L89">
        <v>0</v>
      </c>
      <c r="M89">
        <v>0</v>
      </c>
      <c r="N89">
        <v>0</v>
      </c>
      <c r="O89">
        <v>265.98953903492497</v>
      </c>
      <c r="P89">
        <v>0.80096721387702396</v>
      </c>
    </row>
    <row r="90" spans="1:16" x14ac:dyDescent="0.4">
      <c r="A90">
        <v>5096</v>
      </c>
      <c r="B90" t="s">
        <v>50</v>
      </c>
      <c r="C90">
        <v>2</v>
      </c>
      <c r="D90">
        <v>9</v>
      </c>
      <c r="E90" t="s">
        <v>9</v>
      </c>
      <c r="F90">
        <v>2086</v>
      </c>
      <c r="G90" t="s">
        <v>10</v>
      </c>
      <c r="H90">
        <v>21.47</v>
      </c>
      <c r="I90">
        <v>-1</v>
      </c>
      <c r="J90">
        <v>3.75</v>
      </c>
      <c r="K90">
        <v>3.25</v>
      </c>
      <c r="L90">
        <v>-0.75</v>
      </c>
      <c r="M90">
        <v>2.25</v>
      </c>
      <c r="N90">
        <v>1.875</v>
      </c>
      <c r="O90">
        <v>360.30533574409202</v>
      </c>
      <c r="P90">
        <v>1.07527432419391</v>
      </c>
    </row>
    <row r="91" spans="1:16" x14ac:dyDescent="0.4">
      <c r="A91">
        <v>5101</v>
      </c>
      <c r="B91" t="s">
        <v>50</v>
      </c>
      <c r="C91">
        <v>2</v>
      </c>
      <c r="D91">
        <v>9</v>
      </c>
      <c r="E91" t="s">
        <v>9</v>
      </c>
      <c r="F91">
        <v>1787</v>
      </c>
      <c r="G91" t="s">
        <v>13</v>
      </c>
      <c r="H91">
        <v>22.34</v>
      </c>
      <c r="I91">
        <v>-0.25</v>
      </c>
      <c r="J91">
        <v>0.75</v>
      </c>
      <c r="K91">
        <v>0.625</v>
      </c>
      <c r="L91">
        <v>0</v>
      </c>
      <c r="M91">
        <v>0.25</v>
      </c>
      <c r="N91">
        <v>0.25</v>
      </c>
      <c r="O91">
        <v>295.79849739287101</v>
      </c>
      <c r="P91">
        <v>0.89233809434955402</v>
      </c>
    </row>
    <row r="92" spans="1:16" x14ac:dyDescent="0.4">
      <c r="A92">
        <v>5106</v>
      </c>
      <c r="B92" t="s">
        <v>51</v>
      </c>
      <c r="C92">
        <v>2</v>
      </c>
      <c r="D92">
        <v>10</v>
      </c>
      <c r="E92" t="s">
        <v>9</v>
      </c>
      <c r="F92">
        <v>2289</v>
      </c>
      <c r="G92" t="s">
        <v>10</v>
      </c>
      <c r="H92">
        <v>25.2</v>
      </c>
      <c r="I92">
        <v>-0.5</v>
      </c>
      <c r="J92">
        <v>-2.75</v>
      </c>
      <c r="K92">
        <v>-3</v>
      </c>
      <c r="L92">
        <v>-0.5</v>
      </c>
      <c r="M92">
        <v>-2.75</v>
      </c>
      <c r="N92">
        <v>-3</v>
      </c>
      <c r="O92">
        <v>286.5660279009</v>
      </c>
      <c r="P92">
        <v>0.87290104168219196</v>
      </c>
    </row>
    <row r="93" spans="1:16" x14ac:dyDescent="0.4">
      <c r="A93">
        <v>5111</v>
      </c>
      <c r="B93" t="s">
        <v>51</v>
      </c>
      <c r="C93">
        <v>2</v>
      </c>
      <c r="D93">
        <v>10</v>
      </c>
      <c r="E93" t="s">
        <v>9</v>
      </c>
      <c r="F93">
        <v>2246</v>
      </c>
      <c r="G93" t="s">
        <v>13</v>
      </c>
      <c r="H93">
        <v>25.3</v>
      </c>
      <c r="I93">
        <v>-0.5</v>
      </c>
      <c r="J93">
        <v>-3.25</v>
      </c>
      <c r="K93">
        <v>-3.5</v>
      </c>
      <c r="L93">
        <v>-0.5</v>
      </c>
      <c r="M93">
        <v>-3</v>
      </c>
      <c r="N93">
        <v>-3.25</v>
      </c>
      <c r="O93">
        <v>301.59830406927699</v>
      </c>
      <c r="P93">
        <v>0.92350937220829799</v>
      </c>
    </row>
    <row r="94" spans="1:16" x14ac:dyDescent="0.4">
      <c r="A94">
        <v>5120</v>
      </c>
      <c r="B94" t="s">
        <v>52</v>
      </c>
      <c r="C94">
        <v>1</v>
      </c>
      <c r="D94">
        <v>7</v>
      </c>
      <c r="E94" t="s">
        <v>9</v>
      </c>
      <c r="F94">
        <v>2101</v>
      </c>
      <c r="G94" t="s">
        <v>10</v>
      </c>
      <c r="H94">
        <v>24.6</v>
      </c>
      <c r="I94">
        <v>-0.75</v>
      </c>
      <c r="J94">
        <v>-3.5</v>
      </c>
      <c r="K94">
        <v>-3.875</v>
      </c>
      <c r="L94">
        <v>-0.5</v>
      </c>
      <c r="M94">
        <v>-2.5</v>
      </c>
      <c r="N94">
        <v>-2.75</v>
      </c>
      <c r="O94">
        <v>226.42782789930399</v>
      </c>
      <c r="P94">
        <v>0.67881535505325197</v>
      </c>
    </row>
    <row r="95" spans="1:16" x14ac:dyDescent="0.4">
      <c r="A95">
        <v>5126</v>
      </c>
      <c r="B95" t="s">
        <v>52</v>
      </c>
      <c r="C95">
        <v>1</v>
      </c>
      <c r="D95">
        <v>7</v>
      </c>
      <c r="E95" t="s">
        <v>9</v>
      </c>
      <c r="F95">
        <v>2099</v>
      </c>
      <c r="G95" t="s">
        <v>13</v>
      </c>
      <c r="H95">
        <v>24.71</v>
      </c>
      <c r="I95">
        <v>-1</v>
      </c>
      <c r="J95">
        <v>-3.25</v>
      </c>
      <c r="K95">
        <v>-3.75</v>
      </c>
      <c r="L95">
        <v>-0.5</v>
      </c>
      <c r="M95">
        <v>-2.75</v>
      </c>
      <c r="N95">
        <v>-3</v>
      </c>
      <c r="O95">
        <v>229.31652769453001</v>
      </c>
      <c r="P95">
        <v>0.68905649103615396</v>
      </c>
    </row>
    <row r="96" spans="1:16" x14ac:dyDescent="0.4">
      <c r="A96">
        <v>5131</v>
      </c>
      <c r="B96" t="s">
        <v>53</v>
      </c>
      <c r="C96">
        <v>1</v>
      </c>
      <c r="D96">
        <v>12</v>
      </c>
      <c r="E96" t="s">
        <v>9</v>
      </c>
      <c r="F96">
        <v>2099</v>
      </c>
      <c r="G96" t="s">
        <v>10</v>
      </c>
      <c r="H96">
        <v>23.9</v>
      </c>
      <c r="I96">
        <v>-0.5</v>
      </c>
      <c r="J96">
        <v>-0.75</v>
      </c>
      <c r="K96">
        <v>-1</v>
      </c>
      <c r="L96">
        <v>0</v>
      </c>
      <c r="M96">
        <v>-0.5</v>
      </c>
      <c r="N96">
        <v>-0.5</v>
      </c>
      <c r="O96">
        <v>306.41482104260399</v>
      </c>
      <c r="P96">
        <v>0.92969961067143303</v>
      </c>
    </row>
    <row r="97" spans="1:16" x14ac:dyDescent="0.4">
      <c r="A97">
        <v>5136</v>
      </c>
      <c r="B97" t="s">
        <v>53</v>
      </c>
      <c r="C97">
        <v>1</v>
      </c>
      <c r="D97">
        <v>12</v>
      </c>
      <c r="E97" t="s">
        <v>9</v>
      </c>
      <c r="F97">
        <v>1987</v>
      </c>
      <c r="G97" t="s">
        <v>13</v>
      </c>
      <c r="H97">
        <v>23.63</v>
      </c>
      <c r="I97">
        <v>-0.5</v>
      </c>
      <c r="J97">
        <v>-0.25</v>
      </c>
      <c r="K97">
        <v>-0.5</v>
      </c>
      <c r="L97">
        <v>-0.5</v>
      </c>
      <c r="M97">
        <v>-0.25</v>
      </c>
      <c r="N97">
        <v>-0.5</v>
      </c>
      <c r="O97">
        <v>248.219925652933</v>
      </c>
      <c r="P97">
        <v>0.74672080888530201</v>
      </c>
    </row>
    <row r="98" spans="1:16" x14ac:dyDescent="0.4">
      <c r="A98">
        <v>5141</v>
      </c>
      <c r="B98" t="s">
        <v>54</v>
      </c>
      <c r="C98">
        <v>2</v>
      </c>
      <c r="D98">
        <v>11</v>
      </c>
      <c r="E98" t="s">
        <v>9</v>
      </c>
      <c r="F98">
        <v>1740</v>
      </c>
      <c r="G98" t="s">
        <v>10</v>
      </c>
      <c r="H98">
        <v>23.25</v>
      </c>
      <c r="I98">
        <v>-0.25</v>
      </c>
      <c r="J98">
        <v>-4</v>
      </c>
      <c r="K98">
        <v>-4.125</v>
      </c>
      <c r="L98">
        <v>0</v>
      </c>
      <c r="M98">
        <v>-3.5</v>
      </c>
      <c r="N98">
        <v>-3.5</v>
      </c>
      <c r="O98">
        <v>301.41916534714699</v>
      </c>
      <c r="P98">
        <v>0.908667198474852</v>
      </c>
    </row>
    <row r="99" spans="1:16" x14ac:dyDescent="0.4">
      <c r="A99">
        <v>5146</v>
      </c>
      <c r="B99" t="s">
        <v>54</v>
      </c>
      <c r="C99">
        <v>2</v>
      </c>
      <c r="D99">
        <v>11</v>
      </c>
      <c r="E99" t="s">
        <v>9</v>
      </c>
      <c r="F99">
        <v>2005</v>
      </c>
      <c r="G99" t="s">
        <v>13</v>
      </c>
      <c r="H99">
        <v>23.29</v>
      </c>
      <c r="I99">
        <v>-0.5</v>
      </c>
      <c r="J99">
        <v>-3.75</v>
      </c>
      <c r="K99">
        <v>-4</v>
      </c>
      <c r="L99">
        <v>0</v>
      </c>
      <c r="M99">
        <v>-3.25</v>
      </c>
      <c r="N99">
        <v>-3.25</v>
      </c>
      <c r="O99">
        <v>299.54077409546699</v>
      </c>
      <c r="P99">
        <v>0.89472652231443395</v>
      </c>
    </row>
    <row r="100" spans="1:16" x14ac:dyDescent="0.4">
      <c r="A100">
        <v>5151</v>
      </c>
      <c r="B100" t="s">
        <v>55</v>
      </c>
      <c r="C100">
        <v>1</v>
      </c>
      <c r="D100">
        <v>15</v>
      </c>
      <c r="E100" t="s">
        <v>9</v>
      </c>
      <c r="F100">
        <v>2138</v>
      </c>
      <c r="G100" t="s">
        <v>10</v>
      </c>
      <c r="H100">
        <v>23.74</v>
      </c>
      <c r="I100">
        <v>-0.75</v>
      </c>
      <c r="J100">
        <v>-0.5</v>
      </c>
      <c r="K100">
        <v>-0.875</v>
      </c>
      <c r="L100">
        <v>0</v>
      </c>
      <c r="M100">
        <v>0</v>
      </c>
      <c r="N100">
        <v>0</v>
      </c>
      <c r="O100">
        <v>300.96518014025003</v>
      </c>
      <c r="P100">
        <v>0.89857670071218199</v>
      </c>
    </row>
    <row r="101" spans="1:16" x14ac:dyDescent="0.4">
      <c r="A101">
        <v>5156</v>
      </c>
      <c r="B101" t="s">
        <v>55</v>
      </c>
      <c r="C101">
        <v>1</v>
      </c>
      <c r="D101">
        <v>15</v>
      </c>
      <c r="E101" t="s">
        <v>9</v>
      </c>
      <c r="F101">
        <v>2101</v>
      </c>
      <c r="G101" t="s">
        <v>13</v>
      </c>
      <c r="H101">
        <v>23.9</v>
      </c>
      <c r="I101">
        <v>-0.75</v>
      </c>
      <c r="J101">
        <v>-0.75</v>
      </c>
      <c r="K101">
        <v>-1.125</v>
      </c>
      <c r="L101">
        <v>0</v>
      </c>
      <c r="M101">
        <v>0</v>
      </c>
      <c r="N101">
        <v>0</v>
      </c>
      <c r="O101">
        <v>266.04182727742898</v>
      </c>
      <c r="P101">
        <v>0.80376449977917297</v>
      </c>
    </row>
    <row r="102" spans="1:16" x14ac:dyDescent="0.4">
      <c r="A102">
        <v>5161</v>
      </c>
      <c r="B102" t="s">
        <v>56</v>
      </c>
      <c r="C102">
        <v>1</v>
      </c>
      <c r="D102">
        <v>7</v>
      </c>
      <c r="E102" t="s">
        <v>9</v>
      </c>
      <c r="F102">
        <v>1850</v>
      </c>
      <c r="G102" t="s">
        <v>10</v>
      </c>
      <c r="H102">
        <v>23.15</v>
      </c>
      <c r="I102">
        <v>0</v>
      </c>
      <c r="J102">
        <v>0.5</v>
      </c>
      <c r="K102">
        <v>0.5</v>
      </c>
      <c r="L102">
        <v>0</v>
      </c>
      <c r="M102">
        <v>0</v>
      </c>
      <c r="N102">
        <v>0</v>
      </c>
      <c r="O102">
        <v>229.360254417714</v>
      </c>
      <c r="P102">
        <v>0.69019593387170697</v>
      </c>
    </row>
    <row r="103" spans="1:16" x14ac:dyDescent="0.4">
      <c r="A103">
        <v>5166</v>
      </c>
      <c r="B103" t="s">
        <v>56</v>
      </c>
      <c r="C103">
        <v>1</v>
      </c>
      <c r="D103">
        <v>7</v>
      </c>
      <c r="E103" t="s">
        <v>9</v>
      </c>
      <c r="F103">
        <v>2001</v>
      </c>
      <c r="G103" t="s">
        <v>13</v>
      </c>
      <c r="H103">
        <v>23.39</v>
      </c>
      <c r="I103">
        <v>0</v>
      </c>
      <c r="J103">
        <v>0.5</v>
      </c>
      <c r="K103">
        <v>0.5</v>
      </c>
      <c r="L103">
        <v>0</v>
      </c>
      <c r="M103">
        <v>0</v>
      </c>
      <c r="N103">
        <v>0</v>
      </c>
      <c r="O103">
        <v>262.334722360375</v>
      </c>
      <c r="P103">
        <v>0.78955274656346297</v>
      </c>
    </row>
    <row r="104" spans="1:16" x14ac:dyDescent="0.4">
      <c r="A104">
        <v>5177</v>
      </c>
      <c r="B104" t="s">
        <v>57</v>
      </c>
      <c r="C104">
        <v>1</v>
      </c>
      <c r="D104">
        <v>14</v>
      </c>
      <c r="E104" t="s">
        <v>9</v>
      </c>
      <c r="F104">
        <v>1992</v>
      </c>
      <c r="G104" t="s">
        <v>10</v>
      </c>
      <c r="H104">
        <v>26.53</v>
      </c>
      <c r="I104">
        <v>-2.75</v>
      </c>
      <c r="J104">
        <v>-5</v>
      </c>
      <c r="K104">
        <v>-6.375</v>
      </c>
      <c r="L104">
        <v>-2.5</v>
      </c>
      <c r="M104">
        <v>-5</v>
      </c>
      <c r="N104">
        <v>-6.25</v>
      </c>
      <c r="O104">
        <v>243.10871602940099</v>
      </c>
      <c r="P104">
        <v>0.73295568486957496</v>
      </c>
    </row>
    <row r="105" spans="1:16" x14ac:dyDescent="0.4">
      <c r="A105">
        <v>5182</v>
      </c>
      <c r="B105" t="s">
        <v>57</v>
      </c>
      <c r="C105">
        <v>1</v>
      </c>
      <c r="D105">
        <v>14</v>
      </c>
      <c r="E105" t="s">
        <v>9</v>
      </c>
      <c r="F105">
        <v>2498</v>
      </c>
      <c r="G105" t="s">
        <v>13</v>
      </c>
      <c r="H105">
        <v>26.61</v>
      </c>
      <c r="I105">
        <v>-2.75</v>
      </c>
      <c r="J105">
        <v>-5.25</v>
      </c>
      <c r="K105">
        <v>-6.625</v>
      </c>
      <c r="L105">
        <v>-2.5</v>
      </c>
      <c r="M105">
        <v>-5</v>
      </c>
      <c r="N105">
        <v>-6.25</v>
      </c>
      <c r="O105">
        <v>278.468119450237</v>
      </c>
      <c r="P105">
        <v>0.84861021971169004</v>
      </c>
    </row>
    <row r="106" spans="1:16" x14ac:dyDescent="0.4">
      <c r="A106">
        <v>5191</v>
      </c>
      <c r="B106" t="s">
        <v>58</v>
      </c>
      <c r="C106">
        <v>1</v>
      </c>
      <c r="D106">
        <v>6</v>
      </c>
      <c r="E106" t="s">
        <v>9</v>
      </c>
      <c r="F106">
        <v>2686</v>
      </c>
      <c r="G106" t="s">
        <v>10</v>
      </c>
      <c r="H106">
        <v>24.13</v>
      </c>
      <c r="I106">
        <v>-0.25</v>
      </c>
      <c r="J106">
        <v>0.5</v>
      </c>
      <c r="K106">
        <v>0.375</v>
      </c>
      <c r="L106">
        <v>0</v>
      </c>
      <c r="M106">
        <v>0</v>
      </c>
      <c r="N106">
        <v>0</v>
      </c>
      <c r="O106">
        <v>171.30825648474101</v>
      </c>
      <c r="P106">
        <v>0.50872769708045795</v>
      </c>
    </row>
    <row r="107" spans="1:16" x14ac:dyDescent="0.4">
      <c r="A107">
        <v>5196</v>
      </c>
      <c r="B107" t="s">
        <v>58</v>
      </c>
      <c r="C107">
        <v>1</v>
      </c>
      <c r="D107">
        <v>6</v>
      </c>
      <c r="E107" t="s">
        <v>9</v>
      </c>
      <c r="F107">
        <v>2001</v>
      </c>
      <c r="G107" t="s">
        <v>13</v>
      </c>
      <c r="H107">
        <v>24.28</v>
      </c>
      <c r="I107">
        <v>-0.25</v>
      </c>
      <c r="J107">
        <v>0.25</v>
      </c>
      <c r="K107">
        <v>0.125</v>
      </c>
      <c r="L107">
        <v>0</v>
      </c>
      <c r="M107">
        <v>0</v>
      </c>
      <c r="N107">
        <v>0</v>
      </c>
      <c r="O107">
        <v>187.173061901425</v>
      </c>
      <c r="P107">
        <v>0.56499432567889596</v>
      </c>
    </row>
    <row r="108" spans="1:16" x14ac:dyDescent="0.4">
      <c r="A108">
        <v>5202</v>
      </c>
      <c r="B108" t="s">
        <v>59</v>
      </c>
      <c r="C108">
        <v>1</v>
      </c>
      <c r="D108">
        <v>7</v>
      </c>
      <c r="E108" t="s">
        <v>9</v>
      </c>
      <c r="F108">
        <v>2200</v>
      </c>
      <c r="G108" t="s">
        <v>10</v>
      </c>
      <c r="H108">
        <v>23.38</v>
      </c>
      <c r="I108">
        <v>0</v>
      </c>
      <c r="J108">
        <v>0.5</v>
      </c>
      <c r="K108">
        <v>0.5</v>
      </c>
      <c r="L108">
        <v>0</v>
      </c>
      <c r="M108">
        <v>0</v>
      </c>
      <c r="N108">
        <v>0</v>
      </c>
      <c r="O108">
        <v>330.65453453420099</v>
      </c>
      <c r="P108">
        <v>0.99590143722886404</v>
      </c>
    </row>
    <row r="109" spans="1:16" x14ac:dyDescent="0.4">
      <c r="A109">
        <v>5207</v>
      </c>
      <c r="B109" t="s">
        <v>59</v>
      </c>
      <c r="C109">
        <v>1</v>
      </c>
      <c r="D109">
        <v>7</v>
      </c>
      <c r="E109" t="s">
        <v>9</v>
      </c>
      <c r="F109">
        <v>1898</v>
      </c>
      <c r="G109" t="s">
        <v>13</v>
      </c>
      <c r="H109">
        <v>23.42</v>
      </c>
      <c r="I109">
        <v>0</v>
      </c>
      <c r="J109">
        <v>0.75</v>
      </c>
      <c r="K109">
        <v>0.75</v>
      </c>
      <c r="L109">
        <v>0</v>
      </c>
      <c r="M109">
        <v>0</v>
      </c>
      <c r="N109">
        <v>0</v>
      </c>
      <c r="O109">
        <v>226.00336714392</v>
      </c>
      <c r="P109">
        <v>0.680502368403613</v>
      </c>
    </row>
    <row r="110" spans="1:16" x14ac:dyDescent="0.4">
      <c r="A110">
        <v>5213</v>
      </c>
      <c r="B110" t="s">
        <v>60</v>
      </c>
      <c r="C110">
        <v>1</v>
      </c>
      <c r="D110">
        <v>10</v>
      </c>
      <c r="E110" t="s">
        <v>9</v>
      </c>
      <c r="F110">
        <v>1803</v>
      </c>
      <c r="G110" t="s">
        <v>10</v>
      </c>
      <c r="H110">
        <v>23.9</v>
      </c>
      <c r="I110">
        <v>-0.25</v>
      </c>
      <c r="J110">
        <v>-0.5</v>
      </c>
      <c r="K110">
        <v>-0.625</v>
      </c>
      <c r="L110">
        <v>0</v>
      </c>
      <c r="M110">
        <v>-0.5</v>
      </c>
      <c r="N110">
        <v>-0.5</v>
      </c>
      <c r="O110">
        <v>196.12480897129899</v>
      </c>
      <c r="P110">
        <v>0.59439105160183903</v>
      </c>
    </row>
    <row r="111" spans="1:16" x14ac:dyDescent="0.4">
      <c r="A111">
        <v>5219</v>
      </c>
      <c r="B111" t="s">
        <v>60</v>
      </c>
      <c r="C111">
        <v>1</v>
      </c>
      <c r="D111">
        <v>10</v>
      </c>
      <c r="E111" t="s">
        <v>9</v>
      </c>
      <c r="F111">
        <v>1803</v>
      </c>
      <c r="G111" t="s">
        <v>13</v>
      </c>
      <c r="H111">
        <v>24.04</v>
      </c>
      <c r="I111">
        <v>-0.5</v>
      </c>
      <c r="J111">
        <v>-0.5</v>
      </c>
      <c r="K111">
        <v>-0.75</v>
      </c>
      <c r="L111">
        <v>0</v>
      </c>
      <c r="M111">
        <v>-0.75</v>
      </c>
      <c r="N111">
        <v>-0.75</v>
      </c>
      <c r="O111">
        <v>183.08119151800599</v>
      </c>
      <c r="P111">
        <v>0.55440608794306301</v>
      </c>
    </row>
    <row r="112" spans="1:16" x14ac:dyDescent="0.4">
      <c r="A112">
        <v>5225</v>
      </c>
      <c r="B112" t="s">
        <v>61</v>
      </c>
      <c r="C112">
        <v>1</v>
      </c>
      <c r="D112">
        <v>14</v>
      </c>
      <c r="E112" t="s">
        <v>9</v>
      </c>
      <c r="F112">
        <v>2200</v>
      </c>
      <c r="G112" t="s">
        <v>10</v>
      </c>
      <c r="H112">
        <v>26.92</v>
      </c>
      <c r="I112">
        <v>-1.25</v>
      </c>
      <c r="J112">
        <v>-5.25</v>
      </c>
      <c r="K112">
        <v>-5.875</v>
      </c>
      <c r="L112">
        <v>-1</v>
      </c>
      <c r="M112">
        <v>-5</v>
      </c>
      <c r="N112">
        <v>-5.5</v>
      </c>
      <c r="O112">
        <v>136.472417594511</v>
      </c>
      <c r="P112">
        <v>0.40893035647975001</v>
      </c>
    </row>
    <row r="113" spans="1:16" x14ac:dyDescent="0.4">
      <c r="A113">
        <v>5231</v>
      </c>
      <c r="B113" t="s">
        <v>61</v>
      </c>
      <c r="C113">
        <v>1</v>
      </c>
      <c r="D113">
        <v>14</v>
      </c>
      <c r="E113" t="s">
        <v>9</v>
      </c>
      <c r="F113">
        <v>2487</v>
      </c>
      <c r="G113" t="s">
        <v>13</v>
      </c>
      <c r="H113">
        <v>26.61</v>
      </c>
      <c r="I113">
        <v>-1.75</v>
      </c>
      <c r="J113">
        <v>-4.25</v>
      </c>
      <c r="K113">
        <v>-5.125</v>
      </c>
      <c r="L113">
        <v>-1.5</v>
      </c>
      <c r="M113">
        <v>-4</v>
      </c>
      <c r="N113">
        <v>-4.75</v>
      </c>
      <c r="O113">
        <v>180.50552837068901</v>
      </c>
      <c r="P113">
        <v>0.55091974466945304</v>
      </c>
    </row>
    <row r="114" spans="1:16" x14ac:dyDescent="0.4">
      <c r="A114">
        <v>5238</v>
      </c>
      <c r="B114" t="s">
        <v>62</v>
      </c>
      <c r="C114">
        <v>1</v>
      </c>
      <c r="D114">
        <v>9</v>
      </c>
      <c r="E114" t="s">
        <v>9</v>
      </c>
      <c r="F114">
        <v>1740</v>
      </c>
      <c r="G114" t="s">
        <v>10</v>
      </c>
      <c r="H114">
        <v>23.72</v>
      </c>
      <c r="I114">
        <v>-0.25</v>
      </c>
      <c r="J114">
        <v>0.75</v>
      </c>
      <c r="K114">
        <v>0.625</v>
      </c>
      <c r="L114">
        <v>0</v>
      </c>
      <c r="M114">
        <v>0.5</v>
      </c>
      <c r="N114">
        <v>0.5</v>
      </c>
      <c r="O114">
        <v>307.97114443391303</v>
      </c>
      <c r="P114">
        <v>0.92352660734165903</v>
      </c>
    </row>
    <row r="115" spans="1:16" x14ac:dyDescent="0.4">
      <c r="A115">
        <v>5246</v>
      </c>
      <c r="B115" t="s">
        <v>62</v>
      </c>
      <c r="C115">
        <v>1</v>
      </c>
      <c r="D115">
        <v>9</v>
      </c>
      <c r="E115" t="s">
        <v>9</v>
      </c>
      <c r="F115">
        <v>1751</v>
      </c>
      <c r="G115" t="s">
        <v>13</v>
      </c>
      <c r="H115">
        <v>23.68</v>
      </c>
      <c r="I115">
        <v>-0.25</v>
      </c>
      <c r="J115">
        <v>1</v>
      </c>
      <c r="K115">
        <v>0.875</v>
      </c>
      <c r="L115">
        <v>0</v>
      </c>
      <c r="M115">
        <v>0.75</v>
      </c>
      <c r="N115">
        <v>0.75</v>
      </c>
      <c r="O115">
        <v>272.36878706735803</v>
      </c>
      <c r="P115">
        <v>0.81733221761018204</v>
      </c>
    </row>
    <row r="116" spans="1:16" x14ac:dyDescent="0.4">
      <c r="A116">
        <v>5252</v>
      </c>
      <c r="B116" t="s">
        <v>63</v>
      </c>
      <c r="C116">
        <v>1</v>
      </c>
      <c r="D116">
        <v>11</v>
      </c>
      <c r="E116" t="s">
        <v>9</v>
      </c>
      <c r="F116">
        <v>1939</v>
      </c>
      <c r="G116" t="s">
        <v>10</v>
      </c>
      <c r="H116">
        <v>24.18</v>
      </c>
      <c r="I116">
        <v>-0.25</v>
      </c>
      <c r="J116">
        <v>-1</v>
      </c>
      <c r="K116">
        <v>-1.125</v>
      </c>
      <c r="L116">
        <v>0</v>
      </c>
      <c r="M116">
        <v>-1</v>
      </c>
      <c r="N116">
        <v>-1</v>
      </c>
      <c r="O116">
        <v>353.68185138710601</v>
      </c>
      <c r="P116">
        <v>1.0762790567512901</v>
      </c>
    </row>
    <row r="117" spans="1:16" x14ac:dyDescent="0.4">
      <c r="A117">
        <v>5258</v>
      </c>
      <c r="B117" t="s">
        <v>63</v>
      </c>
      <c r="C117">
        <v>1</v>
      </c>
      <c r="D117">
        <v>11</v>
      </c>
      <c r="E117" t="s">
        <v>9</v>
      </c>
      <c r="F117">
        <v>1751</v>
      </c>
      <c r="G117" t="s">
        <v>13</v>
      </c>
      <c r="H117">
        <v>24.37</v>
      </c>
      <c r="I117">
        <v>-0.5</v>
      </c>
      <c r="J117">
        <v>-1.5</v>
      </c>
      <c r="K117">
        <v>-1.75</v>
      </c>
      <c r="L117">
        <v>0</v>
      </c>
      <c r="M117">
        <v>-1.5</v>
      </c>
      <c r="N117">
        <v>-1.5</v>
      </c>
      <c r="O117">
        <v>310.28038333808701</v>
      </c>
      <c r="P117">
        <v>0.930426693604963</v>
      </c>
    </row>
    <row r="118" spans="1:16" x14ac:dyDescent="0.4">
      <c r="A118">
        <v>5274</v>
      </c>
      <c r="B118" t="s">
        <v>64</v>
      </c>
      <c r="C118">
        <v>1</v>
      </c>
      <c r="D118">
        <v>15</v>
      </c>
      <c r="E118" t="s">
        <v>9</v>
      </c>
      <c r="F118">
        <v>2237</v>
      </c>
      <c r="G118" t="s">
        <v>10</v>
      </c>
      <c r="H118">
        <v>24.95</v>
      </c>
      <c r="I118">
        <v>-0.5</v>
      </c>
      <c r="J118">
        <v>-0.75</v>
      </c>
      <c r="K118">
        <v>-1</v>
      </c>
      <c r="L118">
        <v>-0.5</v>
      </c>
      <c r="M118">
        <v>-0.75</v>
      </c>
      <c r="N118">
        <v>-1</v>
      </c>
      <c r="O118">
        <v>187.62729733458099</v>
      </c>
      <c r="P118">
        <v>0.56817880419571198</v>
      </c>
    </row>
    <row r="119" spans="1:16" x14ac:dyDescent="0.4">
      <c r="A119">
        <v>5279</v>
      </c>
      <c r="B119" t="s">
        <v>64</v>
      </c>
      <c r="C119">
        <v>1</v>
      </c>
      <c r="D119">
        <v>15</v>
      </c>
      <c r="E119" t="s">
        <v>9</v>
      </c>
      <c r="F119">
        <v>2200</v>
      </c>
      <c r="G119" t="s">
        <v>13</v>
      </c>
      <c r="H119">
        <v>24.95</v>
      </c>
      <c r="I119">
        <v>-0.5</v>
      </c>
      <c r="J119">
        <v>-1</v>
      </c>
      <c r="K119">
        <v>-1.25</v>
      </c>
      <c r="L119">
        <v>-0.5</v>
      </c>
      <c r="M119">
        <v>-1.25</v>
      </c>
      <c r="N119">
        <v>-1.5</v>
      </c>
      <c r="O119">
        <v>212.499602324417</v>
      </c>
      <c r="P119">
        <v>0.64167193380536902</v>
      </c>
    </row>
    <row r="120" spans="1:16" x14ac:dyDescent="0.4">
      <c r="A120">
        <v>5284</v>
      </c>
      <c r="B120" t="s">
        <v>65</v>
      </c>
      <c r="C120">
        <v>2</v>
      </c>
      <c r="D120">
        <v>7</v>
      </c>
      <c r="E120" t="s">
        <v>9</v>
      </c>
      <c r="F120">
        <v>2299</v>
      </c>
      <c r="G120" t="s">
        <v>10</v>
      </c>
      <c r="H120">
        <v>23.45</v>
      </c>
      <c r="I120">
        <v>-1.25</v>
      </c>
      <c r="J120">
        <v>-1</v>
      </c>
      <c r="K120">
        <v>-1.625</v>
      </c>
      <c r="L120">
        <v>-1</v>
      </c>
      <c r="M120">
        <v>-1</v>
      </c>
      <c r="N120">
        <v>-1.5</v>
      </c>
      <c r="O120">
        <v>251.72054257186201</v>
      </c>
      <c r="P120">
        <v>0.75383880184352803</v>
      </c>
    </row>
    <row r="121" spans="1:16" x14ac:dyDescent="0.4">
      <c r="A121">
        <v>5289</v>
      </c>
      <c r="B121" t="s">
        <v>65</v>
      </c>
      <c r="C121">
        <v>2</v>
      </c>
      <c r="D121">
        <v>7</v>
      </c>
      <c r="E121" t="s">
        <v>9</v>
      </c>
      <c r="F121">
        <v>1648</v>
      </c>
      <c r="G121" t="s">
        <v>13</v>
      </c>
      <c r="H121">
        <v>23.55</v>
      </c>
      <c r="I121">
        <v>-1.25</v>
      </c>
      <c r="J121">
        <v>-1.75</v>
      </c>
      <c r="K121">
        <v>-2.375</v>
      </c>
      <c r="L121">
        <v>-1</v>
      </c>
      <c r="M121">
        <v>-1.75</v>
      </c>
      <c r="N121">
        <v>-2.25</v>
      </c>
      <c r="O121">
        <v>225.20054550837301</v>
      </c>
      <c r="P121">
        <v>0.67896858624582401</v>
      </c>
    </row>
    <row r="122" spans="1:16" x14ac:dyDescent="0.4">
      <c r="A122">
        <v>5294</v>
      </c>
      <c r="B122" t="s">
        <v>66</v>
      </c>
      <c r="C122">
        <v>2</v>
      </c>
      <c r="D122">
        <v>12</v>
      </c>
      <c r="E122" t="s">
        <v>9</v>
      </c>
      <c r="F122">
        <v>1891</v>
      </c>
      <c r="G122" t="s">
        <v>10</v>
      </c>
      <c r="H122">
        <v>23.44</v>
      </c>
      <c r="I122">
        <v>0</v>
      </c>
      <c r="J122">
        <v>-1.5</v>
      </c>
      <c r="K122">
        <v>-1.5</v>
      </c>
      <c r="L122">
        <v>0</v>
      </c>
      <c r="M122">
        <v>-1.25</v>
      </c>
      <c r="N122">
        <v>-1.25</v>
      </c>
      <c r="O122">
        <v>311.559654490063</v>
      </c>
      <c r="P122">
        <v>0.95641946756489404</v>
      </c>
    </row>
    <row r="123" spans="1:16" x14ac:dyDescent="0.4">
      <c r="A123">
        <v>5300</v>
      </c>
      <c r="B123" t="s">
        <v>66</v>
      </c>
      <c r="C123">
        <v>2</v>
      </c>
      <c r="D123">
        <v>12</v>
      </c>
      <c r="E123" t="s">
        <v>9</v>
      </c>
      <c r="F123">
        <v>1850</v>
      </c>
      <c r="G123" t="s">
        <v>13</v>
      </c>
      <c r="H123">
        <v>23.41</v>
      </c>
      <c r="I123">
        <v>0</v>
      </c>
      <c r="J123">
        <v>-0.75</v>
      </c>
      <c r="K123">
        <v>-0.75</v>
      </c>
      <c r="L123">
        <v>0</v>
      </c>
      <c r="M123">
        <v>-0.75</v>
      </c>
      <c r="N123">
        <v>-0.75</v>
      </c>
      <c r="O123">
        <v>351.96023007098898</v>
      </c>
      <c r="P123">
        <v>1.0726919434016899</v>
      </c>
    </row>
    <row r="124" spans="1:16" x14ac:dyDescent="0.4">
      <c r="A124">
        <v>5306</v>
      </c>
      <c r="B124" t="s">
        <v>67</v>
      </c>
      <c r="C124">
        <v>2</v>
      </c>
      <c r="D124">
        <v>9</v>
      </c>
      <c r="E124" t="s">
        <v>9</v>
      </c>
      <c r="F124">
        <v>1996</v>
      </c>
      <c r="G124" t="s">
        <v>10</v>
      </c>
      <c r="H124">
        <v>24.06</v>
      </c>
      <c r="I124">
        <v>0</v>
      </c>
      <c r="J124">
        <v>-2.5</v>
      </c>
      <c r="K124">
        <v>-2.5</v>
      </c>
      <c r="L124">
        <v>0</v>
      </c>
      <c r="M124">
        <v>-2.25</v>
      </c>
      <c r="N124">
        <v>-2.25</v>
      </c>
      <c r="O124">
        <v>304.90585240440703</v>
      </c>
      <c r="P124">
        <v>0.92141571117999499</v>
      </c>
    </row>
    <row r="125" spans="1:16" x14ac:dyDescent="0.4">
      <c r="A125">
        <v>5311</v>
      </c>
      <c r="B125" t="s">
        <v>67</v>
      </c>
      <c r="C125">
        <v>2</v>
      </c>
      <c r="D125">
        <v>9</v>
      </c>
      <c r="E125" t="s">
        <v>9</v>
      </c>
      <c r="F125">
        <v>1751</v>
      </c>
      <c r="G125" t="s">
        <v>13</v>
      </c>
      <c r="H125">
        <v>23.88</v>
      </c>
      <c r="I125">
        <v>-1.5</v>
      </c>
      <c r="J125">
        <v>-1.25</v>
      </c>
      <c r="K125">
        <v>-2</v>
      </c>
      <c r="L125">
        <v>-1.25</v>
      </c>
      <c r="M125">
        <v>-1.5</v>
      </c>
      <c r="N125">
        <v>-2.125</v>
      </c>
      <c r="O125">
        <v>397.39467712354798</v>
      </c>
      <c r="P125">
        <v>1.1993008839818899</v>
      </c>
    </row>
    <row r="126" spans="1:16" x14ac:dyDescent="0.4">
      <c r="A126">
        <v>5316</v>
      </c>
      <c r="B126" t="s">
        <v>68</v>
      </c>
      <c r="C126">
        <v>1</v>
      </c>
      <c r="D126">
        <v>15</v>
      </c>
      <c r="E126" t="s">
        <v>9</v>
      </c>
      <c r="F126">
        <v>2198</v>
      </c>
      <c r="G126" t="s">
        <v>10</v>
      </c>
      <c r="H126">
        <v>25.15</v>
      </c>
      <c r="I126">
        <v>-1.25</v>
      </c>
      <c r="J126">
        <v>-0.75</v>
      </c>
      <c r="K126">
        <v>-1.375</v>
      </c>
      <c r="L126">
        <v>-0.5</v>
      </c>
      <c r="M126">
        <v>-1.5</v>
      </c>
      <c r="N126">
        <v>-1.75</v>
      </c>
      <c r="O126">
        <v>161.19934729646101</v>
      </c>
      <c r="P126">
        <v>0.48384109664174002</v>
      </c>
    </row>
    <row r="127" spans="1:16" x14ac:dyDescent="0.4">
      <c r="A127">
        <v>5321</v>
      </c>
      <c r="B127" t="s">
        <v>68</v>
      </c>
      <c r="C127">
        <v>1</v>
      </c>
      <c r="D127">
        <v>15</v>
      </c>
      <c r="E127" t="s">
        <v>9</v>
      </c>
      <c r="F127">
        <v>2200</v>
      </c>
      <c r="G127" t="s">
        <v>13</v>
      </c>
      <c r="H127">
        <v>24.98</v>
      </c>
      <c r="I127">
        <v>-0.5</v>
      </c>
      <c r="J127">
        <v>-0.75</v>
      </c>
      <c r="K127">
        <v>-1</v>
      </c>
      <c r="L127">
        <v>-0.5</v>
      </c>
      <c r="M127">
        <v>-1.5</v>
      </c>
      <c r="N127">
        <v>-1.75</v>
      </c>
      <c r="O127">
        <v>212.207044804785</v>
      </c>
      <c r="P127">
        <v>0.63992199803910199</v>
      </c>
    </row>
    <row r="128" spans="1:16" x14ac:dyDescent="0.4">
      <c r="A128">
        <v>5326</v>
      </c>
      <c r="B128" t="s">
        <v>69</v>
      </c>
      <c r="C128">
        <v>1</v>
      </c>
      <c r="D128">
        <v>11</v>
      </c>
      <c r="E128" t="s">
        <v>9</v>
      </c>
      <c r="F128">
        <v>2140</v>
      </c>
      <c r="G128" t="s">
        <v>10</v>
      </c>
      <c r="H128">
        <v>24.71</v>
      </c>
      <c r="I128">
        <v>-1.25</v>
      </c>
      <c r="J128">
        <v>-1</v>
      </c>
      <c r="K128">
        <v>-1.625</v>
      </c>
      <c r="L128">
        <v>-0.75</v>
      </c>
      <c r="M128">
        <v>-1.25</v>
      </c>
      <c r="N128">
        <v>-1.625</v>
      </c>
      <c r="O128">
        <v>185.07618722022701</v>
      </c>
      <c r="P128">
        <v>0.56288661619773395</v>
      </c>
    </row>
    <row r="129" spans="1:16" x14ac:dyDescent="0.4">
      <c r="A129">
        <v>5331</v>
      </c>
      <c r="B129" t="s">
        <v>69</v>
      </c>
      <c r="C129">
        <v>1</v>
      </c>
      <c r="D129">
        <v>11</v>
      </c>
      <c r="E129" t="s">
        <v>9</v>
      </c>
      <c r="F129">
        <v>2248</v>
      </c>
      <c r="G129" t="s">
        <v>13</v>
      </c>
      <c r="H129">
        <v>24.91</v>
      </c>
      <c r="I129">
        <v>-0.5</v>
      </c>
      <c r="J129">
        <v>-1.25</v>
      </c>
      <c r="K129">
        <v>-1.5</v>
      </c>
      <c r="L129">
        <v>-0.5</v>
      </c>
      <c r="M129">
        <v>-1.25</v>
      </c>
      <c r="N129">
        <v>-1.5</v>
      </c>
      <c r="O129">
        <v>198.816063779497</v>
      </c>
      <c r="P129">
        <v>0.60100318075122905</v>
      </c>
    </row>
    <row r="130" spans="1:16" x14ac:dyDescent="0.4">
      <c r="A130">
        <v>5360</v>
      </c>
      <c r="B130" t="s">
        <v>70</v>
      </c>
      <c r="C130">
        <v>2</v>
      </c>
      <c r="D130">
        <v>11</v>
      </c>
      <c r="E130" t="s">
        <v>9</v>
      </c>
      <c r="F130">
        <v>2099</v>
      </c>
      <c r="G130" t="s">
        <v>10</v>
      </c>
      <c r="H130">
        <v>24.76</v>
      </c>
      <c r="I130">
        <v>-1.25</v>
      </c>
      <c r="J130">
        <v>-2.75</v>
      </c>
      <c r="K130">
        <v>-3.375</v>
      </c>
      <c r="L130">
        <v>-1.25</v>
      </c>
      <c r="M130">
        <v>-2.5</v>
      </c>
      <c r="N130">
        <v>-3.125</v>
      </c>
      <c r="O130">
        <v>237.49216951796501</v>
      </c>
      <c r="P130">
        <v>0.71528772271226304</v>
      </c>
    </row>
    <row r="131" spans="1:16" x14ac:dyDescent="0.4">
      <c r="A131">
        <v>5365</v>
      </c>
      <c r="B131" t="s">
        <v>70</v>
      </c>
      <c r="C131">
        <v>2</v>
      </c>
      <c r="D131">
        <v>11</v>
      </c>
      <c r="E131" t="s">
        <v>9</v>
      </c>
      <c r="F131">
        <v>2149</v>
      </c>
      <c r="G131" t="s">
        <v>13</v>
      </c>
      <c r="H131">
        <v>24.67</v>
      </c>
      <c r="I131">
        <v>-3</v>
      </c>
      <c r="J131">
        <v>-1.5</v>
      </c>
      <c r="K131">
        <v>-3</v>
      </c>
      <c r="L131">
        <v>-3</v>
      </c>
      <c r="M131">
        <v>-1.25</v>
      </c>
      <c r="N131">
        <v>-2.75</v>
      </c>
      <c r="O131">
        <v>289.55849186306398</v>
      </c>
      <c r="P131">
        <v>0.88003081646481096</v>
      </c>
    </row>
    <row r="132" spans="1:16" x14ac:dyDescent="0.4">
      <c r="A132">
        <v>5371</v>
      </c>
      <c r="B132" t="s">
        <v>71</v>
      </c>
      <c r="C132">
        <v>2</v>
      </c>
      <c r="D132">
        <v>9</v>
      </c>
      <c r="E132" t="s">
        <v>9</v>
      </c>
      <c r="F132">
        <v>1740</v>
      </c>
      <c r="G132" t="s">
        <v>10</v>
      </c>
      <c r="H132">
        <v>23.01</v>
      </c>
      <c r="I132">
        <v>-0.25</v>
      </c>
      <c r="J132">
        <v>-1.25</v>
      </c>
      <c r="K132">
        <v>-1.375</v>
      </c>
      <c r="L132">
        <v>0</v>
      </c>
      <c r="M132">
        <v>-1.25</v>
      </c>
      <c r="N132">
        <v>-1.25</v>
      </c>
      <c r="O132">
        <v>262.60955741270601</v>
      </c>
      <c r="P132">
        <v>0.79035150143518695</v>
      </c>
    </row>
    <row r="133" spans="1:16" x14ac:dyDescent="0.4">
      <c r="A133">
        <v>5377</v>
      </c>
      <c r="B133" t="s">
        <v>71</v>
      </c>
      <c r="C133">
        <v>2</v>
      </c>
      <c r="D133">
        <v>9</v>
      </c>
      <c r="E133" t="s">
        <v>9</v>
      </c>
      <c r="F133">
        <v>1501</v>
      </c>
      <c r="G133" t="s">
        <v>13</v>
      </c>
      <c r="H133">
        <v>22.95</v>
      </c>
      <c r="I133">
        <v>-0.75</v>
      </c>
      <c r="J133">
        <v>-1.25</v>
      </c>
      <c r="K133">
        <v>-1.625</v>
      </c>
      <c r="L133">
        <v>-0.5</v>
      </c>
      <c r="M133">
        <v>-1</v>
      </c>
      <c r="N133">
        <v>-1.25</v>
      </c>
      <c r="O133">
        <v>260.68974303630699</v>
      </c>
      <c r="P133">
        <v>0.78753887759763497</v>
      </c>
    </row>
    <row r="134" spans="1:16" x14ac:dyDescent="0.4">
      <c r="A134">
        <v>5384</v>
      </c>
      <c r="B134" t="s">
        <v>72</v>
      </c>
      <c r="C134">
        <v>1</v>
      </c>
      <c r="D134">
        <v>12</v>
      </c>
      <c r="E134" t="s">
        <v>9</v>
      </c>
      <c r="F134">
        <v>2548</v>
      </c>
      <c r="G134" t="s">
        <v>10</v>
      </c>
      <c r="H134">
        <v>26.55</v>
      </c>
      <c r="I134">
        <v>-1.25</v>
      </c>
      <c r="J134">
        <v>-4.5</v>
      </c>
      <c r="K134">
        <v>-5.125</v>
      </c>
      <c r="L134">
        <v>-0.75</v>
      </c>
      <c r="M134">
        <v>-4.25</v>
      </c>
      <c r="N134">
        <v>-4.625</v>
      </c>
      <c r="O134">
        <v>180.063866214717</v>
      </c>
      <c r="P134">
        <v>0.53930302760163396</v>
      </c>
    </row>
    <row r="135" spans="1:16" x14ac:dyDescent="0.4">
      <c r="A135">
        <v>5391</v>
      </c>
      <c r="B135" t="s">
        <v>72</v>
      </c>
      <c r="C135">
        <v>1</v>
      </c>
      <c r="D135">
        <v>12</v>
      </c>
      <c r="E135" t="s">
        <v>9</v>
      </c>
      <c r="F135">
        <v>2493</v>
      </c>
      <c r="G135" t="s">
        <v>13</v>
      </c>
      <c r="H135">
        <v>26.18</v>
      </c>
      <c r="I135">
        <v>-1</v>
      </c>
      <c r="J135">
        <v>-3.75</v>
      </c>
      <c r="K135">
        <v>-4.25</v>
      </c>
      <c r="L135">
        <v>-0.75</v>
      </c>
      <c r="M135">
        <v>-3.5</v>
      </c>
      <c r="N135">
        <v>-3.875</v>
      </c>
      <c r="O135">
        <v>181.92584171873801</v>
      </c>
      <c r="P135">
        <v>0.55228008221810798</v>
      </c>
    </row>
    <row r="136" spans="1:16" x14ac:dyDescent="0.4">
      <c r="A136">
        <v>5397</v>
      </c>
      <c r="B136" t="s">
        <v>73</v>
      </c>
      <c r="C136">
        <v>1</v>
      </c>
      <c r="D136">
        <v>13</v>
      </c>
      <c r="E136" t="s">
        <v>9</v>
      </c>
      <c r="F136">
        <v>1492</v>
      </c>
      <c r="G136" t="s">
        <v>10</v>
      </c>
      <c r="H136">
        <v>24.35</v>
      </c>
      <c r="I136">
        <v>-1.5</v>
      </c>
      <c r="J136">
        <v>1.25</v>
      </c>
      <c r="K136">
        <v>0.5</v>
      </c>
      <c r="L136">
        <v>-1</v>
      </c>
      <c r="M136">
        <v>0.75</v>
      </c>
      <c r="N136">
        <v>0.25</v>
      </c>
      <c r="O136">
        <v>338.70694211905902</v>
      </c>
      <c r="P136">
        <v>1.0249761369013</v>
      </c>
    </row>
    <row r="137" spans="1:16" x14ac:dyDescent="0.4">
      <c r="A137">
        <v>5403</v>
      </c>
      <c r="B137" t="s">
        <v>73</v>
      </c>
      <c r="C137">
        <v>1</v>
      </c>
      <c r="D137">
        <v>13</v>
      </c>
      <c r="E137" t="s">
        <v>9</v>
      </c>
      <c r="F137">
        <v>1849</v>
      </c>
      <c r="G137" t="s">
        <v>13</v>
      </c>
      <c r="H137">
        <v>24.42</v>
      </c>
      <c r="I137">
        <v>-0.25</v>
      </c>
      <c r="J137">
        <v>1</v>
      </c>
      <c r="K137">
        <v>0.875</v>
      </c>
      <c r="L137">
        <v>0</v>
      </c>
      <c r="M137">
        <v>0</v>
      </c>
      <c r="N137">
        <v>0</v>
      </c>
      <c r="O137">
        <v>318.68637648534298</v>
      </c>
      <c r="P137">
        <v>0.95851740457617396</v>
      </c>
    </row>
    <row r="138" spans="1:16" x14ac:dyDescent="0.4">
      <c r="A138">
        <v>5409</v>
      </c>
      <c r="B138" t="s">
        <v>74</v>
      </c>
      <c r="C138">
        <v>1</v>
      </c>
      <c r="D138">
        <v>10</v>
      </c>
      <c r="E138" t="s">
        <v>9</v>
      </c>
      <c r="F138">
        <v>1994</v>
      </c>
      <c r="G138" t="s">
        <v>10</v>
      </c>
      <c r="H138">
        <v>24.47</v>
      </c>
      <c r="I138">
        <v>-0.25</v>
      </c>
      <c r="J138">
        <v>-1.25</v>
      </c>
      <c r="K138">
        <v>-1.375</v>
      </c>
      <c r="L138">
        <v>0</v>
      </c>
      <c r="M138">
        <v>-1.25</v>
      </c>
      <c r="N138">
        <v>-1.25</v>
      </c>
      <c r="O138">
        <v>216.87022751516199</v>
      </c>
      <c r="P138">
        <v>0.65188015114014597</v>
      </c>
    </row>
    <row r="139" spans="1:16" x14ac:dyDescent="0.4">
      <c r="A139">
        <v>5414</v>
      </c>
      <c r="B139" t="s">
        <v>74</v>
      </c>
      <c r="C139">
        <v>1</v>
      </c>
      <c r="D139">
        <v>10</v>
      </c>
      <c r="E139" t="s">
        <v>9</v>
      </c>
      <c r="F139">
        <v>1840</v>
      </c>
      <c r="G139" t="s">
        <v>13</v>
      </c>
      <c r="H139">
        <v>24.57</v>
      </c>
      <c r="I139">
        <v>-0.25</v>
      </c>
      <c r="J139">
        <v>-1</v>
      </c>
      <c r="K139">
        <v>-1.125</v>
      </c>
      <c r="L139">
        <v>0</v>
      </c>
      <c r="M139">
        <v>-1</v>
      </c>
      <c r="N139">
        <v>-1</v>
      </c>
      <c r="O139">
        <v>199.22984482605401</v>
      </c>
      <c r="P139">
        <v>0.59330870723535001</v>
      </c>
    </row>
    <row r="140" spans="1:16" x14ac:dyDescent="0.4">
      <c r="A140">
        <v>5420</v>
      </c>
      <c r="B140" t="s">
        <v>75</v>
      </c>
      <c r="C140">
        <v>2</v>
      </c>
      <c r="D140">
        <v>8</v>
      </c>
      <c r="E140" t="s">
        <v>9</v>
      </c>
      <c r="F140">
        <v>1755</v>
      </c>
      <c r="G140" t="s">
        <v>10</v>
      </c>
      <c r="H140">
        <v>23.17</v>
      </c>
      <c r="I140">
        <v>-0.5</v>
      </c>
      <c r="J140">
        <v>0.75</v>
      </c>
      <c r="K140">
        <v>0.5</v>
      </c>
      <c r="L140">
        <v>0</v>
      </c>
      <c r="M140">
        <v>0</v>
      </c>
      <c r="N140">
        <v>0</v>
      </c>
      <c r="O140">
        <v>278.01337022019499</v>
      </c>
      <c r="P140">
        <v>0.83923209157254797</v>
      </c>
    </row>
    <row r="141" spans="1:16" x14ac:dyDescent="0.4">
      <c r="A141">
        <v>5426</v>
      </c>
      <c r="B141" t="s">
        <v>75</v>
      </c>
      <c r="C141">
        <v>2</v>
      </c>
      <c r="D141">
        <v>8</v>
      </c>
      <c r="E141" t="s">
        <v>9</v>
      </c>
      <c r="F141">
        <v>1648</v>
      </c>
      <c r="G141" t="s">
        <v>13</v>
      </c>
      <c r="H141">
        <v>23.41</v>
      </c>
      <c r="I141">
        <v>-0.25</v>
      </c>
      <c r="J141">
        <v>0</v>
      </c>
      <c r="K141">
        <v>-0.125</v>
      </c>
      <c r="L141">
        <v>0</v>
      </c>
      <c r="M141">
        <v>0</v>
      </c>
      <c r="N141">
        <v>0</v>
      </c>
      <c r="O141">
        <v>247.339649158079</v>
      </c>
      <c r="P141">
        <v>0.74902265568887105</v>
      </c>
    </row>
    <row r="142" spans="1:16" x14ac:dyDescent="0.4">
      <c r="A142">
        <v>5435</v>
      </c>
      <c r="B142" t="s">
        <v>106</v>
      </c>
      <c r="C142">
        <v>1</v>
      </c>
      <c r="D142">
        <v>12</v>
      </c>
      <c r="E142" t="s">
        <v>9</v>
      </c>
      <c r="F142">
        <v>2200</v>
      </c>
      <c r="G142" t="s">
        <v>13</v>
      </c>
      <c r="H142">
        <v>24.81</v>
      </c>
      <c r="I142">
        <v>-1.25</v>
      </c>
      <c r="J142">
        <v>-2.75</v>
      </c>
      <c r="K142">
        <v>-3.375</v>
      </c>
      <c r="L142">
        <v>-0.5</v>
      </c>
      <c r="M142">
        <v>-3</v>
      </c>
      <c r="N142">
        <v>-3.25</v>
      </c>
      <c r="O142">
        <v>251.49166405022399</v>
      </c>
      <c r="P142">
        <v>0.76410713452350199</v>
      </c>
    </row>
    <row r="143" spans="1:16" x14ac:dyDescent="0.4">
      <c r="A143">
        <v>5444</v>
      </c>
      <c r="B143" t="s">
        <v>106</v>
      </c>
      <c r="C143">
        <v>1</v>
      </c>
      <c r="D143">
        <v>12</v>
      </c>
      <c r="E143" t="s">
        <v>9</v>
      </c>
      <c r="F143">
        <v>1751</v>
      </c>
      <c r="G143" t="s">
        <v>10</v>
      </c>
      <c r="H143">
        <v>25.07</v>
      </c>
      <c r="I143">
        <v>-0.75</v>
      </c>
      <c r="J143">
        <v>-3.5</v>
      </c>
      <c r="K143">
        <v>-3.875</v>
      </c>
      <c r="L143">
        <v>-0.5</v>
      </c>
      <c r="M143">
        <v>-3.25</v>
      </c>
      <c r="N143">
        <v>-3.5</v>
      </c>
      <c r="O143">
        <v>226.35997906057901</v>
      </c>
      <c r="P143">
        <v>0.69014021027688099</v>
      </c>
    </row>
    <row r="144" spans="1:16" x14ac:dyDescent="0.4">
      <c r="A144">
        <v>5447</v>
      </c>
      <c r="B144" t="s">
        <v>76</v>
      </c>
      <c r="C144">
        <v>1</v>
      </c>
      <c r="D144">
        <v>10</v>
      </c>
      <c r="E144" t="s">
        <v>9</v>
      </c>
      <c r="F144">
        <v>2588</v>
      </c>
      <c r="G144" t="s">
        <v>10</v>
      </c>
      <c r="H144">
        <v>26.47</v>
      </c>
      <c r="I144">
        <v>-0.75</v>
      </c>
      <c r="J144">
        <v>-6.5</v>
      </c>
      <c r="K144">
        <v>-6.875</v>
      </c>
      <c r="L144">
        <v>-0.5</v>
      </c>
      <c r="M144">
        <v>-6.5</v>
      </c>
      <c r="N144">
        <v>-6.75</v>
      </c>
      <c r="O144">
        <v>143.39462727049499</v>
      </c>
      <c r="P144">
        <v>0.42764134334696802</v>
      </c>
    </row>
    <row r="145" spans="1:16" x14ac:dyDescent="0.4">
      <c r="A145">
        <v>5452</v>
      </c>
      <c r="B145" t="s">
        <v>76</v>
      </c>
      <c r="C145">
        <v>1</v>
      </c>
      <c r="D145">
        <v>10</v>
      </c>
      <c r="E145" t="s">
        <v>9</v>
      </c>
      <c r="F145">
        <v>2186</v>
      </c>
      <c r="G145" t="s">
        <v>13</v>
      </c>
      <c r="H145">
        <v>26.58</v>
      </c>
      <c r="I145">
        <v>-0.5</v>
      </c>
      <c r="J145">
        <v>-6.5</v>
      </c>
      <c r="K145">
        <v>-6.75</v>
      </c>
      <c r="L145">
        <v>-0.5</v>
      </c>
      <c r="M145">
        <v>-6</v>
      </c>
      <c r="N145">
        <v>-6.25</v>
      </c>
      <c r="O145">
        <v>129.71853781146501</v>
      </c>
      <c r="P145">
        <v>0.39457424510574102</v>
      </c>
    </row>
    <row r="146" spans="1:16" x14ac:dyDescent="0.4">
      <c r="A146">
        <v>5457</v>
      </c>
      <c r="B146" t="s">
        <v>77</v>
      </c>
      <c r="C146">
        <v>1</v>
      </c>
      <c r="D146">
        <v>11</v>
      </c>
      <c r="E146" t="s">
        <v>9</v>
      </c>
      <c r="F146">
        <v>1989</v>
      </c>
      <c r="G146" t="s">
        <v>10</v>
      </c>
      <c r="H146">
        <v>23.99</v>
      </c>
      <c r="I146">
        <v>-0.5</v>
      </c>
      <c r="J146">
        <v>0.5</v>
      </c>
      <c r="K146">
        <v>0.25</v>
      </c>
      <c r="L146">
        <v>0</v>
      </c>
      <c r="M146">
        <v>0</v>
      </c>
      <c r="N146">
        <v>0</v>
      </c>
      <c r="O146">
        <v>238.82426117062499</v>
      </c>
      <c r="P146">
        <v>0.71085057146331798</v>
      </c>
    </row>
    <row r="147" spans="1:16" x14ac:dyDescent="0.4">
      <c r="A147">
        <v>5463</v>
      </c>
      <c r="B147" t="s">
        <v>77</v>
      </c>
      <c r="C147">
        <v>1</v>
      </c>
      <c r="D147">
        <v>11</v>
      </c>
      <c r="E147" t="s">
        <v>9</v>
      </c>
      <c r="F147">
        <v>1701</v>
      </c>
      <c r="G147" t="s">
        <v>13</v>
      </c>
      <c r="H147">
        <v>24.13</v>
      </c>
      <c r="I147">
        <v>-0.25</v>
      </c>
      <c r="J147">
        <v>0.5</v>
      </c>
      <c r="K147">
        <v>0.375</v>
      </c>
      <c r="L147">
        <v>0</v>
      </c>
      <c r="M147">
        <v>0</v>
      </c>
      <c r="N147">
        <v>0</v>
      </c>
      <c r="O147">
        <v>249.87217601479901</v>
      </c>
      <c r="P147">
        <v>0.75341471936094095</v>
      </c>
    </row>
    <row r="148" spans="1:16" x14ac:dyDescent="0.4">
      <c r="A148">
        <v>5471</v>
      </c>
      <c r="B148" t="s">
        <v>78</v>
      </c>
      <c r="C148">
        <v>1</v>
      </c>
      <c r="D148">
        <v>13</v>
      </c>
      <c r="E148" t="s">
        <v>9</v>
      </c>
      <c r="F148">
        <v>2290</v>
      </c>
      <c r="G148" t="s">
        <v>10</v>
      </c>
      <c r="H148">
        <v>24.83</v>
      </c>
      <c r="I148">
        <v>-0.75</v>
      </c>
      <c r="J148">
        <v>-2.25</v>
      </c>
      <c r="K148">
        <v>-2.625</v>
      </c>
      <c r="L148">
        <v>-0.5</v>
      </c>
      <c r="M148">
        <v>-2</v>
      </c>
      <c r="N148">
        <v>-2.25</v>
      </c>
      <c r="O148">
        <v>223.92181116238299</v>
      </c>
      <c r="P148">
        <v>0.67488573468389801</v>
      </c>
    </row>
    <row r="149" spans="1:16" x14ac:dyDescent="0.4">
      <c r="A149">
        <v>5476</v>
      </c>
      <c r="B149" t="s">
        <v>78</v>
      </c>
      <c r="C149">
        <v>1</v>
      </c>
      <c r="D149">
        <v>13</v>
      </c>
      <c r="E149" t="s">
        <v>9</v>
      </c>
      <c r="F149">
        <v>2349</v>
      </c>
      <c r="G149" t="s">
        <v>13</v>
      </c>
      <c r="H149">
        <v>24.72</v>
      </c>
      <c r="I149">
        <v>-1</v>
      </c>
      <c r="J149">
        <v>-2</v>
      </c>
      <c r="K149">
        <v>-2.5</v>
      </c>
      <c r="L149">
        <v>-0.5</v>
      </c>
      <c r="M149">
        <v>-2</v>
      </c>
      <c r="N149">
        <v>-2.25</v>
      </c>
      <c r="O149">
        <v>271.249358607072</v>
      </c>
      <c r="P149">
        <v>0.81759604556863397</v>
      </c>
    </row>
    <row r="150" spans="1:16" x14ac:dyDescent="0.4">
      <c r="A150">
        <v>5482</v>
      </c>
      <c r="B150" t="s">
        <v>79</v>
      </c>
      <c r="C150">
        <v>2</v>
      </c>
      <c r="D150">
        <v>9</v>
      </c>
      <c r="E150" t="s">
        <v>9</v>
      </c>
      <c r="F150">
        <v>1842</v>
      </c>
      <c r="G150" t="s">
        <v>10</v>
      </c>
      <c r="H150">
        <v>23.75</v>
      </c>
      <c r="I150">
        <v>-0.75</v>
      </c>
      <c r="J150">
        <v>-1</v>
      </c>
      <c r="K150">
        <v>-1.375</v>
      </c>
      <c r="L150">
        <v>-0.5</v>
      </c>
      <c r="M150">
        <v>-1</v>
      </c>
      <c r="N150">
        <v>-1.25</v>
      </c>
      <c r="O150">
        <v>246.581832744689</v>
      </c>
      <c r="P150">
        <v>0.744084362459838</v>
      </c>
    </row>
    <row r="151" spans="1:16" x14ac:dyDescent="0.4">
      <c r="A151">
        <v>5488</v>
      </c>
      <c r="B151" t="s">
        <v>79</v>
      </c>
      <c r="C151">
        <v>2</v>
      </c>
      <c r="D151">
        <v>9</v>
      </c>
      <c r="E151" t="s">
        <v>9</v>
      </c>
      <c r="F151">
        <v>1852</v>
      </c>
      <c r="G151" t="s">
        <v>13</v>
      </c>
      <c r="H151">
        <v>23.69</v>
      </c>
      <c r="I151">
        <v>-0.25</v>
      </c>
      <c r="J151">
        <v>-1.25</v>
      </c>
      <c r="K151">
        <v>-1.375</v>
      </c>
      <c r="L151">
        <v>0</v>
      </c>
      <c r="M151">
        <v>-1.25</v>
      </c>
      <c r="N151">
        <v>-1.25</v>
      </c>
      <c r="O151">
        <v>245.74824462399101</v>
      </c>
      <c r="P151">
        <v>0.74731256683561598</v>
      </c>
    </row>
    <row r="152" spans="1:16" x14ac:dyDescent="0.4">
      <c r="A152">
        <v>5493</v>
      </c>
      <c r="B152" t="s">
        <v>80</v>
      </c>
      <c r="C152">
        <v>2</v>
      </c>
      <c r="D152">
        <v>9</v>
      </c>
      <c r="E152" t="s">
        <v>9</v>
      </c>
      <c r="F152">
        <v>1540</v>
      </c>
      <c r="G152" t="s">
        <v>10</v>
      </c>
      <c r="H152">
        <v>23.3</v>
      </c>
      <c r="I152">
        <v>-0.5</v>
      </c>
      <c r="J152">
        <v>1</v>
      </c>
      <c r="K152">
        <v>0.75</v>
      </c>
      <c r="L152">
        <v>0</v>
      </c>
      <c r="M152">
        <v>0</v>
      </c>
      <c r="N152">
        <v>0</v>
      </c>
      <c r="O152">
        <v>174.29352690241399</v>
      </c>
      <c r="P152">
        <v>0.52957794967576799</v>
      </c>
    </row>
    <row r="153" spans="1:16" x14ac:dyDescent="0.4">
      <c r="A153">
        <v>5499</v>
      </c>
      <c r="B153" t="s">
        <v>80</v>
      </c>
      <c r="C153">
        <v>2</v>
      </c>
      <c r="D153">
        <v>9</v>
      </c>
      <c r="E153" t="s">
        <v>9</v>
      </c>
      <c r="F153">
        <v>1850</v>
      </c>
      <c r="G153" t="s">
        <v>13</v>
      </c>
      <c r="H153">
        <v>23.19</v>
      </c>
      <c r="I153">
        <v>-0.5</v>
      </c>
      <c r="J153">
        <v>1</v>
      </c>
      <c r="K153">
        <v>0.75</v>
      </c>
      <c r="L153">
        <v>0</v>
      </c>
      <c r="M153">
        <v>0</v>
      </c>
      <c r="N153">
        <v>0</v>
      </c>
      <c r="O153">
        <v>137.15396111272699</v>
      </c>
      <c r="P153">
        <v>0.41151601276647998</v>
      </c>
    </row>
    <row r="154" spans="1:16" x14ac:dyDescent="0.4">
      <c r="A154">
        <v>5505</v>
      </c>
      <c r="B154" t="s">
        <v>81</v>
      </c>
      <c r="C154">
        <v>2</v>
      </c>
      <c r="D154">
        <v>6</v>
      </c>
      <c r="E154" t="s">
        <v>9</v>
      </c>
      <c r="F154">
        <v>1742</v>
      </c>
      <c r="G154" t="s">
        <v>10</v>
      </c>
      <c r="H154">
        <v>22.79</v>
      </c>
      <c r="I154">
        <v>-0.75</v>
      </c>
      <c r="J154">
        <v>1</v>
      </c>
      <c r="K154">
        <v>0.625</v>
      </c>
      <c r="L154">
        <v>-0.5</v>
      </c>
      <c r="M154">
        <v>0.75</v>
      </c>
      <c r="N154">
        <v>0.5</v>
      </c>
      <c r="O154">
        <v>254.788858795702</v>
      </c>
      <c r="P154">
        <v>0.77004863547254998</v>
      </c>
    </row>
    <row r="155" spans="1:16" x14ac:dyDescent="0.4">
      <c r="A155">
        <v>5510</v>
      </c>
      <c r="B155" t="s">
        <v>81</v>
      </c>
      <c r="C155">
        <v>2</v>
      </c>
      <c r="D155">
        <v>6</v>
      </c>
      <c r="E155" t="s">
        <v>9</v>
      </c>
      <c r="F155">
        <v>1336</v>
      </c>
      <c r="G155" t="s">
        <v>13</v>
      </c>
      <c r="H155">
        <v>22.79</v>
      </c>
      <c r="I155">
        <v>-0.5</v>
      </c>
      <c r="J155">
        <v>0.75</v>
      </c>
      <c r="K155">
        <v>0.5</v>
      </c>
      <c r="L155">
        <v>-0.5</v>
      </c>
      <c r="M155">
        <v>0.5</v>
      </c>
      <c r="N155">
        <v>0.25</v>
      </c>
      <c r="O155">
        <v>240.147633290497</v>
      </c>
      <c r="P155">
        <v>0.71637677926963095</v>
      </c>
    </row>
    <row r="156" spans="1:16" x14ac:dyDescent="0.4">
      <c r="A156">
        <v>5516</v>
      </c>
      <c r="B156" t="s">
        <v>82</v>
      </c>
      <c r="C156">
        <v>2</v>
      </c>
      <c r="D156">
        <v>13</v>
      </c>
      <c r="E156" t="s">
        <v>9</v>
      </c>
      <c r="F156">
        <v>2551</v>
      </c>
      <c r="G156" t="s">
        <v>10</v>
      </c>
      <c r="H156">
        <v>26.64</v>
      </c>
      <c r="I156">
        <v>-0.75</v>
      </c>
      <c r="J156">
        <v>-5.25</v>
      </c>
      <c r="K156">
        <v>-5.625</v>
      </c>
      <c r="L156">
        <v>-0.5</v>
      </c>
      <c r="M156">
        <v>-5.5</v>
      </c>
      <c r="N156">
        <v>-5.75</v>
      </c>
      <c r="O156">
        <v>180.09731439191901</v>
      </c>
      <c r="P156">
        <v>0.53673542037561595</v>
      </c>
    </row>
    <row r="157" spans="1:16" x14ac:dyDescent="0.4">
      <c r="A157">
        <v>5522</v>
      </c>
      <c r="B157" t="s">
        <v>82</v>
      </c>
      <c r="C157">
        <v>2</v>
      </c>
      <c r="D157">
        <v>13</v>
      </c>
      <c r="E157" t="s">
        <v>9</v>
      </c>
      <c r="F157">
        <v>2539</v>
      </c>
      <c r="G157" t="s">
        <v>13</v>
      </c>
      <c r="H157">
        <v>26.33</v>
      </c>
      <c r="I157">
        <v>-0.75</v>
      </c>
      <c r="J157">
        <v>-4.5</v>
      </c>
      <c r="K157">
        <v>-4.875</v>
      </c>
      <c r="L157">
        <v>-0.5</v>
      </c>
      <c r="M157">
        <v>-4.5</v>
      </c>
      <c r="N157">
        <v>-4.75</v>
      </c>
      <c r="O157">
        <v>193.907797612877</v>
      </c>
      <c r="P157">
        <v>0.59066724163597795</v>
      </c>
    </row>
    <row r="158" spans="1:16" x14ac:dyDescent="0.4">
      <c r="A158">
        <v>5528</v>
      </c>
      <c r="B158" t="s">
        <v>83</v>
      </c>
      <c r="C158">
        <v>2</v>
      </c>
      <c r="D158">
        <v>7</v>
      </c>
      <c r="E158" t="s">
        <v>9</v>
      </c>
      <c r="F158">
        <v>1687</v>
      </c>
      <c r="G158" t="s">
        <v>10</v>
      </c>
      <c r="H158">
        <v>21.82</v>
      </c>
      <c r="I158">
        <v>-0.5</v>
      </c>
      <c r="J158">
        <v>0.25</v>
      </c>
      <c r="K158">
        <v>0</v>
      </c>
      <c r="L158">
        <v>-0.5</v>
      </c>
      <c r="M158">
        <v>0.5</v>
      </c>
      <c r="N158">
        <v>0.25</v>
      </c>
      <c r="O158">
        <v>331.99237498888999</v>
      </c>
      <c r="P158">
        <v>0.99243096378953799</v>
      </c>
    </row>
    <row r="159" spans="1:16" x14ac:dyDescent="0.4">
      <c r="A159">
        <v>5534</v>
      </c>
      <c r="B159" t="s">
        <v>83</v>
      </c>
      <c r="C159">
        <v>2</v>
      </c>
      <c r="D159">
        <v>7</v>
      </c>
      <c r="E159" t="s">
        <v>9</v>
      </c>
      <c r="F159">
        <v>1803</v>
      </c>
      <c r="G159" t="s">
        <v>13</v>
      </c>
      <c r="H159">
        <v>22</v>
      </c>
      <c r="I159">
        <v>0</v>
      </c>
      <c r="J159">
        <v>0</v>
      </c>
      <c r="K159">
        <v>0</v>
      </c>
      <c r="L159">
        <v>0</v>
      </c>
      <c r="M159">
        <v>0.25</v>
      </c>
      <c r="N159">
        <v>0.25</v>
      </c>
      <c r="O159">
        <v>306.800879634463</v>
      </c>
      <c r="P159">
        <v>0.92522885713925795</v>
      </c>
    </row>
    <row r="160" spans="1:16" x14ac:dyDescent="0.4">
      <c r="A160">
        <v>5540</v>
      </c>
      <c r="B160" t="s">
        <v>84</v>
      </c>
      <c r="C160">
        <v>1</v>
      </c>
      <c r="D160">
        <v>10</v>
      </c>
      <c r="E160" t="s">
        <v>9</v>
      </c>
      <c r="F160">
        <v>1996</v>
      </c>
      <c r="G160" t="s">
        <v>10</v>
      </c>
      <c r="H160">
        <v>24.83</v>
      </c>
      <c r="I160">
        <v>-1</v>
      </c>
      <c r="J160">
        <v>-1.25</v>
      </c>
      <c r="K160">
        <v>-1.75</v>
      </c>
      <c r="L160">
        <v>-0.75</v>
      </c>
      <c r="M160">
        <v>-1.25</v>
      </c>
      <c r="N160">
        <v>-1.625</v>
      </c>
      <c r="O160">
        <v>268.39372225100499</v>
      </c>
      <c r="P160">
        <v>0.81108543548894396</v>
      </c>
    </row>
    <row r="161" spans="1:16" x14ac:dyDescent="0.4">
      <c r="A161">
        <v>5544</v>
      </c>
      <c r="B161" t="s">
        <v>84</v>
      </c>
      <c r="C161">
        <v>1</v>
      </c>
      <c r="D161">
        <v>10</v>
      </c>
      <c r="E161" t="s">
        <v>9</v>
      </c>
      <c r="F161">
        <v>1850</v>
      </c>
      <c r="G161" t="s">
        <v>13</v>
      </c>
      <c r="H161">
        <v>24.86</v>
      </c>
      <c r="I161">
        <v>-0.75</v>
      </c>
      <c r="J161">
        <v>-1.5</v>
      </c>
      <c r="K161">
        <v>-1.875</v>
      </c>
      <c r="L161">
        <v>-0.75</v>
      </c>
      <c r="M161">
        <v>-1.25</v>
      </c>
      <c r="N161">
        <v>-1.625</v>
      </c>
      <c r="O161">
        <v>256.98063386551797</v>
      </c>
      <c r="P161">
        <v>0.77828018139962496</v>
      </c>
    </row>
    <row r="162" spans="1:16" x14ac:dyDescent="0.4">
      <c r="A162">
        <v>5551</v>
      </c>
      <c r="B162" t="s">
        <v>85</v>
      </c>
      <c r="C162">
        <v>2</v>
      </c>
      <c r="D162">
        <v>10</v>
      </c>
      <c r="E162" t="s">
        <v>9</v>
      </c>
      <c r="F162">
        <v>1689</v>
      </c>
      <c r="G162" t="s">
        <v>10</v>
      </c>
      <c r="H162">
        <v>23.41</v>
      </c>
      <c r="I162">
        <v>-0.25</v>
      </c>
      <c r="J162">
        <v>-0.75</v>
      </c>
      <c r="K162">
        <v>-0.875</v>
      </c>
      <c r="L162">
        <v>0</v>
      </c>
      <c r="M162">
        <v>-0.5</v>
      </c>
      <c r="N162">
        <v>-0.5</v>
      </c>
      <c r="O162">
        <v>333.73292894514401</v>
      </c>
      <c r="P162">
        <v>1.01155312040906</v>
      </c>
    </row>
    <row r="163" spans="1:16" x14ac:dyDescent="0.4">
      <c r="A163">
        <v>5556</v>
      </c>
      <c r="B163" t="s">
        <v>85</v>
      </c>
      <c r="C163">
        <v>2</v>
      </c>
      <c r="D163">
        <v>10</v>
      </c>
      <c r="E163" t="s">
        <v>9</v>
      </c>
      <c r="F163">
        <v>1503</v>
      </c>
      <c r="G163" t="s">
        <v>13</v>
      </c>
      <c r="H163">
        <v>23.32</v>
      </c>
      <c r="I163">
        <v>-0.5</v>
      </c>
      <c r="J163">
        <v>-0.75</v>
      </c>
      <c r="K163">
        <v>-1</v>
      </c>
      <c r="L163">
        <v>0</v>
      </c>
      <c r="M163">
        <v>-0.75</v>
      </c>
      <c r="N163">
        <v>-0.75</v>
      </c>
      <c r="O163">
        <v>294.437257095208</v>
      </c>
      <c r="P163">
        <v>0.89274814035460104</v>
      </c>
    </row>
    <row r="164" spans="1:16" x14ac:dyDescent="0.4">
      <c r="A164">
        <v>5563</v>
      </c>
      <c r="B164" t="s">
        <v>86</v>
      </c>
      <c r="C164">
        <v>1</v>
      </c>
      <c r="D164">
        <v>11</v>
      </c>
      <c r="E164" t="s">
        <v>9</v>
      </c>
      <c r="F164">
        <v>1838</v>
      </c>
      <c r="G164" t="s">
        <v>10</v>
      </c>
      <c r="H164">
        <v>25.35</v>
      </c>
      <c r="I164">
        <v>-1.25</v>
      </c>
      <c r="J164">
        <v>-2.5</v>
      </c>
      <c r="K164">
        <v>-3.125</v>
      </c>
      <c r="L164">
        <v>-1</v>
      </c>
      <c r="M164">
        <v>-2.5</v>
      </c>
      <c r="N164">
        <v>-3</v>
      </c>
      <c r="O164">
        <v>184.241011261241</v>
      </c>
      <c r="P164">
        <v>0.556256460661816</v>
      </c>
    </row>
    <row r="165" spans="1:16" x14ac:dyDescent="0.4">
      <c r="A165">
        <v>5567</v>
      </c>
      <c r="B165" t="s">
        <v>86</v>
      </c>
      <c r="C165">
        <v>1</v>
      </c>
      <c r="D165">
        <v>11</v>
      </c>
      <c r="E165" t="s">
        <v>9</v>
      </c>
      <c r="F165">
        <v>2099</v>
      </c>
      <c r="G165" t="s">
        <v>13</v>
      </c>
      <c r="H165">
        <v>25.46</v>
      </c>
      <c r="I165">
        <v>-1.5</v>
      </c>
      <c r="J165">
        <v>-3</v>
      </c>
      <c r="K165">
        <v>-3.75</v>
      </c>
      <c r="L165">
        <v>-1</v>
      </c>
      <c r="M165">
        <v>-3</v>
      </c>
      <c r="N165">
        <v>-3.5</v>
      </c>
      <c r="O165">
        <v>192.29205813214199</v>
      </c>
      <c r="P165">
        <v>0.58068467261040202</v>
      </c>
    </row>
    <row r="166" spans="1:16" x14ac:dyDescent="0.4">
      <c r="A166">
        <v>5572</v>
      </c>
      <c r="B166" t="s">
        <v>87</v>
      </c>
      <c r="C166">
        <v>2</v>
      </c>
      <c r="D166">
        <v>9</v>
      </c>
      <c r="E166" t="s">
        <v>9</v>
      </c>
      <c r="F166">
        <v>1937</v>
      </c>
      <c r="G166" t="s">
        <v>10</v>
      </c>
      <c r="H166">
        <v>23.65</v>
      </c>
      <c r="I166">
        <v>-0.75</v>
      </c>
      <c r="J166">
        <v>1.25</v>
      </c>
      <c r="K166">
        <v>0.875</v>
      </c>
      <c r="L166">
        <v>0</v>
      </c>
      <c r="M166">
        <v>0</v>
      </c>
      <c r="N166">
        <v>0</v>
      </c>
      <c r="O166">
        <v>361.69725624386001</v>
      </c>
      <c r="P166">
        <v>1.0958685075505601</v>
      </c>
    </row>
    <row r="167" spans="1:16" x14ac:dyDescent="0.4">
      <c r="A167">
        <v>5577</v>
      </c>
      <c r="B167" t="s">
        <v>87</v>
      </c>
      <c r="C167">
        <v>2</v>
      </c>
      <c r="D167">
        <v>9</v>
      </c>
      <c r="E167" t="s">
        <v>9</v>
      </c>
      <c r="F167">
        <v>1648</v>
      </c>
      <c r="G167" t="s">
        <v>13</v>
      </c>
      <c r="H167">
        <v>22.86</v>
      </c>
      <c r="I167">
        <v>-0.5</v>
      </c>
      <c r="J167">
        <v>2.75</v>
      </c>
      <c r="K167">
        <v>2.5</v>
      </c>
      <c r="L167">
        <v>0</v>
      </c>
      <c r="M167">
        <v>0</v>
      </c>
      <c r="N167">
        <v>0</v>
      </c>
      <c r="O167">
        <v>416.33777580536503</v>
      </c>
      <c r="P167">
        <v>1.25522849447837</v>
      </c>
    </row>
    <row r="168" spans="1:16" x14ac:dyDescent="0.4">
      <c r="A168">
        <v>5582</v>
      </c>
      <c r="B168" t="s">
        <v>88</v>
      </c>
      <c r="C168">
        <v>1</v>
      </c>
      <c r="D168">
        <v>10</v>
      </c>
      <c r="E168" t="s">
        <v>9</v>
      </c>
      <c r="F168">
        <v>1996</v>
      </c>
      <c r="G168" t="s">
        <v>10</v>
      </c>
      <c r="H168">
        <v>25.07</v>
      </c>
      <c r="I168">
        <v>-0.25</v>
      </c>
      <c r="J168">
        <v>-1.75</v>
      </c>
      <c r="K168">
        <v>-1.875</v>
      </c>
      <c r="L168">
        <v>0</v>
      </c>
      <c r="M168">
        <v>-2</v>
      </c>
      <c r="N168">
        <v>-2</v>
      </c>
      <c r="O168">
        <v>283.46918200478001</v>
      </c>
      <c r="P168">
        <v>0.86226064136539005</v>
      </c>
    </row>
    <row r="169" spans="1:16" x14ac:dyDescent="0.4">
      <c r="A169">
        <v>5587</v>
      </c>
      <c r="B169" t="s">
        <v>88</v>
      </c>
      <c r="C169">
        <v>1</v>
      </c>
      <c r="D169">
        <v>10</v>
      </c>
      <c r="E169" t="s">
        <v>9</v>
      </c>
      <c r="F169">
        <v>1950</v>
      </c>
      <c r="G169" t="s">
        <v>13</v>
      </c>
      <c r="H169">
        <v>25.08</v>
      </c>
      <c r="I169">
        <v>-0.5</v>
      </c>
      <c r="J169">
        <v>-1.5</v>
      </c>
      <c r="K169">
        <v>-1.75</v>
      </c>
      <c r="L169">
        <v>-0.5</v>
      </c>
      <c r="M169">
        <v>-1.75</v>
      </c>
      <c r="N169">
        <v>-2</v>
      </c>
      <c r="O169">
        <v>213.651966291305</v>
      </c>
      <c r="P169">
        <v>0.64363808611392304</v>
      </c>
    </row>
    <row r="170" spans="1:16" x14ac:dyDescent="0.4">
      <c r="A170">
        <v>5593</v>
      </c>
      <c r="B170" t="s">
        <v>89</v>
      </c>
      <c r="C170">
        <v>2</v>
      </c>
      <c r="D170">
        <v>10</v>
      </c>
      <c r="E170" t="s">
        <v>9</v>
      </c>
      <c r="F170">
        <v>1840</v>
      </c>
      <c r="G170" t="s">
        <v>10</v>
      </c>
      <c r="H170">
        <v>24.14</v>
      </c>
      <c r="I170">
        <v>-0.75</v>
      </c>
      <c r="J170">
        <v>-0.75</v>
      </c>
      <c r="K170">
        <v>-1.125</v>
      </c>
      <c r="L170">
        <v>-0.75</v>
      </c>
      <c r="M170">
        <v>-0.5</v>
      </c>
      <c r="N170">
        <v>-0.875</v>
      </c>
      <c r="O170">
        <v>186.435974848782</v>
      </c>
      <c r="P170">
        <v>0.55524442090358495</v>
      </c>
    </row>
    <row r="171" spans="1:16" x14ac:dyDescent="0.4">
      <c r="A171">
        <v>5598</v>
      </c>
      <c r="B171" t="s">
        <v>89</v>
      </c>
      <c r="C171">
        <v>2</v>
      </c>
      <c r="D171">
        <v>10</v>
      </c>
      <c r="E171" t="s">
        <v>9</v>
      </c>
      <c r="F171">
        <v>1700</v>
      </c>
      <c r="G171" t="s">
        <v>13</v>
      </c>
      <c r="H171">
        <v>23.49</v>
      </c>
      <c r="I171">
        <v>-1</v>
      </c>
      <c r="J171">
        <v>0</v>
      </c>
      <c r="K171">
        <v>-0.5</v>
      </c>
      <c r="L171">
        <v>-0.75</v>
      </c>
      <c r="M171">
        <v>0</v>
      </c>
      <c r="N171">
        <v>-0.375</v>
      </c>
      <c r="O171">
        <v>261.26876245741499</v>
      </c>
      <c r="P171">
        <v>0.79863227632873102</v>
      </c>
    </row>
    <row r="172" spans="1:16" x14ac:dyDescent="0.4">
      <c r="A172">
        <v>5615</v>
      </c>
      <c r="B172" t="s">
        <v>90</v>
      </c>
      <c r="C172">
        <v>1</v>
      </c>
      <c r="D172">
        <v>8</v>
      </c>
      <c r="E172" t="s">
        <v>9</v>
      </c>
      <c r="F172">
        <v>1489</v>
      </c>
      <c r="G172" t="s">
        <v>10</v>
      </c>
      <c r="H172">
        <v>22.47</v>
      </c>
      <c r="I172">
        <v>-1.25</v>
      </c>
      <c r="J172">
        <v>2</v>
      </c>
      <c r="K172">
        <v>1.375</v>
      </c>
      <c r="L172">
        <v>-0.75</v>
      </c>
      <c r="M172">
        <v>1.25</v>
      </c>
      <c r="N172">
        <v>0.875</v>
      </c>
      <c r="O172">
        <v>318.61274509052998</v>
      </c>
      <c r="P172">
        <v>0.96048284679550799</v>
      </c>
    </row>
    <row r="173" spans="1:16" x14ac:dyDescent="0.4">
      <c r="A173">
        <v>5620</v>
      </c>
      <c r="B173" t="s">
        <v>90</v>
      </c>
      <c r="C173">
        <v>1</v>
      </c>
      <c r="D173">
        <v>8</v>
      </c>
      <c r="E173" t="s">
        <v>9</v>
      </c>
      <c r="F173">
        <v>1650</v>
      </c>
      <c r="G173" t="s">
        <v>13</v>
      </c>
      <c r="H173">
        <v>22.67</v>
      </c>
      <c r="I173">
        <v>-1.25</v>
      </c>
      <c r="J173">
        <v>2.25</v>
      </c>
      <c r="K173">
        <v>1.625</v>
      </c>
      <c r="L173">
        <v>-1</v>
      </c>
      <c r="M173">
        <v>1</v>
      </c>
      <c r="N173">
        <v>0.5</v>
      </c>
      <c r="O173">
        <v>243.16731213787099</v>
      </c>
      <c r="P173">
        <v>0.73194353515294197</v>
      </c>
    </row>
    <row r="174" spans="1:16" x14ac:dyDescent="0.4">
      <c r="A174">
        <v>5625</v>
      </c>
      <c r="B174" t="s">
        <v>91</v>
      </c>
      <c r="C174">
        <v>1</v>
      </c>
      <c r="D174">
        <v>8</v>
      </c>
      <c r="E174" t="s">
        <v>9</v>
      </c>
      <c r="F174">
        <v>1900</v>
      </c>
      <c r="G174" t="s">
        <v>10</v>
      </c>
      <c r="H174">
        <v>22.51</v>
      </c>
      <c r="I174">
        <v>-1.75</v>
      </c>
      <c r="J174">
        <v>1.75</v>
      </c>
      <c r="K174">
        <v>0.875</v>
      </c>
      <c r="L174">
        <v>-1</v>
      </c>
      <c r="M174">
        <v>0.25</v>
      </c>
      <c r="N174">
        <v>-0.25</v>
      </c>
      <c r="O174">
        <v>236.619206572476</v>
      </c>
      <c r="P174">
        <v>0.71263801608174604</v>
      </c>
    </row>
    <row r="175" spans="1:16" x14ac:dyDescent="0.4">
      <c r="A175">
        <v>5630</v>
      </c>
      <c r="B175" t="s">
        <v>91</v>
      </c>
      <c r="C175">
        <v>1</v>
      </c>
      <c r="D175">
        <v>8</v>
      </c>
      <c r="E175" t="s">
        <v>9</v>
      </c>
      <c r="F175">
        <v>1551</v>
      </c>
      <c r="G175" t="s">
        <v>13</v>
      </c>
      <c r="H175">
        <v>22.39</v>
      </c>
      <c r="I175">
        <v>-1.5</v>
      </c>
      <c r="J175">
        <v>2</v>
      </c>
      <c r="K175">
        <v>1.25</v>
      </c>
      <c r="L175">
        <v>-1.25</v>
      </c>
      <c r="M175">
        <v>1</v>
      </c>
      <c r="N175">
        <v>0.375</v>
      </c>
      <c r="O175">
        <v>259.14002942276602</v>
      </c>
      <c r="P175">
        <v>0.78050535980592906</v>
      </c>
    </row>
    <row r="176" spans="1:16" x14ac:dyDescent="0.4">
      <c r="A176">
        <v>5636</v>
      </c>
      <c r="B176" t="s">
        <v>92</v>
      </c>
      <c r="C176">
        <v>2</v>
      </c>
      <c r="D176">
        <v>8</v>
      </c>
      <c r="E176" t="s">
        <v>9</v>
      </c>
      <c r="F176">
        <v>1744</v>
      </c>
      <c r="G176" t="s">
        <v>10</v>
      </c>
      <c r="H176">
        <v>23.41</v>
      </c>
      <c r="I176">
        <v>-0.25</v>
      </c>
      <c r="J176">
        <v>0</v>
      </c>
      <c r="K176">
        <v>-0.125</v>
      </c>
      <c r="L176">
        <v>0</v>
      </c>
      <c r="M176">
        <v>0</v>
      </c>
      <c r="N176">
        <v>0</v>
      </c>
      <c r="O176">
        <v>285.48370331504799</v>
      </c>
      <c r="P176">
        <v>0.85971032420156701</v>
      </c>
    </row>
    <row r="177" spans="1:16" x14ac:dyDescent="0.4">
      <c r="A177">
        <v>5641</v>
      </c>
      <c r="B177" t="s">
        <v>92</v>
      </c>
      <c r="C177">
        <v>2</v>
      </c>
      <c r="D177">
        <v>8</v>
      </c>
      <c r="E177" t="s">
        <v>9</v>
      </c>
      <c r="F177">
        <v>1652</v>
      </c>
      <c r="G177" t="s">
        <v>13</v>
      </c>
      <c r="H177">
        <v>23.29</v>
      </c>
      <c r="I177">
        <v>-0.25</v>
      </c>
      <c r="J177">
        <v>0</v>
      </c>
      <c r="K177">
        <v>-0.125</v>
      </c>
      <c r="L177">
        <v>0</v>
      </c>
      <c r="M177">
        <v>0</v>
      </c>
      <c r="N177">
        <v>0</v>
      </c>
      <c r="O177">
        <v>295.084883993299</v>
      </c>
      <c r="P177">
        <v>0.88589671480105703</v>
      </c>
    </row>
    <row r="178" spans="1:16" x14ac:dyDescent="0.4">
      <c r="A178">
        <v>5646</v>
      </c>
      <c r="B178" t="s">
        <v>93</v>
      </c>
      <c r="C178">
        <v>1</v>
      </c>
      <c r="D178">
        <v>9</v>
      </c>
      <c r="E178" t="s">
        <v>9</v>
      </c>
      <c r="F178">
        <v>1898</v>
      </c>
      <c r="G178" t="s">
        <v>10</v>
      </c>
      <c r="H178">
        <v>25.14</v>
      </c>
      <c r="I178">
        <v>0</v>
      </c>
      <c r="J178">
        <v>-4.5</v>
      </c>
      <c r="K178">
        <v>-4.5</v>
      </c>
      <c r="L178">
        <v>-0.25</v>
      </c>
      <c r="M178">
        <v>-3.75</v>
      </c>
      <c r="N178">
        <v>-3.875</v>
      </c>
      <c r="O178">
        <v>201.6406312588</v>
      </c>
      <c r="P178">
        <v>0.62326437226514197</v>
      </c>
    </row>
    <row r="179" spans="1:16" x14ac:dyDescent="0.4">
      <c r="A179">
        <v>5652</v>
      </c>
      <c r="B179" t="s">
        <v>93</v>
      </c>
      <c r="C179">
        <v>1</v>
      </c>
      <c r="D179">
        <v>9</v>
      </c>
      <c r="E179" t="s">
        <v>9</v>
      </c>
      <c r="F179">
        <v>2301</v>
      </c>
      <c r="G179" t="s">
        <v>13</v>
      </c>
      <c r="H179">
        <v>25.44</v>
      </c>
      <c r="I179">
        <v>-0.25</v>
      </c>
      <c r="J179">
        <v>-4.25</v>
      </c>
      <c r="K179">
        <v>-4.375</v>
      </c>
      <c r="L179">
        <v>0</v>
      </c>
      <c r="M179">
        <v>-4</v>
      </c>
      <c r="N179">
        <v>-4</v>
      </c>
      <c r="O179">
        <v>204.272664959233</v>
      </c>
      <c r="P179">
        <v>0.62276844347667304</v>
      </c>
    </row>
    <row r="180" spans="1:16" x14ac:dyDescent="0.4">
      <c r="A180">
        <v>5660</v>
      </c>
      <c r="B180" t="s">
        <v>94</v>
      </c>
      <c r="C180">
        <v>2</v>
      </c>
      <c r="D180">
        <v>13</v>
      </c>
      <c r="E180" t="s">
        <v>9</v>
      </c>
      <c r="F180">
        <v>2047</v>
      </c>
      <c r="G180" t="s">
        <v>10</v>
      </c>
      <c r="H180">
        <v>22.96</v>
      </c>
      <c r="I180">
        <v>-1.75</v>
      </c>
      <c r="J180">
        <v>-1.25</v>
      </c>
      <c r="K180">
        <v>-2.125</v>
      </c>
      <c r="L180">
        <v>-0.75</v>
      </c>
      <c r="M180">
        <v>-1</v>
      </c>
      <c r="N180">
        <v>-1.375</v>
      </c>
      <c r="O180">
        <v>319.36487772927501</v>
      </c>
      <c r="P180">
        <v>0.96035030412885103</v>
      </c>
    </row>
    <row r="181" spans="1:16" x14ac:dyDescent="0.4">
      <c r="A181">
        <v>5665</v>
      </c>
      <c r="B181" t="s">
        <v>94</v>
      </c>
      <c r="C181">
        <v>2</v>
      </c>
      <c r="D181">
        <v>13</v>
      </c>
      <c r="E181" t="s">
        <v>9</v>
      </c>
      <c r="F181">
        <v>1838</v>
      </c>
      <c r="G181" t="s">
        <v>13</v>
      </c>
      <c r="H181">
        <v>23.01</v>
      </c>
      <c r="I181">
        <v>-0.5</v>
      </c>
      <c r="J181">
        <v>-1.5</v>
      </c>
      <c r="K181">
        <v>-1.75</v>
      </c>
      <c r="L181">
        <v>-0.5</v>
      </c>
      <c r="M181">
        <v>-1.25</v>
      </c>
      <c r="N181">
        <v>-1.5</v>
      </c>
      <c r="O181">
        <v>328.61845138437701</v>
      </c>
      <c r="P181">
        <v>0.98456503452186195</v>
      </c>
    </row>
    <row r="182" spans="1:16" x14ac:dyDescent="0.4">
      <c r="A182">
        <v>4600</v>
      </c>
      <c r="B182" t="s">
        <v>8</v>
      </c>
      <c r="C182">
        <v>2</v>
      </c>
      <c r="D182">
        <v>9</v>
      </c>
      <c r="E182" t="s">
        <v>11</v>
      </c>
      <c r="F182">
        <v>1992</v>
      </c>
      <c r="G182" t="s">
        <v>10</v>
      </c>
      <c r="H182">
        <v>23.37</v>
      </c>
      <c r="I182">
        <v>-0.75</v>
      </c>
      <c r="J182">
        <v>-0.5</v>
      </c>
      <c r="K182">
        <v>-0.875</v>
      </c>
      <c r="L182">
        <v>-0.75</v>
      </c>
      <c r="M182">
        <v>-0.5</v>
      </c>
      <c r="N182">
        <v>-0.875</v>
      </c>
      <c r="O182">
        <v>239.94434710638001</v>
      </c>
      <c r="P182">
        <v>0.71685677433249695</v>
      </c>
    </row>
    <row r="183" spans="1:16" x14ac:dyDescent="0.4">
      <c r="A183">
        <v>4607</v>
      </c>
      <c r="B183" t="s">
        <v>8</v>
      </c>
      <c r="C183">
        <v>2</v>
      </c>
      <c r="D183">
        <v>9</v>
      </c>
      <c r="E183" t="s">
        <v>11</v>
      </c>
      <c r="F183">
        <v>1992</v>
      </c>
      <c r="G183" t="s">
        <v>13</v>
      </c>
      <c r="H183">
        <v>23.72</v>
      </c>
      <c r="I183">
        <v>-0.5</v>
      </c>
      <c r="J183">
        <v>-1.75</v>
      </c>
      <c r="K183">
        <v>-2</v>
      </c>
      <c r="L183">
        <v>-0.5</v>
      </c>
      <c r="M183">
        <v>-1.75</v>
      </c>
      <c r="N183">
        <v>-2</v>
      </c>
      <c r="O183">
        <v>204.38599247352099</v>
      </c>
      <c r="P183">
        <v>0.62260748030748703</v>
      </c>
    </row>
    <row r="184" spans="1:16" x14ac:dyDescent="0.4">
      <c r="A184">
        <v>4611</v>
      </c>
      <c r="B184" t="s">
        <v>14</v>
      </c>
      <c r="C184">
        <v>2</v>
      </c>
      <c r="D184">
        <v>8</v>
      </c>
      <c r="E184" t="s">
        <v>11</v>
      </c>
      <c r="F184">
        <v>1937</v>
      </c>
      <c r="G184" t="s">
        <v>10</v>
      </c>
      <c r="H184">
        <v>22.68</v>
      </c>
      <c r="I184">
        <v>-2</v>
      </c>
      <c r="J184">
        <v>0.25</v>
      </c>
      <c r="K184">
        <v>-0.75</v>
      </c>
      <c r="L184">
        <v>-1.25</v>
      </c>
      <c r="M184">
        <v>0</v>
      </c>
      <c r="N184">
        <v>-0.625</v>
      </c>
      <c r="O184">
        <v>170.705797950826</v>
      </c>
      <c r="P184">
        <v>0.48049070173858799</v>
      </c>
    </row>
    <row r="185" spans="1:16" x14ac:dyDescent="0.4">
      <c r="A185">
        <v>4617</v>
      </c>
      <c r="B185" t="s">
        <v>14</v>
      </c>
      <c r="C185">
        <v>2</v>
      </c>
      <c r="D185">
        <v>8</v>
      </c>
      <c r="E185" t="s">
        <v>11</v>
      </c>
      <c r="F185">
        <v>1691</v>
      </c>
      <c r="G185" t="s">
        <v>13</v>
      </c>
      <c r="H185">
        <v>22.75</v>
      </c>
      <c r="I185">
        <v>-1.25</v>
      </c>
      <c r="J185">
        <v>-0.5</v>
      </c>
      <c r="K185">
        <v>-1.125</v>
      </c>
      <c r="L185">
        <v>-0.75</v>
      </c>
      <c r="M185">
        <v>0</v>
      </c>
      <c r="N185">
        <v>-0.375</v>
      </c>
      <c r="O185">
        <v>157.957143935879</v>
      </c>
      <c r="P185">
        <v>0.48197864493539999</v>
      </c>
    </row>
    <row r="186" spans="1:16" x14ac:dyDescent="0.4">
      <c r="A186">
        <v>4621</v>
      </c>
      <c r="B186" t="s">
        <v>15</v>
      </c>
      <c r="C186">
        <v>2</v>
      </c>
      <c r="D186">
        <v>9</v>
      </c>
      <c r="E186" t="s">
        <v>11</v>
      </c>
      <c r="F186">
        <v>1588</v>
      </c>
      <c r="G186" t="s">
        <v>10</v>
      </c>
      <c r="H186">
        <v>24.44</v>
      </c>
      <c r="I186">
        <v>-1.5</v>
      </c>
      <c r="J186">
        <v>-4.75</v>
      </c>
      <c r="K186">
        <v>-5.5</v>
      </c>
      <c r="L186">
        <v>-1.5</v>
      </c>
      <c r="M186">
        <v>-4.5</v>
      </c>
      <c r="N186">
        <v>-5.25</v>
      </c>
      <c r="O186">
        <v>115.062317333683</v>
      </c>
      <c r="P186">
        <v>0.34897454956450302</v>
      </c>
    </row>
    <row r="187" spans="1:16" x14ac:dyDescent="0.4">
      <c r="A187">
        <v>4627</v>
      </c>
      <c r="B187" t="s">
        <v>15</v>
      </c>
      <c r="C187">
        <v>2</v>
      </c>
      <c r="D187">
        <v>9</v>
      </c>
      <c r="E187" t="s">
        <v>11</v>
      </c>
      <c r="F187">
        <v>1552</v>
      </c>
      <c r="G187" t="s">
        <v>13</v>
      </c>
      <c r="H187">
        <v>24.31</v>
      </c>
      <c r="I187">
        <v>-2.25</v>
      </c>
      <c r="J187">
        <v>-4.25</v>
      </c>
      <c r="K187">
        <v>-5.375</v>
      </c>
      <c r="L187">
        <v>-2.25</v>
      </c>
      <c r="M187">
        <v>-4</v>
      </c>
      <c r="N187">
        <v>-5.125</v>
      </c>
      <c r="O187">
        <v>115.76541750433201</v>
      </c>
      <c r="P187">
        <v>0.35691352799151299</v>
      </c>
    </row>
    <row r="188" spans="1:16" x14ac:dyDescent="0.4">
      <c r="A188">
        <v>4631</v>
      </c>
      <c r="B188" t="s">
        <v>16</v>
      </c>
      <c r="C188">
        <v>2</v>
      </c>
      <c r="D188">
        <v>10</v>
      </c>
      <c r="E188" t="s">
        <v>11</v>
      </c>
      <c r="F188">
        <v>1989</v>
      </c>
      <c r="G188" t="s">
        <v>10</v>
      </c>
      <c r="H188">
        <v>22.35</v>
      </c>
      <c r="I188">
        <v>-0.5</v>
      </c>
      <c r="J188">
        <v>-0.5</v>
      </c>
      <c r="K188">
        <v>-0.75</v>
      </c>
      <c r="L188">
        <v>0</v>
      </c>
      <c r="M188">
        <v>-0.5</v>
      </c>
      <c r="N188">
        <v>-0.5</v>
      </c>
      <c r="O188">
        <v>255.44158312973801</v>
      </c>
      <c r="P188">
        <v>0.78043994003390105</v>
      </c>
    </row>
    <row r="189" spans="1:16" x14ac:dyDescent="0.4">
      <c r="A189">
        <v>4637</v>
      </c>
      <c r="B189" t="s">
        <v>16</v>
      </c>
      <c r="C189">
        <v>2</v>
      </c>
      <c r="D189">
        <v>10</v>
      </c>
      <c r="E189" t="s">
        <v>11</v>
      </c>
      <c r="F189">
        <v>1588</v>
      </c>
      <c r="G189" t="s">
        <v>13</v>
      </c>
      <c r="H189">
        <v>22.52</v>
      </c>
      <c r="I189">
        <v>-0.5</v>
      </c>
      <c r="J189">
        <v>-0.5</v>
      </c>
      <c r="K189">
        <v>-0.75</v>
      </c>
      <c r="L189">
        <v>-0.5</v>
      </c>
      <c r="M189">
        <v>-0.5</v>
      </c>
      <c r="N189">
        <v>-0.75</v>
      </c>
      <c r="O189">
        <v>239.44128256847</v>
      </c>
      <c r="P189">
        <v>0.72522710707401505</v>
      </c>
    </row>
    <row r="190" spans="1:16" x14ac:dyDescent="0.4">
      <c r="A190">
        <v>4642</v>
      </c>
      <c r="B190" t="s">
        <v>17</v>
      </c>
      <c r="C190">
        <v>2</v>
      </c>
      <c r="D190">
        <v>6</v>
      </c>
      <c r="E190" t="s">
        <v>11</v>
      </c>
      <c r="F190">
        <v>1994</v>
      </c>
      <c r="G190" t="s">
        <v>10</v>
      </c>
      <c r="H190">
        <v>22.7</v>
      </c>
      <c r="I190">
        <v>-0.25</v>
      </c>
      <c r="J190">
        <v>0</v>
      </c>
      <c r="K190">
        <v>-0.125</v>
      </c>
      <c r="L190">
        <v>0</v>
      </c>
      <c r="M190">
        <v>0.25</v>
      </c>
      <c r="N190">
        <v>0.25</v>
      </c>
      <c r="O190">
        <v>204.291303345388</v>
      </c>
      <c r="P190">
        <v>0.61328430442167103</v>
      </c>
    </row>
    <row r="191" spans="1:16" x14ac:dyDescent="0.4">
      <c r="A191">
        <v>4648</v>
      </c>
      <c r="B191" t="s">
        <v>17</v>
      </c>
      <c r="C191">
        <v>2</v>
      </c>
      <c r="D191">
        <v>6</v>
      </c>
      <c r="E191" t="s">
        <v>11</v>
      </c>
      <c r="F191">
        <v>1994</v>
      </c>
      <c r="G191" t="s">
        <v>13</v>
      </c>
      <c r="H191">
        <v>22.59</v>
      </c>
      <c r="I191">
        <v>-0.25</v>
      </c>
      <c r="J191">
        <v>0.25</v>
      </c>
      <c r="K191">
        <v>0.125</v>
      </c>
      <c r="L191">
        <v>0</v>
      </c>
      <c r="M191">
        <v>0.25</v>
      </c>
      <c r="N191">
        <v>0.25</v>
      </c>
      <c r="O191">
        <v>167.09715129671801</v>
      </c>
      <c r="P191">
        <v>0.50955399570660398</v>
      </c>
    </row>
    <row r="192" spans="1:16" x14ac:dyDescent="0.4">
      <c r="A192">
        <v>4652</v>
      </c>
      <c r="B192" t="s">
        <v>18</v>
      </c>
      <c r="C192">
        <v>2</v>
      </c>
      <c r="D192">
        <v>7</v>
      </c>
      <c r="E192" t="s">
        <v>11</v>
      </c>
      <c r="F192">
        <v>1687</v>
      </c>
      <c r="G192" t="s">
        <v>10</v>
      </c>
      <c r="H192">
        <v>21.74</v>
      </c>
      <c r="I192">
        <v>-0.25</v>
      </c>
      <c r="J192">
        <v>-0.75</v>
      </c>
      <c r="K192">
        <v>-0.875</v>
      </c>
      <c r="L192">
        <v>0</v>
      </c>
      <c r="M192">
        <v>0</v>
      </c>
      <c r="N192">
        <v>0</v>
      </c>
      <c r="O192">
        <v>219.50939299150099</v>
      </c>
      <c r="P192">
        <v>0.66154953084493395</v>
      </c>
    </row>
    <row r="193" spans="1:16" x14ac:dyDescent="0.4">
      <c r="A193">
        <v>4658</v>
      </c>
      <c r="B193" t="s">
        <v>18</v>
      </c>
      <c r="C193">
        <v>2</v>
      </c>
      <c r="D193">
        <v>7</v>
      </c>
      <c r="E193" t="s">
        <v>11</v>
      </c>
      <c r="F193">
        <v>1540</v>
      </c>
      <c r="G193" t="s">
        <v>13</v>
      </c>
      <c r="H193">
        <v>21.58</v>
      </c>
      <c r="I193">
        <v>-0.25</v>
      </c>
      <c r="J193">
        <v>-1</v>
      </c>
      <c r="K193">
        <v>-1.125</v>
      </c>
      <c r="L193">
        <v>0</v>
      </c>
      <c r="M193">
        <v>0</v>
      </c>
      <c r="N193">
        <v>0</v>
      </c>
      <c r="O193">
        <v>211.92565979825</v>
      </c>
      <c r="P193">
        <v>0.64056857756609198</v>
      </c>
    </row>
    <row r="194" spans="1:16" x14ac:dyDescent="0.4">
      <c r="A194">
        <v>4662</v>
      </c>
      <c r="B194" t="s">
        <v>19</v>
      </c>
      <c r="C194">
        <v>2</v>
      </c>
      <c r="D194">
        <v>10</v>
      </c>
      <c r="E194" t="s">
        <v>11</v>
      </c>
      <c r="F194">
        <v>1588</v>
      </c>
      <c r="G194" t="s">
        <v>10</v>
      </c>
      <c r="H194">
        <v>24.2</v>
      </c>
      <c r="I194">
        <v>-0.5</v>
      </c>
      <c r="J194">
        <v>-3.5</v>
      </c>
      <c r="K194">
        <v>-3.75</v>
      </c>
      <c r="L194">
        <v>0</v>
      </c>
      <c r="M194">
        <v>-3.5</v>
      </c>
      <c r="N194">
        <v>-3.5</v>
      </c>
      <c r="O194">
        <v>189.38905296469699</v>
      </c>
      <c r="P194">
        <v>0.561606164254706</v>
      </c>
    </row>
    <row r="195" spans="1:16" x14ac:dyDescent="0.4">
      <c r="A195">
        <v>4668</v>
      </c>
      <c r="B195" t="s">
        <v>19</v>
      </c>
      <c r="C195">
        <v>2</v>
      </c>
      <c r="D195">
        <v>10</v>
      </c>
      <c r="E195" t="s">
        <v>11</v>
      </c>
      <c r="F195">
        <v>1852</v>
      </c>
      <c r="G195" t="s">
        <v>13</v>
      </c>
      <c r="H195">
        <v>24.04</v>
      </c>
      <c r="I195">
        <v>-0.25</v>
      </c>
      <c r="J195">
        <v>-3.5</v>
      </c>
      <c r="K195">
        <v>-3.625</v>
      </c>
      <c r="L195">
        <v>0</v>
      </c>
      <c r="M195">
        <v>-3.25</v>
      </c>
      <c r="N195">
        <v>-3.25</v>
      </c>
      <c r="O195">
        <v>234.671812442256</v>
      </c>
      <c r="P195">
        <v>0.71124577364230401</v>
      </c>
    </row>
    <row r="196" spans="1:16" x14ac:dyDescent="0.4">
      <c r="A196">
        <v>4694</v>
      </c>
      <c r="B196" t="s">
        <v>20</v>
      </c>
      <c r="C196">
        <v>1</v>
      </c>
      <c r="D196">
        <v>8</v>
      </c>
      <c r="E196" t="s">
        <v>11</v>
      </c>
      <c r="F196">
        <v>2101</v>
      </c>
      <c r="G196" t="s">
        <v>10</v>
      </c>
      <c r="H196">
        <v>24.49</v>
      </c>
      <c r="I196">
        <v>-1.5</v>
      </c>
      <c r="J196">
        <v>0</v>
      </c>
      <c r="K196">
        <v>-0.75</v>
      </c>
      <c r="L196">
        <v>-1.25</v>
      </c>
      <c r="M196">
        <v>0</v>
      </c>
      <c r="N196">
        <v>-0.625</v>
      </c>
      <c r="O196">
        <v>154.978106837886</v>
      </c>
      <c r="P196">
        <v>0.46652382016456501</v>
      </c>
    </row>
    <row r="197" spans="1:16" x14ac:dyDescent="0.4">
      <c r="A197">
        <v>4701</v>
      </c>
      <c r="B197" t="s">
        <v>20</v>
      </c>
      <c r="C197">
        <v>1</v>
      </c>
      <c r="D197">
        <v>8</v>
      </c>
      <c r="E197" t="s">
        <v>11</v>
      </c>
      <c r="F197">
        <v>1787</v>
      </c>
      <c r="G197" t="s">
        <v>13</v>
      </c>
      <c r="H197">
        <v>24.32</v>
      </c>
      <c r="I197">
        <v>-1.25</v>
      </c>
      <c r="J197">
        <v>-2.5</v>
      </c>
      <c r="K197">
        <v>-3.125</v>
      </c>
      <c r="L197">
        <v>-1</v>
      </c>
      <c r="M197">
        <v>0</v>
      </c>
      <c r="N197">
        <v>-0.5</v>
      </c>
      <c r="O197">
        <v>198.01423884611</v>
      </c>
      <c r="P197">
        <v>0.59313245567013995</v>
      </c>
    </row>
    <row r="198" spans="1:16" x14ac:dyDescent="0.4">
      <c r="A198">
        <v>4705</v>
      </c>
      <c r="B198" t="s">
        <v>21</v>
      </c>
      <c r="C198">
        <v>1</v>
      </c>
      <c r="D198">
        <v>12</v>
      </c>
      <c r="E198" t="s">
        <v>11</v>
      </c>
      <c r="F198">
        <v>1991</v>
      </c>
      <c r="G198" t="s">
        <v>10</v>
      </c>
      <c r="H198">
        <v>24.95</v>
      </c>
      <c r="I198">
        <v>-1.5</v>
      </c>
      <c r="J198">
        <v>-1.75</v>
      </c>
      <c r="K198">
        <v>-2.5</v>
      </c>
      <c r="L198">
        <v>-1.25</v>
      </c>
      <c r="M198">
        <v>-1.5</v>
      </c>
      <c r="N198">
        <v>-2.125</v>
      </c>
      <c r="O198">
        <v>213.72707260448499</v>
      </c>
      <c r="P198">
        <v>0.63335014400068201</v>
      </c>
    </row>
    <row r="199" spans="1:16" x14ac:dyDescent="0.4">
      <c r="A199">
        <v>4711</v>
      </c>
      <c r="B199" t="s">
        <v>21</v>
      </c>
      <c r="C199">
        <v>1</v>
      </c>
      <c r="D199">
        <v>12</v>
      </c>
      <c r="E199" t="s">
        <v>11</v>
      </c>
      <c r="F199">
        <v>1840</v>
      </c>
      <c r="G199" t="s">
        <v>13</v>
      </c>
      <c r="H199">
        <v>24.13</v>
      </c>
      <c r="I199">
        <v>-1.25</v>
      </c>
      <c r="J199">
        <v>0</v>
      </c>
      <c r="K199">
        <v>-0.625</v>
      </c>
      <c r="L199">
        <v>-1</v>
      </c>
      <c r="M199">
        <v>0</v>
      </c>
      <c r="N199">
        <v>-0.5</v>
      </c>
      <c r="O199">
        <v>181.328093751453</v>
      </c>
      <c r="P199">
        <v>0.55016428380516902</v>
      </c>
    </row>
    <row r="200" spans="1:16" x14ac:dyDescent="0.4">
      <c r="A200">
        <v>4716</v>
      </c>
      <c r="B200" t="s">
        <v>22</v>
      </c>
      <c r="C200">
        <v>2</v>
      </c>
      <c r="D200">
        <v>7</v>
      </c>
      <c r="E200" t="s">
        <v>11</v>
      </c>
      <c r="F200">
        <v>1689</v>
      </c>
      <c r="G200" t="s">
        <v>10</v>
      </c>
      <c r="H200">
        <v>23.08</v>
      </c>
      <c r="I200">
        <v>-0.75</v>
      </c>
      <c r="J200">
        <v>-0.5</v>
      </c>
      <c r="K200">
        <v>-0.875</v>
      </c>
      <c r="L200">
        <v>0</v>
      </c>
      <c r="M200">
        <v>0</v>
      </c>
      <c r="N200">
        <v>0</v>
      </c>
      <c r="O200">
        <v>172.65754744622001</v>
      </c>
      <c r="P200">
        <v>0.51908921240304196</v>
      </c>
    </row>
    <row r="201" spans="1:16" x14ac:dyDescent="0.4">
      <c r="A201">
        <v>4723</v>
      </c>
      <c r="B201" t="s">
        <v>22</v>
      </c>
      <c r="C201">
        <v>2</v>
      </c>
      <c r="D201">
        <v>7</v>
      </c>
      <c r="E201" t="s">
        <v>11</v>
      </c>
      <c r="F201">
        <v>1240</v>
      </c>
      <c r="G201" t="s">
        <v>13</v>
      </c>
      <c r="H201">
        <v>23.37</v>
      </c>
      <c r="I201">
        <v>-0.5</v>
      </c>
      <c r="J201">
        <v>-1</v>
      </c>
      <c r="K201">
        <v>-1.25</v>
      </c>
      <c r="L201">
        <v>-0.5</v>
      </c>
      <c r="M201">
        <v>-0.75</v>
      </c>
      <c r="N201">
        <v>-1</v>
      </c>
      <c r="O201">
        <v>161.78132420087101</v>
      </c>
      <c r="P201">
        <v>0.49121976574401899</v>
      </c>
    </row>
    <row r="202" spans="1:16" x14ac:dyDescent="0.4">
      <c r="A202">
        <v>4728</v>
      </c>
      <c r="B202" t="s">
        <v>23</v>
      </c>
      <c r="C202">
        <v>1</v>
      </c>
      <c r="D202">
        <v>6</v>
      </c>
      <c r="E202" t="s">
        <v>11</v>
      </c>
      <c r="F202">
        <v>1840</v>
      </c>
      <c r="G202" t="s">
        <v>13</v>
      </c>
      <c r="H202">
        <v>22.71</v>
      </c>
      <c r="I202">
        <v>-0.5</v>
      </c>
      <c r="J202">
        <v>0</v>
      </c>
      <c r="K202">
        <v>-0.25</v>
      </c>
      <c r="L202">
        <v>0</v>
      </c>
      <c r="M202">
        <v>0</v>
      </c>
      <c r="N202">
        <v>0</v>
      </c>
      <c r="O202">
        <v>139.06606808676801</v>
      </c>
      <c r="P202">
        <v>0.416579287256227</v>
      </c>
    </row>
    <row r="203" spans="1:16" x14ac:dyDescent="0.4">
      <c r="A203">
        <v>4732</v>
      </c>
      <c r="B203" t="s">
        <v>23</v>
      </c>
      <c r="C203">
        <v>1</v>
      </c>
      <c r="D203">
        <v>6</v>
      </c>
      <c r="E203" t="s">
        <v>11</v>
      </c>
      <c r="F203">
        <v>1687</v>
      </c>
      <c r="G203" t="s">
        <v>10</v>
      </c>
      <c r="H203">
        <v>22.72</v>
      </c>
      <c r="I203">
        <v>-0.25</v>
      </c>
      <c r="J203">
        <v>0.25</v>
      </c>
      <c r="K203">
        <v>0.125</v>
      </c>
      <c r="L203">
        <v>0</v>
      </c>
      <c r="M203">
        <v>0</v>
      </c>
      <c r="N203">
        <v>0</v>
      </c>
      <c r="O203">
        <v>113.75942440857401</v>
      </c>
      <c r="P203">
        <v>0.33950786548290002</v>
      </c>
    </row>
    <row r="204" spans="1:16" x14ac:dyDescent="0.4">
      <c r="A204">
        <v>4737</v>
      </c>
      <c r="B204" t="s">
        <v>24</v>
      </c>
      <c r="C204">
        <v>1</v>
      </c>
      <c r="D204">
        <v>11</v>
      </c>
      <c r="E204" t="s">
        <v>11</v>
      </c>
      <c r="F204">
        <v>1840</v>
      </c>
      <c r="G204" t="s">
        <v>10</v>
      </c>
      <c r="H204">
        <v>24.08</v>
      </c>
      <c r="I204">
        <v>-0.25</v>
      </c>
      <c r="J204">
        <v>-1.75</v>
      </c>
      <c r="K204">
        <v>-1.875</v>
      </c>
      <c r="L204">
        <v>0</v>
      </c>
      <c r="M204">
        <v>-1.5</v>
      </c>
      <c r="N204">
        <v>-1.5</v>
      </c>
      <c r="O204">
        <v>148.82744982903199</v>
      </c>
      <c r="P204">
        <v>0.442266538846875</v>
      </c>
    </row>
    <row r="205" spans="1:16" x14ac:dyDescent="0.4">
      <c r="A205">
        <v>4743</v>
      </c>
      <c r="B205" t="s">
        <v>24</v>
      </c>
      <c r="C205">
        <v>1</v>
      </c>
      <c r="D205">
        <v>11</v>
      </c>
      <c r="E205" t="s">
        <v>11</v>
      </c>
      <c r="F205">
        <v>1740</v>
      </c>
      <c r="G205" t="s">
        <v>13</v>
      </c>
      <c r="H205">
        <v>23.24</v>
      </c>
      <c r="I205">
        <v>0</v>
      </c>
      <c r="J205">
        <v>-0.25</v>
      </c>
      <c r="K205">
        <v>-0.25</v>
      </c>
      <c r="L205">
        <v>0</v>
      </c>
      <c r="M205">
        <v>0</v>
      </c>
      <c r="N205">
        <v>0</v>
      </c>
      <c r="O205">
        <v>151.243428922698</v>
      </c>
      <c r="P205">
        <v>0.45868230853605202</v>
      </c>
    </row>
    <row r="206" spans="1:16" x14ac:dyDescent="0.4">
      <c r="A206">
        <v>4747</v>
      </c>
      <c r="B206" t="s">
        <v>25</v>
      </c>
      <c r="C206">
        <v>1</v>
      </c>
      <c r="D206">
        <v>13</v>
      </c>
      <c r="E206" t="s">
        <v>11</v>
      </c>
      <c r="F206">
        <v>2086</v>
      </c>
      <c r="G206" t="s">
        <v>10</v>
      </c>
      <c r="H206">
        <v>24.65</v>
      </c>
      <c r="I206">
        <v>0</v>
      </c>
      <c r="J206">
        <v>0</v>
      </c>
      <c r="K206">
        <v>0</v>
      </c>
      <c r="L206">
        <v>0</v>
      </c>
      <c r="M206">
        <v>0</v>
      </c>
      <c r="N206">
        <v>0</v>
      </c>
      <c r="O206">
        <v>192.99229396926199</v>
      </c>
      <c r="P206">
        <v>0.57691162977258603</v>
      </c>
    </row>
    <row r="207" spans="1:16" x14ac:dyDescent="0.4">
      <c r="A207">
        <v>4753</v>
      </c>
      <c r="B207" t="s">
        <v>25</v>
      </c>
      <c r="C207">
        <v>1</v>
      </c>
      <c r="D207">
        <v>13</v>
      </c>
      <c r="E207" t="s">
        <v>11</v>
      </c>
      <c r="F207">
        <v>2140</v>
      </c>
      <c r="G207" t="s">
        <v>13</v>
      </c>
      <c r="H207">
        <v>24.77</v>
      </c>
      <c r="I207">
        <v>-0.25</v>
      </c>
      <c r="J207">
        <v>0</v>
      </c>
      <c r="K207">
        <v>-0.125</v>
      </c>
      <c r="L207">
        <v>0</v>
      </c>
      <c r="M207">
        <v>0</v>
      </c>
      <c r="N207">
        <v>0</v>
      </c>
      <c r="O207">
        <v>185.96653798562599</v>
      </c>
      <c r="P207">
        <v>0.55718846053633397</v>
      </c>
    </row>
    <row r="208" spans="1:16" x14ac:dyDescent="0.4">
      <c r="A208">
        <v>4758</v>
      </c>
      <c r="B208" t="s">
        <v>26</v>
      </c>
      <c r="C208">
        <v>1</v>
      </c>
      <c r="D208">
        <v>14</v>
      </c>
      <c r="E208" t="s">
        <v>11</v>
      </c>
      <c r="F208">
        <v>1890</v>
      </c>
      <c r="G208" t="s">
        <v>10</v>
      </c>
      <c r="H208">
        <v>25.65</v>
      </c>
      <c r="I208">
        <v>-1</v>
      </c>
      <c r="J208">
        <v>-4</v>
      </c>
      <c r="K208">
        <v>-4.5</v>
      </c>
      <c r="L208">
        <v>-0.75</v>
      </c>
      <c r="M208">
        <v>-3.5</v>
      </c>
      <c r="N208">
        <v>-3.875</v>
      </c>
      <c r="O208">
        <v>170.870092063583</v>
      </c>
      <c r="P208">
        <v>0.50517946142511105</v>
      </c>
    </row>
    <row r="209" spans="1:16" x14ac:dyDescent="0.4">
      <c r="A209">
        <v>4764</v>
      </c>
      <c r="B209" t="s">
        <v>26</v>
      </c>
      <c r="C209">
        <v>1</v>
      </c>
      <c r="D209">
        <v>14</v>
      </c>
      <c r="E209" t="s">
        <v>11</v>
      </c>
      <c r="F209">
        <v>2003</v>
      </c>
      <c r="G209" t="s">
        <v>13</v>
      </c>
      <c r="H209">
        <v>25.2</v>
      </c>
      <c r="I209">
        <v>-1.25</v>
      </c>
      <c r="J209">
        <v>-3</v>
      </c>
      <c r="K209">
        <v>-3.625</v>
      </c>
      <c r="L209">
        <v>-1</v>
      </c>
      <c r="M209">
        <v>-2.75</v>
      </c>
      <c r="N209">
        <v>-3.25</v>
      </c>
      <c r="O209">
        <v>181.643844557759</v>
      </c>
      <c r="P209">
        <v>0.56485169894334297</v>
      </c>
    </row>
    <row r="210" spans="1:16" x14ac:dyDescent="0.4">
      <c r="A210">
        <v>4770</v>
      </c>
      <c r="B210" t="s">
        <v>27</v>
      </c>
      <c r="C210">
        <v>1</v>
      </c>
      <c r="D210">
        <v>11</v>
      </c>
      <c r="E210" t="s">
        <v>11</v>
      </c>
      <c r="F210">
        <v>1740</v>
      </c>
      <c r="G210" t="s">
        <v>10</v>
      </c>
      <c r="H210">
        <v>22.29</v>
      </c>
      <c r="I210">
        <v>-0.5</v>
      </c>
      <c r="J210">
        <v>-0.5</v>
      </c>
      <c r="K210">
        <v>-0.75</v>
      </c>
      <c r="L210">
        <v>0</v>
      </c>
      <c r="M210">
        <v>0</v>
      </c>
      <c r="N210">
        <v>0</v>
      </c>
      <c r="O210">
        <v>211.09638962843599</v>
      </c>
      <c r="P210">
        <v>0.63002417228006902</v>
      </c>
    </row>
    <row r="211" spans="1:16" x14ac:dyDescent="0.4">
      <c r="A211">
        <v>4775</v>
      </c>
      <c r="B211" t="s">
        <v>27</v>
      </c>
      <c r="C211">
        <v>1</v>
      </c>
      <c r="D211">
        <v>11</v>
      </c>
      <c r="E211" t="s">
        <v>11</v>
      </c>
      <c r="F211">
        <v>1588</v>
      </c>
      <c r="G211" t="s">
        <v>13</v>
      </c>
      <c r="H211">
        <v>22.8</v>
      </c>
      <c r="I211">
        <v>-0.25</v>
      </c>
      <c r="J211">
        <v>0.5</v>
      </c>
      <c r="K211">
        <v>0.375</v>
      </c>
      <c r="L211">
        <v>0</v>
      </c>
      <c r="M211">
        <v>0.25</v>
      </c>
      <c r="N211">
        <v>0.25</v>
      </c>
      <c r="O211">
        <v>159.58635980417799</v>
      </c>
      <c r="P211">
        <v>0.48477358934910803</v>
      </c>
    </row>
    <row r="212" spans="1:16" x14ac:dyDescent="0.4">
      <c r="A212">
        <v>4779</v>
      </c>
      <c r="B212" t="s">
        <v>28</v>
      </c>
      <c r="C212">
        <v>1</v>
      </c>
      <c r="D212">
        <v>11</v>
      </c>
      <c r="E212" t="s">
        <v>11</v>
      </c>
      <c r="F212">
        <v>1588</v>
      </c>
      <c r="G212" t="s">
        <v>10</v>
      </c>
      <c r="H212">
        <v>22.99</v>
      </c>
      <c r="I212">
        <v>-0.25</v>
      </c>
      <c r="J212">
        <v>-1.25</v>
      </c>
      <c r="K212">
        <v>-1.375</v>
      </c>
      <c r="L212">
        <v>0</v>
      </c>
      <c r="M212">
        <v>0</v>
      </c>
      <c r="N212">
        <v>0</v>
      </c>
      <c r="O212">
        <v>208.329740095543</v>
      </c>
      <c r="P212">
        <v>0.61792286552469</v>
      </c>
    </row>
    <row r="213" spans="1:16" x14ac:dyDescent="0.4">
      <c r="A213">
        <v>4787</v>
      </c>
      <c r="B213" t="s">
        <v>28</v>
      </c>
      <c r="C213">
        <v>1</v>
      </c>
      <c r="D213">
        <v>11</v>
      </c>
      <c r="E213" t="s">
        <v>11</v>
      </c>
      <c r="F213">
        <v>1641</v>
      </c>
      <c r="G213" t="s">
        <v>13</v>
      </c>
      <c r="H213">
        <v>22.97</v>
      </c>
      <c r="I213">
        <v>-0.75</v>
      </c>
      <c r="J213">
        <v>-0.5</v>
      </c>
      <c r="K213">
        <v>-0.875</v>
      </c>
      <c r="L213">
        <v>-0.5</v>
      </c>
      <c r="M213">
        <v>0.25</v>
      </c>
      <c r="N213">
        <v>0</v>
      </c>
      <c r="O213">
        <v>245.22200874476599</v>
      </c>
      <c r="P213">
        <v>0.73835270972777001</v>
      </c>
    </row>
    <row r="214" spans="1:16" x14ac:dyDescent="0.4">
      <c r="A214">
        <v>4791</v>
      </c>
      <c r="B214" t="s">
        <v>29</v>
      </c>
      <c r="C214">
        <v>2</v>
      </c>
      <c r="D214">
        <v>7</v>
      </c>
      <c r="E214" t="s">
        <v>11</v>
      </c>
      <c r="F214">
        <v>1442</v>
      </c>
      <c r="G214" t="s">
        <v>10</v>
      </c>
      <c r="H214">
        <v>21.83</v>
      </c>
      <c r="I214">
        <v>-0.5</v>
      </c>
      <c r="J214">
        <v>-0.5</v>
      </c>
      <c r="K214">
        <v>-0.75</v>
      </c>
      <c r="L214">
        <v>-0.5</v>
      </c>
      <c r="M214">
        <v>0</v>
      </c>
      <c r="N214">
        <v>-0.25</v>
      </c>
      <c r="O214">
        <v>224.22976644464799</v>
      </c>
      <c r="P214">
        <v>0.73542506345491299</v>
      </c>
    </row>
    <row r="215" spans="1:16" x14ac:dyDescent="0.4">
      <c r="A215">
        <v>4797</v>
      </c>
      <c r="B215" t="s">
        <v>29</v>
      </c>
      <c r="C215">
        <v>2</v>
      </c>
      <c r="D215">
        <v>7</v>
      </c>
      <c r="E215" t="s">
        <v>11</v>
      </c>
      <c r="F215">
        <v>1503</v>
      </c>
      <c r="G215" t="s">
        <v>13</v>
      </c>
      <c r="H215">
        <v>21.47</v>
      </c>
      <c r="I215">
        <v>-0.75</v>
      </c>
      <c r="J215">
        <v>0</v>
      </c>
      <c r="K215">
        <v>-0.375</v>
      </c>
      <c r="L215">
        <v>-0.5</v>
      </c>
      <c r="M215">
        <v>0</v>
      </c>
      <c r="N215">
        <v>-0.25</v>
      </c>
      <c r="O215">
        <v>145.07823334952101</v>
      </c>
      <c r="P215">
        <v>0.43216261212755003</v>
      </c>
    </row>
    <row r="216" spans="1:16" x14ac:dyDescent="0.4">
      <c r="A216">
        <v>4801</v>
      </c>
      <c r="B216" t="s">
        <v>30</v>
      </c>
      <c r="C216">
        <v>1</v>
      </c>
      <c r="D216">
        <v>10</v>
      </c>
      <c r="E216" t="s">
        <v>11</v>
      </c>
      <c r="F216">
        <v>1842</v>
      </c>
      <c r="G216" t="s">
        <v>10</v>
      </c>
      <c r="H216">
        <v>23.88</v>
      </c>
      <c r="I216">
        <v>-0.25</v>
      </c>
      <c r="J216">
        <v>-0.25</v>
      </c>
      <c r="K216">
        <v>-0.375</v>
      </c>
      <c r="L216">
        <v>0</v>
      </c>
      <c r="M216">
        <v>0</v>
      </c>
      <c r="N216">
        <v>0</v>
      </c>
      <c r="O216">
        <v>185.12720976030801</v>
      </c>
      <c r="P216">
        <v>0.44268716370468703</v>
      </c>
    </row>
    <row r="217" spans="1:16" x14ac:dyDescent="0.4">
      <c r="A217">
        <v>4807</v>
      </c>
      <c r="B217" t="s">
        <v>30</v>
      </c>
      <c r="C217">
        <v>1</v>
      </c>
      <c r="D217">
        <v>10</v>
      </c>
      <c r="E217" t="s">
        <v>11</v>
      </c>
      <c r="F217">
        <v>1687</v>
      </c>
      <c r="G217" t="s">
        <v>13</v>
      </c>
      <c r="H217">
        <v>23.94</v>
      </c>
      <c r="I217">
        <v>-0.25</v>
      </c>
      <c r="J217">
        <v>-0.25</v>
      </c>
      <c r="K217">
        <v>-0.375</v>
      </c>
      <c r="L217">
        <v>0</v>
      </c>
      <c r="M217">
        <v>0</v>
      </c>
      <c r="N217">
        <v>0</v>
      </c>
      <c r="O217">
        <v>216.20398187660999</v>
      </c>
      <c r="P217">
        <v>0.65521373901969104</v>
      </c>
    </row>
    <row r="218" spans="1:16" x14ac:dyDescent="0.4">
      <c r="A218">
        <v>4839</v>
      </c>
      <c r="B218" t="s">
        <v>31</v>
      </c>
      <c r="C218">
        <v>1</v>
      </c>
      <c r="D218">
        <v>7</v>
      </c>
      <c r="E218" t="s">
        <v>11</v>
      </c>
      <c r="F218">
        <v>2090</v>
      </c>
      <c r="G218" t="s">
        <v>10</v>
      </c>
      <c r="H218">
        <v>24.27</v>
      </c>
      <c r="I218">
        <v>-0.75</v>
      </c>
      <c r="J218">
        <v>-1.25</v>
      </c>
      <c r="K218">
        <v>-1.625</v>
      </c>
      <c r="L218">
        <v>-0.5</v>
      </c>
      <c r="M218">
        <v>-1</v>
      </c>
      <c r="N218">
        <v>-1.25</v>
      </c>
      <c r="O218">
        <v>261.41025855465102</v>
      </c>
      <c r="P218">
        <v>0.72702129087838496</v>
      </c>
    </row>
    <row r="219" spans="1:16" x14ac:dyDescent="0.4">
      <c r="A219">
        <v>4845</v>
      </c>
      <c r="B219" t="s">
        <v>31</v>
      </c>
      <c r="C219">
        <v>1</v>
      </c>
      <c r="D219">
        <v>7</v>
      </c>
      <c r="E219" t="s">
        <v>11</v>
      </c>
      <c r="F219">
        <v>1740</v>
      </c>
      <c r="G219" t="s">
        <v>13</v>
      </c>
      <c r="H219">
        <v>24.14</v>
      </c>
      <c r="I219">
        <v>-1</v>
      </c>
      <c r="J219">
        <v>-1</v>
      </c>
      <c r="K219">
        <v>-1.5</v>
      </c>
      <c r="L219">
        <v>-0.75</v>
      </c>
      <c r="M219">
        <v>-0.75</v>
      </c>
      <c r="N219">
        <v>-1.125</v>
      </c>
      <c r="O219">
        <v>211.441738665787</v>
      </c>
      <c r="P219">
        <v>0.63432851998649598</v>
      </c>
    </row>
    <row r="220" spans="1:16" x14ac:dyDescent="0.4">
      <c r="A220">
        <v>4849</v>
      </c>
      <c r="B220" t="s">
        <v>32</v>
      </c>
      <c r="C220">
        <v>2</v>
      </c>
      <c r="D220">
        <v>13</v>
      </c>
      <c r="E220" t="s">
        <v>11</v>
      </c>
      <c r="F220">
        <v>1900</v>
      </c>
      <c r="G220" t="s">
        <v>10</v>
      </c>
      <c r="H220">
        <v>24.48</v>
      </c>
      <c r="I220">
        <v>-0.5</v>
      </c>
      <c r="J220">
        <v>-2</v>
      </c>
      <c r="K220">
        <v>-2.25</v>
      </c>
      <c r="L220">
        <v>0</v>
      </c>
      <c r="M220">
        <v>-1.75</v>
      </c>
      <c r="N220">
        <v>-1.75</v>
      </c>
      <c r="O220">
        <v>216.57842866710899</v>
      </c>
      <c r="P220">
        <v>0.65026070276576797</v>
      </c>
    </row>
    <row r="221" spans="1:16" x14ac:dyDescent="0.4">
      <c r="A221">
        <v>4855</v>
      </c>
      <c r="B221" t="s">
        <v>32</v>
      </c>
      <c r="C221">
        <v>2</v>
      </c>
      <c r="D221">
        <v>13</v>
      </c>
      <c r="E221" t="s">
        <v>11</v>
      </c>
      <c r="F221">
        <v>1890</v>
      </c>
      <c r="G221" t="s">
        <v>13</v>
      </c>
      <c r="H221">
        <v>24.35</v>
      </c>
      <c r="I221">
        <v>-0.25</v>
      </c>
      <c r="J221">
        <v>-2</v>
      </c>
      <c r="K221">
        <v>-2.125</v>
      </c>
      <c r="L221">
        <v>0</v>
      </c>
      <c r="M221">
        <v>-1.75</v>
      </c>
      <c r="N221">
        <v>-1.75</v>
      </c>
      <c r="O221">
        <v>185.81951678221901</v>
      </c>
      <c r="P221">
        <v>0.56386375025226299</v>
      </c>
    </row>
    <row r="222" spans="1:16" x14ac:dyDescent="0.4">
      <c r="A222">
        <v>4860</v>
      </c>
      <c r="B222" t="s">
        <v>33</v>
      </c>
      <c r="C222">
        <v>2</v>
      </c>
      <c r="D222">
        <v>15</v>
      </c>
      <c r="E222" t="s">
        <v>11</v>
      </c>
      <c r="F222">
        <v>1492</v>
      </c>
      <c r="G222" t="s">
        <v>10</v>
      </c>
      <c r="H222">
        <v>23.84</v>
      </c>
      <c r="I222">
        <v>-1.25</v>
      </c>
      <c r="J222">
        <v>-0.25</v>
      </c>
      <c r="K222">
        <v>-0.875</v>
      </c>
      <c r="L222">
        <v>0</v>
      </c>
      <c r="M222">
        <v>0</v>
      </c>
      <c r="N222">
        <v>0</v>
      </c>
      <c r="O222">
        <v>151.14795063716801</v>
      </c>
      <c r="P222">
        <v>0.328224789850595</v>
      </c>
    </row>
    <row r="223" spans="1:16" x14ac:dyDescent="0.4">
      <c r="A223">
        <v>4866</v>
      </c>
      <c r="B223" t="s">
        <v>33</v>
      </c>
      <c r="C223">
        <v>2</v>
      </c>
      <c r="D223">
        <v>15</v>
      </c>
      <c r="E223" t="s">
        <v>11</v>
      </c>
      <c r="F223">
        <v>1687</v>
      </c>
      <c r="G223" t="s">
        <v>13</v>
      </c>
      <c r="H223">
        <v>23.55</v>
      </c>
      <c r="I223">
        <v>-2</v>
      </c>
      <c r="J223">
        <v>0.75</v>
      </c>
      <c r="K223">
        <v>-0.25</v>
      </c>
      <c r="L223">
        <v>-1.25</v>
      </c>
      <c r="M223">
        <v>0</v>
      </c>
      <c r="N223">
        <v>-0.625</v>
      </c>
      <c r="O223">
        <v>193.137270198556</v>
      </c>
      <c r="P223">
        <v>0.57867149214206204</v>
      </c>
    </row>
    <row r="224" spans="1:16" x14ac:dyDescent="0.4">
      <c r="A224">
        <v>4870</v>
      </c>
      <c r="B224" t="s">
        <v>34</v>
      </c>
      <c r="C224">
        <v>2</v>
      </c>
      <c r="D224">
        <v>10</v>
      </c>
      <c r="E224" t="s">
        <v>11</v>
      </c>
      <c r="F224">
        <v>1991</v>
      </c>
      <c r="G224" t="s">
        <v>10</v>
      </c>
      <c r="H224">
        <v>24.63</v>
      </c>
      <c r="I224">
        <v>-0.25</v>
      </c>
      <c r="J224">
        <v>-0.75</v>
      </c>
      <c r="K224">
        <v>-0.875</v>
      </c>
      <c r="L224">
        <v>0</v>
      </c>
      <c r="M224">
        <v>-0.75</v>
      </c>
      <c r="N224">
        <v>-0.75</v>
      </c>
      <c r="O224">
        <v>208.118087894468</v>
      </c>
      <c r="P224">
        <v>0.51478268588762699</v>
      </c>
    </row>
    <row r="225" spans="1:16" x14ac:dyDescent="0.4">
      <c r="A225">
        <v>4876</v>
      </c>
      <c r="B225" t="s">
        <v>34</v>
      </c>
      <c r="C225">
        <v>2</v>
      </c>
      <c r="D225">
        <v>10</v>
      </c>
      <c r="E225" t="s">
        <v>11</v>
      </c>
      <c r="F225">
        <v>1850</v>
      </c>
      <c r="G225" t="s">
        <v>13</v>
      </c>
      <c r="H225">
        <v>24.46</v>
      </c>
      <c r="I225">
        <v>-0.25</v>
      </c>
      <c r="J225">
        <v>-0.75</v>
      </c>
      <c r="K225">
        <v>-0.875</v>
      </c>
      <c r="L225">
        <v>0</v>
      </c>
      <c r="M225">
        <v>-0.75</v>
      </c>
      <c r="N225">
        <v>-0.75</v>
      </c>
      <c r="O225">
        <v>153.62107422966901</v>
      </c>
      <c r="P225">
        <v>0.43694350139932098</v>
      </c>
    </row>
    <row r="226" spans="1:16" x14ac:dyDescent="0.4">
      <c r="A226">
        <v>4880</v>
      </c>
      <c r="B226" t="s">
        <v>35</v>
      </c>
      <c r="C226">
        <v>2</v>
      </c>
      <c r="D226">
        <v>9</v>
      </c>
      <c r="E226" t="s">
        <v>11</v>
      </c>
      <c r="F226">
        <v>1542</v>
      </c>
      <c r="G226" t="s">
        <v>10</v>
      </c>
      <c r="H226">
        <v>22.04</v>
      </c>
      <c r="I226">
        <v>-0.75</v>
      </c>
      <c r="J226">
        <v>0.75</v>
      </c>
      <c r="K226">
        <v>0.375</v>
      </c>
      <c r="L226">
        <v>-0.5</v>
      </c>
      <c r="M226">
        <v>0.5</v>
      </c>
      <c r="N226">
        <v>0.25</v>
      </c>
      <c r="O226">
        <v>172.88701904491899</v>
      </c>
      <c r="P226">
        <v>0.51816987084799004</v>
      </c>
    </row>
    <row r="227" spans="1:16" x14ac:dyDescent="0.4">
      <c r="A227">
        <v>4886</v>
      </c>
      <c r="B227" t="s">
        <v>35</v>
      </c>
      <c r="C227">
        <v>2</v>
      </c>
      <c r="D227">
        <v>9</v>
      </c>
      <c r="E227" t="s">
        <v>11</v>
      </c>
      <c r="F227">
        <v>1450</v>
      </c>
      <c r="G227" t="s">
        <v>13</v>
      </c>
      <c r="H227">
        <v>22.12</v>
      </c>
      <c r="I227">
        <v>-0.75</v>
      </c>
      <c r="J227">
        <v>0.5</v>
      </c>
      <c r="K227">
        <v>0.125</v>
      </c>
      <c r="L227">
        <v>-0.5</v>
      </c>
      <c r="M227">
        <v>0.5</v>
      </c>
      <c r="N227">
        <v>0.25</v>
      </c>
      <c r="O227">
        <v>173.64844889031701</v>
      </c>
      <c r="P227">
        <v>0.518813096495927</v>
      </c>
    </row>
    <row r="228" spans="1:16" x14ac:dyDescent="0.4">
      <c r="A228">
        <v>4890</v>
      </c>
      <c r="B228" t="s">
        <v>36</v>
      </c>
      <c r="C228">
        <v>2</v>
      </c>
      <c r="D228">
        <v>7</v>
      </c>
      <c r="E228" t="s">
        <v>11</v>
      </c>
      <c r="F228">
        <v>1751</v>
      </c>
      <c r="G228" t="s">
        <v>10</v>
      </c>
      <c r="H228">
        <v>22.63</v>
      </c>
      <c r="I228">
        <v>-0.25</v>
      </c>
      <c r="J228">
        <v>-1</v>
      </c>
      <c r="K228">
        <v>-1.125</v>
      </c>
      <c r="L228">
        <v>0</v>
      </c>
      <c r="M228">
        <v>0</v>
      </c>
      <c r="N228">
        <v>0</v>
      </c>
      <c r="O228">
        <v>142.245704001251</v>
      </c>
      <c r="P228">
        <v>0.42691843439658</v>
      </c>
    </row>
    <row r="229" spans="1:16" x14ac:dyDescent="0.4">
      <c r="A229">
        <v>4896</v>
      </c>
      <c r="B229" t="s">
        <v>36</v>
      </c>
      <c r="C229">
        <v>2</v>
      </c>
      <c r="D229">
        <v>7</v>
      </c>
      <c r="E229" t="s">
        <v>11</v>
      </c>
      <c r="F229">
        <v>1588</v>
      </c>
      <c r="G229" t="s">
        <v>13</v>
      </c>
      <c r="H229">
        <v>22.63</v>
      </c>
      <c r="I229">
        <v>-0.5</v>
      </c>
      <c r="J229">
        <v>-1</v>
      </c>
      <c r="K229">
        <v>-1.25</v>
      </c>
      <c r="L229">
        <v>0</v>
      </c>
      <c r="M229">
        <v>0.5</v>
      </c>
      <c r="N229">
        <v>0.5</v>
      </c>
      <c r="O229">
        <v>204.469931352694</v>
      </c>
      <c r="P229">
        <v>0.61912313728447399</v>
      </c>
    </row>
    <row r="230" spans="1:16" x14ac:dyDescent="0.4">
      <c r="A230">
        <v>4900</v>
      </c>
      <c r="B230" t="s">
        <v>37</v>
      </c>
      <c r="C230">
        <v>1</v>
      </c>
      <c r="D230">
        <v>13</v>
      </c>
      <c r="E230" t="s">
        <v>11</v>
      </c>
      <c r="F230">
        <v>1788</v>
      </c>
      <c r="G230" t="s">
        <v>10</v>
      </c>
      <c r="H230">
        <v>23.77</v>
      </c>
      <c r="I230">
        <v>0</v>
      </c>
      <c r="J230">
        <v>-0.25</v>
      </c>
      <c r="K230">
        <v>-0.25</v>
      </c>
      <c r="L230">
        <v>0</v>
      </c>
      <c r="M230">
        <v>0</v>
      </c>
      <c r="N230">
        <v>0</v>
      </c>
      <c r="O230">
        <v>220.004221348047</v>
      </c>
      <c r="P230">
        <v>0.57685480467898498</v>
      </c>
    </row>
    <row r="231" spans="1:16" x14ac:dyDescent="0.4">
      <c r="A231">
        <v>4906</v>
      </c>
      <c r="B231" t="s">
        <v>37</v>
      </c>
      <c r="C231">
        <v>1</v>
      </c>
      <c r="D231">
        <v>13</v>
      </c>
      <c r="E231" t="s">
        <v>11</v>
      </c>
      <c r="F231">
        <v>1588</v>
      </c>
      <c r="G231" t="s">
        <v>13</v>
      </c>
      <c r="H231">
        <v>23.79</v>
      </c>
      <c r="I231">
        <v>-0.25</v>
      </c>
      <c r="J231">
        <v>0.25</v>
      </c>
      <c r="K231">
        <v>0.125</v>
      </c>
      <c r="L231">
        <v>0</v>
      </c>
      <c r="M231">
        <v>0</v>
      </c>
      <c r="N231">
        <v>0</v>
      </c>
      <c r="O231">
        <v>192.941609765545</v>
      </c>
      <c r="P231">
        <v>0.60885662631771298</v>
      </c>
    </row>
    <row r="232" spans="1:16" x14ac:dyDescent="0.4">
      <c r="A232">
        <v>4912</v>
      </c>
      <c r="B232" t="s">
        <v>38</v>
      </c>
      <c r="C232">
        <v>1</v>
      </c>
      <c r="D232">
        <v>6</v>
      </c>
      <c r="E232" t="s">
        <v>11</v>
      </c>
      <c r="F232">
        <v>1451</v>
      </c>
      <c r="G232" t="s">
        <v>10</v>
      </c>
      <c r="H232">
        <v>22.29</v>
      </c>
      <c r="I232">
        <v>-0.25</v>
      </c>
      <c r="J232">
        <v>0.25</v>
      </c>
      <c r="K232">
        <v>0.125</v>
      </c>
      <c r="L232">
        <v>0</v>
      </c>
      <c r="M232">
        <v>0</v>
      </c>
      <c r="N232">
        <v>0</v>
      </c>
      <c r="O232">
        <v>167.04901852704299</v>
      </c>
      <c r="P232">
        <v>0.49123601907846198</v>
      </c>
    </row>
    <row r="233" spans="1:16" x14ac:dyDescent="0.4">
      <c r="A233">
        <v>4917</v>
      </c>
      <c r="B233" t="s">
        <v>38</v>
      </c>
      <c r="C233">
        <v>1</v>
      </c>
      <c r="D233">
        <v>6</v>
      </c>
      <c r="E233" t="s">
        <v>11</v>
      </c>
      <c r="F233">
        <v>1501</v>
      </c>
      <c r="G233" t="s">
        <v>13</v>
      </c>
      <c r="H233">
        <v>22.31</v>
      </c>
      <c r="I233">
        <v>-0.5</v>
      </c>
      <c r="J233">
        <v>0.25</v>
      </c>
      <c r="K233">
        <v>0</v>
      </c>
      <c r="L233">
        <v>0</v>
      </c>
      <c r="M233">
        <v>0</v>
      </c>
      <c r="N233">
        <v>0</v>
      </c>
      <c r="O233">
        <v>144.98192808006601</v>
      </c>
      <c r="P233">
        <v>0.44109094811569699</v>
      </c>
    </row>
    <row r="234" spans="1:16" x14ac:dyDescent="0.4">
      <c r="A234">
        <v>4921</v>
      </c>
      <c r="B234" t="s">
        <v>39</v>
      </c>
      <c r="C234">
        <v>2</v>
      </c>
      <c r="D234">
        <v>7</v>
      </c>
      <c r="E234" t="s">
        <v>11</v>
      </c>
      <c r="F234">
        <v>751</v>
      </c>
      <c r="G234" t="s">
        <v>10</v>
      </c>
      <c r="H234">
        <v>22.42</v>
      </c>
      <c r="I234">
        <v>-0.25</v>
      </c>
      <c r="J234">
        <v>0.25</v>
      </c>
      <c r="K234">
        <v>0.125</v>
      </c>
      <c r="L234">
        <v>0</v>
      </c>
      <c r="M234">
        <v>0</v>
      </c>
      <c r="N234">
        <v>0</v>
      </c>
      <c r="O234">
        <v>220.08517084385301</v>
      </c>
      <c r="P234">
        <v>0.59038309431247304</v>
      </c>
    </row>
    <row r="235" spans="1:16" x14ac:dyDescent="0.4">
      <c r="A235">
        <v>4931</v>
      </c>
      <c r="B235" t="s">
        <v>39</v>
      </c>
      <c r="C235">
        <v>2</v>
      </c>
      <c r="D235">
        <v>7</v>
      </c>
      <c r="E235" t="s">
        <v>11</v>
      </c>
      <c r="F235">
        <v>1240</v>
      </c>
      <c r="G235" t="s">
        <v>13</v>
      </c>
      <c r="H235">
        <v>22.62</v>
      </c>
      <c r="I235">
        <v>-0.25</v>
      </c>
      <c r="J235">
        <v>-1.75</v>
      </c>
      <c r="K235">
        <v>-1.875</v>
      </c>
      <c r="L235">
        <v>0</v>
      </c>
      <c r="M235">
        <v>0</v>
      </c>
      <c r="N235">
        <v>0</v>
      </c>
      <c r="O235">
        <v>155.081276501183</v>
      </c>
      <c r="P235">
        <v>0.47096217520533701</v>
      </c>
    </row>
    <row r="236" spans="1:16" x14ac:dyDescent="0.4">
      <c r="A236">
        <v>4934</v>
      </c>
      <c r="B236" t="s">
        <v>40</v>
      </c>
      <c r="C236">
        <v>1</v>
      </c>
      <c r="D236">
        <v>7</v>
      </c>
      <c r="E236" t="s">
        <v>11</v>
      </c>
      <c r="F236">
        <v>1490</v>
      </c>
      <c r="G236" t="s">
        <v>10</v>
      </c>
      <c r="H236">
        <v>23.66</v>
      </c>
      <c r="I236">
        <v>0</v>
      </c>
      <c r="J236">
        <v>-0.25</v>
      </c>
      <c r="K236">
        <v>-0.25</v>
      </c>
      <c r="L236">
        <v>0</v>
      </c>
      <c r="M236">
        <v>0</v>
      </c>
      <c r="N236">
        <v>0</v>
      </c>
      <c r="O236">
        <v>212.32495099729499</v>
      </c>
      <c r="P236">
        <v>0.60067579341148003</v>
      </c>
    </row>
    <row r="237" spans="1:16" x14ac:dyDescent="0.4">
      <c r="A237">
        <v>4939</v>
      </c>
      <c r="B237" t="s">
        <v>40</v>
      </c>
      <c r="C237">
        <v>1</v>
      </c>
      <c r="D237">
        <v>7</v>
      </c>
      <c r="E237" t="s">
        <v>11</v>
      </c>
      <c r="F237">
        <v>990</v>
      </c>
      <c r="G237" t="s">
        <v>13</v>
      </c>
      <c r="H237">
        <v>23.43</v>
      </c>
      <c r="I237">
        <v>-0.25</v>
      </c>
      <c r="J237">
        <v>0.25</v>
      </c>
      <c r="K237">
        <v>0.125</v>
      </c>
      <c r="L237">
        <v>0</v>
      </c>
      <c r="M237">
        <v>0</v>
      </c>
      <c r="N237">
        <v>0</v>
      </c>
      <c r="O237">
        <v>143.09041730217899</v>
      </c>
      <c r="P237">
        <v>0.43259057939517498</v>
      </c>
    </row>
    <row r="238" spans="1:16" x14ac:dyDescent="0.4">
      <c r="A238">
        <v>4943</v>
      </c>
      <c r="B238" t="s">
        <v>41</v>
      </c>
      <c r="C238">
        <v>2</v>
      </c>
      <c r="D238">
        <v>13</v>
      </c>
      <c r="E238" t="s">
        <v>11</v>
      </c>
      <c r="F238">
        <v>1689</v>
      </c>
      <c r="G238" t="s">
        <v>10</v>
      </c>
      <c r="H238">
        <v>22.94</v>
      </c>
      <c r="I238">
        <v>-0.25</v>
      </c>
      <c r="J238">
        <v>0.25</v>
      </c>
      <c r="K238">
        <v>0.125</v>
      </c>
      <c r="L238">
        <v>0</v>
      </c>
      <c r="M238">
        <v>0</v>
      </c>
      <c r="N238">
        <v>0</v>
      </c>
      <c r="O238">
        <v>217.789643044386</v>
      </c>
      <c r="P238">
        <v>0.649228896328645</v>
      </c>
    </row>
    <row r="239" spans="1:16" x14ac:dyDescent="0.4">
      <c r="A239">
        <v>4949</v>
      </c>
      <c r="B239" t="s">
        <v>41</v>
      </c>
      <c r="C239">
        <v>2</v>
      </c>
      <c r="D239">
        <v>13</v>
      </c>
      <c r="E239" t="s">
        <v>11</v>
      </c>
      <c r="F239">
        <v>1590</v>
      </c>
      <c r="G239" t="s">
        <v>13</v>
      </c>
      <c r="H239">
        <v>22.74</v>
      </c>
      <c r="I239">
        <v>-0.5</v>
      </c>
      <c r="J239">
        <v>0.25</v>
      </c>
      <c r="K239">
        <v>0</v>
      </c>
      <c r="L239">
        <v>0</v>
      </c>
      <c r="M239">
        <v>0</v>
      </c>
      <c r="N239">
        <v>0</v>
      </c>
      <c r="O239">
        <v>210.516067745192</v>
      </c>
      <c r="P239">
        <v>0.63161514864216295</v>
      </c>
    </row>
    <row r="240" spans="1:16" x14ac:dyDescent="0.4">
      <c r="A240">
        <v>4953</v>
      </c>
      <c r="B240" t="s">
        <v>42</v>
      </c>
      <c r="C240">
        <v>2</v>
      </c>
      <c r="D240">
        <v>8</v>
      </c>
      <c r="E240" t="s">
        <v>11</v>
      </c>
      <c r="F240">
        <v>1641</v>
      </c>
      <c r="G240" t="s">
        <v>10</v>
      </c>
      <c r="H240">
        <v>22.66</v>
      </c>
      <c r="I240">
        <v>-0.5</v>
      </c>
      <c r="J240">
        <v>0</v>
      </c>
      <c r="K240">
        <v>-0.25</v>
      </c>
      <c r="L240">
        <v>0</v>
      </c>
      <c r="M240">
        <v>0.5</v>
      </c>
      <c r="N240">
        <v>0.5</v>
      </c>
      <c r="O240">
        <v>161.26217740599401</v>
      </c>
      <c r="P240">
        <v>0.48120679673206501</v>
      </c>
    </row>
    <row r="241" spans="1:16" x14ac:dyDescent="0.4">
      <c r="A241">
        <v>4959</v>
      </c>
      <c r="B241" t="s">
        <v>42</v>
      </c>
      <c r="C241">
        <v>2</v>
      </c>
      <c r="D241">
        <v>8</v>
      </c>
      <c r="E241" t="s">
        <v>11</v>
      </c>
      <c r="F241">
        <v>1442</v>
      </c>
      <c r="G241" t="s">
        <v>13</v>
      </c>
      <c r="H241">
        <v>22.93</v>
      </c>
      <c r="I241">
        <v>-0.25</v>
      </c>
      <c r="J241">
        <v>-0.75</v>
      </c>
      <c r="K241">
        <v>-0.875</v>
      </c>
      <c r="L241">
        <v>0</v>
      </c>
      <c r="M241">
        <v>0.5</v>
      </c>
      <c r="N241">
        <v>0.5</v>
      </c>
      <c r="O241">
        <v>156.79619520235099</v>
      </c>
      <c r="P241">
        <v>0.478550441905777</v>
      </c>
    </row>
    <row r="242" spans="1:16" x14ac:dyDescent="0.4">
      <c r="A242">
        <v>4963</v>
      </c>
      <c r="B242" t="s">
        <v>43</v>
      </c>
      <c r="C242">
        <v>2</v>
      </c>
      <c r="D242">
        <v>10</v>
      </c>
      <c r="E242" t="s">
        <v>11</v>
      </c>
      <c r="F242">
        <v>1591</v>
      </c>
      <c r="G242" t="s">
        <v>10</v>
      </c>
      <c r="H242">
        <v>22.59</v>
      </c>
      <c r="I242">
        <v>-0.25</v>
      </c>
      <c r="J242">
        <v>0.25</v>
      </c>
      <c r="K242">
        <v>0.125</v>
      </c>
      <c r="L242">
        <v>0</v>
      </c>
      <c r="M242">
        <v>0</v>
      </c>
      <c r="N242">
        <v>0</v>
      </c>
      <c r="O242">
        <v>250.333544473628</v>
      </c>
      <c r="P242">
        <v>0.73142689321772003</v>
      </c>
    </row>
    <row r="243" spans="1:16" x14ac:dyDescent="0.4">
      <c r="A243">
        <v>4969</v>
      </c>
      <c r="B243" t="s">
        <v>43</v>
      </c>
      <c r="C243">
        <v>2</v>
      </c>
      <c r="D243">
        <v>10</v>
      </c>
      <c r="E243" t="s">
        <v>11</v>
      </c>
      <c r="F243">
        <v>1490</v>
      </c>
      <c r="G243" t="s">
        <v>13</v>
      </c>
      <c r="H243">
        <v>22.11</v>
      </c>
      <c r="I243">
        <v>-0.25</v>
      </c>
      <c r="J243">
        <v>0.75</v>
      </c>
      <c r="K243">
        <v>0.625</v>
      </c>
      <c r="L243">
        <v>0</v>
      </c>
      <c r="M243">
        <v>1</v>
      </c>
      <c r="N243">
        <v>1</v>
      </c>
      <c r="O243">
        <v>252.277819898985</v>
      </c>
      <c r="P243">
        <v>0.76071187904194304</v>
      </c>
    </row>
    <row r="244" spans="1:16" x14ac:dyDescent="0.4">
      <c r="A244">
        <v>4973</v>
      </c>
      <c r="B244" t="s">
        <v>44</v>
      </c>
      <c r="C244">
        <v>2</v>
      </c>
      <c r="D244">
        <v>7</v>
      </c>
      <c r="E244" t="s">
        <v>11</v>
      </c>
      <c r="F244">
        <v>1490</v>
      </c>
      <c r="G244" t="s">
        <v>10</v>
      </c>
      <c r="H244">
        <v>23.12</v>
      </c>
      <c r="I244">
        <v>-0.25</v>
      </c>
      <c r="J244">
        <v>-2.75</v>
      </c>
      <c r="K244">
        <v>-2.875</v>
      </c>
      <c r="L244">
        <v>0</v>
      </c>
      <c r="M244">
        <v>0.5</v>
      </c>
      <c r="N244">
        <v>0.5</v>
      </c>
      <c r="O244">
        <v>208.83238792635299</v>
      </c>
      <c r="P244">
        <v>0.62541032347320602</v>
      </c>
    </row>
    <row r="245" spans="1:16" x14ac:dyDescent="0.4">
      <c r="A245">
        <v>4979</v>
      </c>
      <c r="B245" t="s">
        <v>44</v>
      </c>
      <c r="C245">
        <v>2</v>
      </c>
      <c r="D245">
        <v>7</v>
      </c>
      <c r="E245" t="s">
        <v>11</v>
      </c>
      <c r="F245">
        <v>1588</v>
      </c>
      <c r="G245" t="s">
        <v>13</v>
      </c>
      <c r="H245">
        <v>23.18</v>
      </c>
      <c r="I245">
        <v>-0.25</v>
      </c>
      <c r="J245">
        <v>-1.5</v>
      </c>
      <c r="K245">
        <v>-1.625</v>
      </c>
      <c r="L245">
        <v>0</v>
      </c>
      <c r="M245">
        <v>0.5</v>
      </c>
      <c r="N245">
        <v>0.5</v>
      </c>
      <c r="O245">
        <v>197.53911584184601</v>
      </c>
      <c r="P245">
        <v>0.60122350358929699</v>
      </c>
    </row>
    <row r="246" spans="1:16" x14ac:dyDescent="0.4">
      <c r="A246">
        <v>4983</v>
      </c>
      <c r="B246" t="s">
        <v>45</v>
      </c>
      <c r="C246">
        <v>2</v>
      </c>
      <c r="D246">
        <v>7</v>
      </c>
      <c r="E246" t="s">
        <v>11</v>
      </c>
      <c r="F246">
        <v>1788</v>
      </c>
      <c r="G246" t="s">
        <v>10</v>
      </c>
      <c r="H246">
        <v>23.8</v>
      </c>
      <c r="I246">
        <v>-1</v>
      </c>
      <c r="J246">
        <v>-1</v>
      </c>
      <c r="K246">
        <v>-1.5</v>
      </c>
      <c r="L246">
        <v>-0.75</v>
      </c>
      <c r="M246">
        <v>-1</v>
      </c>
      <c r="N246">
        <v>-1.375</v>
      </c>
      <c r="O246">
        <v>145.802749861553</v>
      </c>
      <c r="P246">
        <v>0.49868121480827599</v>
      </c>
    </row>
    <row r="247" spans="1:16" x14ac:dyDescent="0.4">
      <c r="A247">
        <v>4990</v>
      </c>
      <c r="B247" t="s">
        <v>45</v>
      </c>
      <c r="C247">
        <v>2</v>
      </c>
      <c r="D247">
        <v>7</v>
      </c>
      <c r="E247" t="s">
        <v>11</v>
      </c>
      <c r="F247">
        <v>1739</v>
      </c>
      <c r="G247" t="s">
        <v>13</v>
      </c>
      <c r="H247">
        <v>23.89</v>
      </c>
      <c r="I247">
        <v>-1</v>
      </c>
      <c r="J247">
        <v>-1</v>
      </c>
      <c r="K247">
        <v>-1.5</v>
      </c>
      <c r="L247">
        <v>-0.75</v>
      </c>
      <c r="M247">
        <v>-1</v>
      </c>
      <c r="N247">
        <v>-1.375</v>
      </c>
      <c r="O247">
        <v>135.88977792476001</v>
      </c>
      <c r="P247">
        <v>0.41185462649585303</v>
      </c>
    </row>
    <row r="248" spans="1:16" x14ac:dyDescent="0.4">
      <c r="A248">
        <v>4994</v>
      </c>
      <c r="B248" t="s">
        <v>46</v>
      </c>
      <c r="C248">
        <v>1</v>
      </c>
      <c r="D248">
        <v>12</v>
      </c>
      <c r="E248" t="s">
        <v>11</v>
      </c>
      <c r="F248">
        <v>2039</v>
      </c>
      <c r="G248" t="s">
        <v>10</v>
      </c>
      <c r="H248">
        <v>25.11</v>
      </c>
      <c r="I248">
        <v>-0.25</v>
      </c>
      <c r="J248">
        <v>-1</v>
      </c>
      <c r="K248">
        <v>-1.125</v>
      </c>
      <c r="L248">
        <v>0</v>
      </c>
      <c r="M248">
        <v>-1</v>
      </c>
      <c r="N248">
        <v>-1</v>
      </c>
      <c r="O248">
        <v>175.846280917987</v>
      </c>
      <c r="P248">
        <v>0.57311315672640295</v>
      </c>
    </row>
    <row r="249" spans="1:16" x14ac:dyDescent="0.4">
      <c r="A249">
        <v>5000</v>
      </c>
      <c r="B249" t="s">
        <v>46</v>
      </c>
      <c r="C249">
        <v>1</v>
      </c>
      <c r="D249">
        <v>12</v>
      </c>
      <c r="E249" t="s">
        <v>11</v>
      </c>
      <c r="F249">
        <v>1643</v>
      </c>
      <c r="G249" t="s">
        <v>13</v>
      </c>
      <c r="H249">
        <v>25.19</v>
      </c>
      <c r="I249">
        <v>-0.5</v>
      </c>
      <c r="J249">
        <v>-1.25</v>
      </c>
      <c r="K249">
        <v>-1.5</v>
      </c>
      <c r="L249">
        <v>0</v>
      </c>
      <c r="M249">
        <v>-1</v>
      </c>
      <c r="N249">
        <v>-1</v>
      </c>
      <c r="O249">
        <v>186.71264620110099</v>
      </c>
      <c r="P249">
        <v>0.54596092064737101</v>
      </c>
    </row>
    <row r="250" spans="1:16" x14ac:dyDescent="0.4">
      <c r="A250">
        <v>5004</v>
      </c>
      <c r="B250" t="s">
        <v>47</v>
      </c>
      <c r="C250">
        <v>2</v>
      </c>
      <c r="D250">
        <v>9</v>
      </c>
      <c r="E250" t="s">
        <v>11</v>
      </c>
      <c r="F250">
        <v>1389</v>
      </c>
      <c r="G250" t="s">
        <v>10</v>
      </c>
      <c r="H250">
        <v>21.92</v>
      </c>
      <c r="I250">
        <v>-0.5</v>
      </c>
      <c r="J250">
        <v>1.25</v>
      </c>
      <c r="K250">
        <v>1</v>
      </c>
      <c r="L250">
        <v>-0.5</v>
      </c>
      <c r="M250">
        <v>1.5</v>
      </c>
      <c r="N250">
        <v>1.25</v>
      </c>
      <c r="O250">
        <v>242.73329677335701</v>
      </c>
      <c r="P250">
        <v>0.69710021564573199</v>
      </c>
    </row>
    <row r="251" spans="1:16" x14ac:dyDescent="0.4">
      <c r="A251">
        <v>5010</v>
      </c>
      <c r="B251" t="s">
        <v>47</v>
      </c>
      <c r="C251">
        <v>2</v>
      </c>
      <c r="D251">
        <v>9</v>
      </c>
      <c r="E251" t="s">
        <v>11</v>
      </c>
      <c r="F251">
        <v>1088</v>
      </c>
      <c r="G251" t="s">
        <v>13</v>
      </c>
      <c r="H251">
        <v>22.4</v>
      </c>
      <c r="I251">
        <v>-0.5</v>
      </c>
      <c r="J251">
        <v>0.25</v>
      </c>
      <c r="K251">
        <v>0</v>
      </c>
      <c r="L251">
        <v>0</v>
      </c>
      <c r="M251">
        <v>0.5</v>
      </c>
      <c r="N251">
        <v>0.5</v>
      </c>
      <c r="O251">
        <v>164.71760715549399</v>
      </c>
      <c r="P251">
        <v>0.48961081747861801</v>
      </c>
    </row>
    <row r="252" spans="1:16" x14ac:dyDescent="0.4">
      <c r="A252">
        <v>5014</v>
      </c>
      <c r="B252" t="s">
        <v>48</v>
      </c>
      <c r="C252">
        <v>2</v>
      </c>
      <c r="D252">
        <v>10</v>
      </c>
      <c r="E252" t="s">
        <v>11</v>
      </c>
      <c r="F252">
        <v>1552</v>
      </c>
      <c r="G252" t="s">
        <v>10</v>
      </c>
      <c r="H252">
        <v>22.66</v>
      </c>
      <c r="I252">
        <v>-0.75</v>
      </c>
      <c r="J252">
        <v>0.5</v>
      </c>
      <c r="K252">
        <v>0.125</v>
      </c>
      <c r="L252">
        <v>-0.5</v>
      </c>
      <c r="M252">
        <v>0.5</v>
      </c>
      <c r="N252">
        <v>0.25</v>
      </c>
      <c r="O252">
        <v>196.357562433661</v>
      </c>
      <c r="P252">
        <v>0.578008840284711</v>
      </c>
    </row>
    <row r="253" spans="1:16" x14ac:dyDescent="0.4">
      <c r="A253">
        <v>5020</v>
      </c>
      <c r="B253" t="s">
        <v>48</v>
      </c>
      <c r="C253">
        <v>2</v>
      </c>
      <c r="D253">
        <v>10</v>
      </c>
      <c r="E253" t="s">
        <v>11</v>
      </c>
      <c r="F253">
        <v>1639</v>
      </c>
      <c r="G253" t="s">
        <v>13</v>
      </c>
      <c r="H253">
        <v>22.65</v>
      </c>
      <c r="I253">
        <v>-0.5</v>
      </c>
      <c r="J253">
        <v>0</v>
      </c>
      <c r="K253">
        <v>-0.25</v>
      </c>
      <c r="L253">
        <v>-0.5</v>
      </c>
      <c r="M253">
        <v>0</v>
      </c>
      <c r="N253">
        <v>-0.25</v>
      </c>
      <c r="O253">
        <v>193.514068080676</v>
      </c>
      <c r="P253">
        <v>0.58067619027639195</v>
      </c>
    </row>
    <row r="254" spans="1:16" x14ac:dyDescent="0.4">
      <c r="A254">
        <v>5024</v>
      </c>
      <c r="B254" t="s">
        <v>49</v>
      </c>
      <c r="C254">
        <v>2</v>
      </c>
      <c r="D254">
        <v>9</v>
      </c>
      <c r="E254" t="s">
        <v>11</v>
      </c>
      <c r="F254">
        <v>1639</v>
      </c>
      <c r="G254" t="s">
        <v>10</v>
      </c>
      <c r="H254">
        <v>23.17</v>
      </c>
      <c r="I254">
        <v>-1</v>
      </c>
      <c r="J254">
        <v>0</v>
      </c>
      <c r="K254">
        <v>-0.5</v>
      </c>
      <c r="L254">
        <v>-0.75</v>
      </c>
      <c r="M254">
        <v>0</v>
      </c>
      <c r="N254">
        <v>-0.375</v>
      </c>
      <c r="O254">
        <v>209.97285420031801</v>
      </c>
      <c r="P254">
        <v>0.60328050845855796</v>
      </c>
    </row>
    <row r="255" spans="1:16" x14ac:dyDescent="0.4">
      <c r="A255">
        <v>5030</v>
      </c>
      <c r="B255" t="s">
        <v>49</v>
      </c>
      <c r="C255">
        <v>2</v>
      </c>
      <c r="D255">
        <v>9</v>
      </c>
      <c r="E255" t="s">
        <v>11</v>
      </c>
      <c r="F255">
        <v>1552</v>
      </c>
      <c r="G255" t="s">
        <v>13</v>
      </c>
      <c r="H255">
        <v>23.29</v>
      </c>
      <c r="I255">
        <v>-0.75</v>
      </c>
      <c r="J255">
        <v>-0.25</v>
      </c>
      <c r="K255">
        <v>-0.625</v>
      </c>
      <c r="L255">
        <v>-0.5</v>
      </c>
      <c r="M255">
        <v>-0.25</v>
      </c>
      <c r="N255">
        <v>-0.5</v>
      </c>
      <c r="O255">
        <v>213.75899868943901</v>
      </c>
      <c r="P255">
        <v>0.64615325703827098</v>
      </c>
    </row>
    <row r="256" spans="1:16" x14ac:dyDescent="0.4">
      <c r="A256">
        <v>5034</v>
      </c>
      <c r="B256" t="s">
        <v>102</v>
      </c>
      <c r="C256">
        <v>2</v>
      </c>
      <c r="D256">
        <v>8</v>
      </c>
      <c r="E256" t="s">
        <v>11</v>
      </c>
      <c r="F256">
        <v>1650</v>
      </c>
      <c r="G256" t="s">
        <v>10</v>
      </c>
      <c r="H256">
        <v>23.73</v>
      </c>
      <c r="I256">
        <v>0</v>
      </c>
      <c r="J256">
        <v>-1.25</v>
      </c>
      <c r="K256">
        <v>-1.25</v>
      </c>
      <c r="L256">
        <v>0</v>
      </c>
      <c r="M256">
        <v>-1</v>
      </c>
      <c r="N256">
        <v>-1</v>
      </c>
      <c r="O256">
        <v>181.387149015836</v>
      </c>
      <c r="P256">
        <v>0.53034381304662204</v>
      </c>
    </row>
    <row r="257" spans="1:16" x14ac:dyDescent="0.4">
      <c r="A257">
        <v>5040</v>
      </c>
      <c r="B257" t="s">
        <v>102</v>
      </c>
      <c r="C257">
        <v>2</v>
      </c>
      <c r="D257">
        <v>8</v>
      </c>
      <c r="E257" t="s">
        <v>11</v>
      </c>
      <c r="F257">
        <v>1540</v>
      </c>
      <c r="G257" t="s">
        <v>13</v>
      </c>
      <c r="H257">
        <v>23.49</v>
      </c>
      <c r="I257">
        <v>-0.25</v>
      </c>
      <c r="J257">
        <v>-0.5</v>
      </c>
      <c r="K257">
        <v>-0.625</v>
      </c>
      <c r="L257">
        <v>0</v>
      </c>
      <c r="M257">
        <v>-0.5</v>
      </c>
      <c r="N257">
        <v>-0.5</v>
      </c>
      <c r="O257">
        <v>145.88643097260601</v>
      </c>
      <c r="P257">
        <v>0.44067440308176498</v>
      </c>
    </row>
    <row r="258" spans="1:16" x14ac:dyDescent="0.4">
      <c r="A258">
        <v>5044</v>
      </c>
      <c r="B258" t="s">
        <v>103</v>
      </c>
      <c r="C258">
        <v>1</v>
      </c>
      <c r="D258">
        <v>10</v>
      </c>
      <c r="E258" t="s">
        <v>11</v>
      </c>
      <c r="F258">
        <v>1753</v>
      </c>
      <c r="G258" t="s">
        <v>10</v>
      </c>
      <c r="H258">
        <v>23.26</v>
      </c>
      <c r="I258">
        <v>-0.5</v>
      </c>
      <c r="J258">
        <v>0.5</v>
      </c>
      <c r="K258">
        <v>0.25</v>
      </c>
      <c r="L258">
        <v>0</v>
      </c>
      <c r="M258">
        <v>0.5</v>
      </c>
      <c r="N258">
        <v>0.5</v>
      </c>
      <c r="O258">
        <v>142.438115450993</v>
      </c>
      <c r="P258">
        <v>0.37739779291882602</v>
      </c>
    </row>
    <row r="259" spans="1:16" x14ac:dyDescent="0.4">
      <c r="A259">
        <v>5050</v>
      </c>
      <c r="B259" t="s">
        <v>103</v>
      </c>
      <c r="C259">
        <v>1</v>
      </c>
      <c r="D259">
        <v>10</v>
      </c>
      <c r="E259" t="s">
        <v>11</v>
      </c>
      <c r="F259">
        <v>1391</v>
      </c>
      <c r="G259" t="s">
        <v>13</v>
      </c>
      <c r="H259">
        <v>23.14</v>
      </c>
      <c r="I259">
        <v>-0.75</v>
      </c>
      <c r="J259">
        <v>0.5</v>
      </c>
      <c r="K259">
        <v>0.125</v>
      </c>
      <c r="L259">
        <v>-0.5</v>
      </c>
      <c r="M259">
        <v>0.5</v>
      </c>
      <c r="N259">
        <v>0.25</v>
      </c>
      <c r="O259">
        <v>146.22822749794901</v>
      </c>
      <c r="P259">
        <v>0.43882421848188902</v>
      </c>
    </row>
    <row r="260" spans="1:16" x14ac:dyDescent="0.4">
      <c r="A260">
        <v>5075</v>
      </c>
      <c r="B260" t="s">
        <v>104</v>
      </c>
      <c r="C260">
        <v>1</v>
      </c>
      <c r="D260">
        <v>8</v>
      </c>
      <c r="E260" t="s">
        <v>11</v>
      </c>
      <c r="F260">
        <v>1742</v>
      </c>
      <c r="G260" t="s">
        <v>10</v>
      </c>
      <c r="H260">
        <v>23.64</v>
      </c>
      <c r="I260">
        <v>-0.25</v>
      </c>
      <c r="J260">
        <v>0.25</v>
      </c>
      <c r="K260">
        <v>0.125</v>
      </c>
      <c r="L260">
        <v>0</v>
      </c>
      <c r="M260">
        <v>0.5</v>
      </c>
      <c r="N260">
        <v>0.5</v>
      </c>
      <c r="O260">
        <v>128.16119634757499</v>
      </c>
      <c r="P260">
        <v>0.33994865148875397</v>
      </c>
    </row>
    <row r="261" spans="1:16" x14ac:dyDescent="0.4">
      <c r="A261">
        <v>5081</v>
      </c>
      <c r="B261" t="s">
        <v>104</v>
      </c>
      <c r="C261">
        <v>1</v>
      </c>
      <c r="D261">
        <v>8</v>
      </c>
      <c r="E261" t="s">
        <v>11</v>
      </c>
      <c r="F261">
        <v>1804</v>
      </c>
      <c r="G261" t="s">
        <v>13</v>
      </c>
      <c r="H261">
        <v>23.4</v>
      </c>
      <c r="I261">
        <v>-0.25</v>
      </c>
      <c r="J261">
        <v>0.75</v>
      </c>
      <c r="K261">
        <v>0.625</v>
      </c>
      <c r="L261">
        <v>-0.5</v>
      </c>
      <c r="M261">
        <v>0.75</v>
      </c>
      <c r="N261">
        <v>0.5</v>
      </c>
      <c r="O261">
        <v>176.04722506078599</v>
      </c>
      <c r="P261">
        <v>0.50794701232183004</v>
      </c>
    </row>
    <row r="262" spans="1:16" x14ac:dyDescent="0.4">
      <c r="A262">
        <v>5087</v>
      </c>
      <c r="B262" t="s">
        <v>105</v>
      </c>
      <c r="C262">
        <v>2</v>
      </c>
      <c r="D262">
        <v>10</v>
      </c>
      <c r="E262" t="s">
        <v>11</v>
      </c>
      <c r="F262">
        <v>1391</v>
      </c>
      <c r="G262" t="s">
        <v>10</v>
      </c>
      <c r="H262">
        <v>22.62</v>
      </c>
      <c r="I262">
        <v>-0.25</v>
      </c>
      <c r="J262">
        <v>0.25</v>
      </c>
      <c r="K262">
        <v>0.125</v>
      </c>
      <c r="L262">
        <v>0</v>
      </c>
      <c r="M262">
        <v>0</v>
      </c>
      <c r="N262">
        <v>0</v>
      </c>
      <c r="O262">
        <v>249.90320377044</v>
      </c>
      <c r="P262">
        <v>0.65886429449374295</v>
      </c>
    </row>
    <row r="263" spans="1:16" x14ac:dyDescent="0.4">
      <c r="A263">
        <v>5093</v>
      </c>
      <c r="B263" t="s">
        <v>105</v>
      </c>
      <c r="C263">
        <v>2</v>
      </c>
      <c r="D263">
        <v>10</v>
      </c>
      <c r="E263" t="s">
        <v>11</v>
      </c>
      <c r="F263">
        <v>1489</v>
      </c>
      <c r="G263" t="s">
        <v>13</v>
      </c>
      <c r="H263">
        <v>22.43</v>
      </c>
      <c r="I263">
        <v>-0.25</v>
      </c>
      <c r="J263">
        <v>0.5</v>
      </c>
      <c r="K263">
        <v>0.375</v>
      </c>
      <c r="L263">
        <v>0</v>
      </c>
      <c r="M263">
        <v>0</v>
      </c>
      <c r="N263">
        <v>0</v>
      </c>
      <c r="O263">
        <v>178.69698465425</v>
      </c>
      <c r="P263">
        <v>0.54188470162093305</v>
      </c>
    </row>
    <row r="264" spans="1:16" x14ac:dyDescent="0.4">
      <c r="A264">
        <v>5098</v>
      </c>
      <c r="B264" t="s">
        <v>50</v>
      </c>
      <c r="C264">
        <v>2</v>
      </c>
      <c r="D264">
        <v>9</v>
      </c>
      <c r="E264" t="s">
        <v>11</v>
      </c>
      <c r="F264">
        <v>1788</v>
      </c>
      <c r="G264" t="s">
        <v>10</v>
      </c>
      <c r="H264">
        <v>21.47</v>
      </c>
      <c r="I264">
        <v>-1</v>
      </c>
      <c r="J264">
        <v>3.75</v>
      </c>
      <c r="K264">
        <v>3.25</v>
      </c>
      <c r="L264">
        <v>-0.75</v>
      </c>
      <c r="M264">
        <v>2.25</v>
      </c>
      <c r="N264">
        <v>1.875</v>
      </c>
      <c r="O264">
        <v>176.034737859518</v>
      </c>
      <c r="P264">
        <v>0.50925967613391299</v>
      </c>
    </row>
    <row r="265" spans="1:16" x14ac:dyDescent="0.4">
      <c r="A265">
        <v>5103</v>
      </c>
      <c r="B265" t="s">
        <v>50</v>
      </c>
      <c r="C265">
        <v>2</v>
      </c>
      <c r="D265">
        <v>9</v>
      </c>
      <c r="E265" t="s">
        <v>11</v>
      </c>
      <c r="F265">
        <v>1442</v>
      </c>
      <c r="G265" t="s">
        <v>13</v>
      </c>
      <c r="H265">
        <v>22.34</v>
      </c>
      <c r="I265">
        <v>-0.25</v>
      </c>
      <c r="J265">
        <v>0.75</v>
      </c>
      <c r="K265">
        <v>0.625</v>
      </c>
      <c r="L265">
        <v>0</v>
      </c>
      <c r="M265">
        <v>0.25</v>
      </c>
      <c r="N265">
        <v>0.25</v>
      </c>
      <c r="O265">
        <v>133.74597245341599</v>
      </c>
      <c r="P265">
        <v>0.39561838664127602</v>
      </c>
    </row>
    <row r="266" spans="1:16" x14ac:dyDescent="0.4">
      <c r="A266">
        <v>5107</v>
      </c>
      <c r="B266" t="s">
        <v>51</v>
      </c>
      <c r="C266">
        <v>2</v>
      </c>
      <c r="D266">
        <v>10</v>
      </c>
      <c r="E266" t="s">
        <v>11</v>
      </c>
      <c r="F266">
        <v>2005</v>
      </c>
      <c r="G266" t="s">
        <v>10</v>
      </c>
      <c r="H266">
        <v>25.2</v>
      </c>
      <c r="I266">
        <v>-0.5</v>
      </c>
      <c r="J266">
        <v>-2.75</v>
      </c>
      <c r="K266">
        <v>-3</v>
      </c>
      <c r="L266">
        <v>-0.5</v>
      </c>
      <c r="M266">
        <v>-2.75</v>
      </c>
      <c r="N266">
        <v>-3</v>
      </c>
      <c r="O266">
        <v>179.48312098514501</v>
      </c>
      <c r="P266">
        <v>0.49555179382167103</v>
      </c>
    </row>
    <row r="267" spans="1:16" x14ac:dyDescent="0.4">
      <c r="A267">
        <v>5113</v>
      </c>
      <c r="B267" t="s">
        <v>51</v>
      </c>
      <c r="C267">
        <v>2</v>
      </c>
      <c r="D267">
        <v>10</v>
      </c>
      <c r="E267" t="s">
        <v>11</v>
      </c>
      <c r="F267">
        <v>1939</v>
      </c>
      <c r="G267" t="s">
        <v>13</v>
      </c>
      <c r="H267">
        <v>25.3</v>
      </c>
      <c r="I267">
        <v>-0.5</v>
      </c>
      <c r="J267">
        <v>-3.25</v>
      </c>
      <c r="K267">
        <v>-3.5</v>
      </c>
      <c r="L267">
        <v>-0.5</v>
      </c>
      <c r="M267">
        <v>-3</v>
      </c>
      <c r="N267">
        <v>-3.25</v>
      </c>
      <c r="O267">
        <v>179.96289317726701</v>
      </c>
      <c r="P267">
        <v>0.54049385401066197</v>
      </c>
    </row>
    <row r="268" spans="1:16" x14ac:dyDescent="0.4">
      <c r="A268">
        <v>5122</v>
      </c>
      <c r="B268" t="s">
        <v>52</v>
      </c>
      <c r="C268">
        <v>1</v>
      </c>
      <c r="D268">
        <v>7</v>
      </c>
      <c r="E268" t="s">
        <v>11</v>
      </c>
      <c r="F268">
        <v>2138</v>
      </c>
      <c r="G268" t="s">
        <v>10</v>
      </c>
      <c r="H268">
        <v>24.6</v>
      </c>
      <c r="I268">
        <v>-0.75</v>
      </c>
      <c r="J268">
        <v>-3.5</v>
      </c>
      <c r="K268">
        <v>-3.875</v>
      </c>
      <c r="L268">
        <v>-0.5</v>
      </c>
      <c r="M268">
        <v>-2.5</v>
      </c>
      <c r="N268">
        <v>-2.75</v>
      </c>
      <c r="O268">
        <v>137.93298138483701</v>
      </c>
      <c r="P268">
        <v>0.40677293276946203</v>
      </c>
    </row>
    <row r="269" spans="1:16" x14ac:dyDescent="0.4">
      <c r="A269">
        <v>5127</v>
      </c>
      <c r="B269" t="s">
        <v>52</v>
      </c>
      <c r="C269">
        <v>1</v>
      </c>
      <c r="D269">
        <v>7</v>
      </c>
      <c r="E269" t="s">
        <v>11</v>
      </c>
      <c r="F269">
        <v>2099</v>
      </c>
      <c r="G269" t="s">
        <v>13</v>
      </c>
      <c r="H269">
        <v>24.71</v>
      </c>
      <c r="I269">
        <v>-1</v>
      </c>
      <c r="J269">
        <v>-3.25</v>
      </c>
      <c r="K269">
        <v>-3.75</v>
      </c>
      <c r="L269">
        <v>-0.5</v>
      </c>
      <c r="M269">
        <v>-2.75</v>
      </c>
      <c r="N269">
        <v>-3</v>
      </c>
      <c r="O269">
        <v>154.57026575690799</v>
      </c>
      <c r="P269">
        <v>0.46074038915013898</v>
      </c>
    </row>
    <row r="270" spans="1:16" x14ac:dyDescent="0.4">
      <c r="A270">
        <v>5132</v>
      </c>
      <c r="B270" t="s">
        <v>53</v>
      </c>
      <c r="C270">
        <v>1</v>
      </c>
      <c r="D270">
        <v>12</v>
      </c>
      <c r="E270" t="s">
        <v>11</v>
      </c>
      <c r="F270">
        <v>1540</v>
      </c>
      <c r="G270" t="s">
        <v>10</v>
      </c>
      <c r="H270">
        <v>23.9</v>
      </c>
      <c r="I270">
        <v>-0.5</v>
      </c>
      <c r="J270">
        <v>-0.75</v>
      </c>
      <c r="K270">
        <v>-1</v>
      </c>
      <c r="L270">
        <v>0</v>
      </c>
      <c r="M270">
        <v>-0.5</v>
      </c>
      <c r="N270">
        <v>-0.5</v>
      </c>
      <c r="O270">
        <v>226.07029750515099</v>
      </c>
      <c r="P270">
        <v>0.54407407029953403</v>
      </c>
    </row>
    <row r="271" spans="1:16" x14ac:dyDescent="0.4">
      <c r="A271">
        <v>5138</v>
      </c>
      <c r="B271" t="s">
        <v>53</v>
      </c>
      <c r="C271">
        <v>1</v>
      </c>
      <c r="D271">
        <v>12</v>
      </c>
      <c r="E271" t="s">
        <v>11</v>
      </c>
      <c r="F271">
        <v>1686</v>
      </c>
      <c r="G271" t="s">
        <v>13</v>
      </c>
      <c r="H271">
        <v>23.63</v>
      </c>
      <c r="I271">
        <v>-0.5</v>
      </c>
      <c r="J271">
        <v>-0.25</v>
      </c>
      <c r="K271">
        <v>-0.5</v>
      </c>
      <c r="L271">
        <v>-0.5</v>
      </c>
      <c r="M271">
        <v>-0.25</v>
      </c>
      <c r="N271">
        <v>-0.5</v>
      </c>
      <c r="O271">
        <v>214.29070320624899</v>
      </c>
      <c r="P271">
        <v>0.63272482878881597</v>
      </c>
    </row>
    <row r="272" spans="1:16" x14ac:dyDescent="0.4">
      <c r="A272">
        <v>5142</v>
      </c>
      <c r="B272" t="s">
        <v>54</v>
      </c>
      <c r="C272">
        <v>2</v>
      </c>
      <c r="D272">
        <v>11</v>
      </c>
      <c r="E272" t="s">
        <v>11</v>
      </c>
      <c r="F272">
        <v>1803</v>
      </c>
      <c r="G272" t="s">
        <v>10</v>
      </c>
      <c r="H272">
        <v>23.25</v>
      </c>
      <c r="I272">
        <v>-0.25</v>
      </c>
      <c r="J272">
        <v>-4</v>
      </c>
      <c r="K272">
        <v>-4.125</v>
      </c>
      <c r="L272">
        <v>0</v>
      </c>
      <c r="M272">
        <v>-3.5</v>
      </c>
      <c r="N272">
        <v>-3.5</v>
      </c>
      <c r="O272">
        <v>152.645112230161</v>
      </c>
      <c r="P272">
        <v>0.44928210945396602</v>
      </c>
    </row>
    <row r="273" spans="1:16" x14ac:dyDescent="0.4">
      <c r="A273">
        <v>5148</v>
      </c>
      <c r="B273" t="s">
        <v>54</v>
      </c>
      <c r="C273">
        <v>2</v>
      </c>
      <c r="D273">
        <v>11</v>
      </c>
      <c r="E273" t="s">
        <v>11</v>
      </c>
      <c r="F273">
        <v>1687</v>
      </c>
      <c r="G273" t="s">
        <v>13</v>
      </c>
      <c r="H273">
        <v>23.29</v>
      </c>
      <c r="I273">
        <v>-0.5</v>
      </c>
      <c r="J273">
        <v>-3.75</v>
      </c>
      <c r="K273">
        <v>-4</v>
      </c>
      <c r="L273">
        <v>0</v>
      </c>
      <c r="M273">
        <v>-3.25</v>
      </c>
      <c r="N273">
        <v>-3.25</v>
      </c>
      <c r="O273">
        <v>173.19573522467601</v>
      </c>
      <c r="P273">
        <v>0.52143306148511204</v>
      </c>
    </row>
    <row r="274" spans="1:16" x14ac:dyDescent="0.4">
      <c r="A274">
        <v>5152</v>
      </c>
      <c r="B274" t="s">
        <v>55</v>
      </c>
      <c r="C274">
        <v>1</v>
      </c>
      <c r="D274">
        <v>15</v>
      </c>
      <c r="E274" t="s">
        <v>11</v>
      </c>
      <c r="F274">
        <v>1891</v>
      </c>
      <c r="G274" t="s">
        <v>10</v>
      </c>
      <c r="H274">
        <v>23.74</v>
      </c>
      <c r="I274">
        <v>-0.75</v>
      </c>
      <c r="J274">
        <v>-0.5</v>
      </c>
      <c r="K274">
        <v>-0.875</v>
      </c>
      <c r="L274">
        <v>0</v>
      </c>
      <c r="M274">
        <v>0</v>
      </c>
      <c r="N274">
        <v>0</v>
      </c>
      <c r="O274">
        <v>198.92915650765201</v>
      </c>
      <c r="P274">
        <v>0.44078717531550399</v>
      </c>
    </row>
    <row r="275" spans="1:16" x14ac:dyDescent="0.4">
      <c r="A275">
        <v>5158</v>
      </c>
      <c r="B275" t="s">
        <v>55</v>
      </c>
      <c r="C275">
        <v>1</v>
      </c>
      <c r="D275">
        <v>15</v>
      </c>
      <c r="E275" t="s">
        <v>11</v>
      </c>
      <c r="F275">
        <v>1788</v>
      </c>
      <c r="G275" t="s">
        <v>13</v>
      </c>
      <c r="H275">
        <v>23.9</v>
      </c>
      <c r="I275">
        <v>-0.75</v>
      </c>
      <c r="J275">
        <v>-0.75</v>
      </c>
      <c r="K275">
        <v>-1.125</v>
      </c>
      <c r="L275">
        <v>0</v>
      </c>
      <c r="M275">
        <v>0</v>
      </c>
      <c r="N275">
        <v>0</v>
      </c>
      <c r="O275">
        <v>184.77868647237199</v>
      </c>
      <c r="P275">
        <v>0.55505366391704203</v>
      </c>
    </row>
    <row r="276" spans="1:16" x14ac:dyDescent="0.4">
      <c r="A276">
        <v>5162</v>
      </c>
      <c r="B276" t="s">
        <v>56</v>
      </c>
      <c r="C276">
        <v>1</v>
      </c>
      <c r="D276">
        <v>7</v>
      </c>
      <c r="E276" t="s">
        <v>11</v>
      </c>
      <c r="F276">
        <v>1739</v>
      </c>
      <c r="G276" t="s">
        <v>10</v>
      </c>
      <c r="H276">
        <v>23.15</v>
      </c>
      <c r="I276">
        <v>0</v>
      </c>
      <c r="J276">
        <v>0.5</v>
      </c>
      <c r="K276">
        <v>0.5</v>
      </c>
      <c r="L276">
        <v>0</v>
      </c>
      <c r="M276">
        <v>0</v>
      </c>
      <c r="N276">
        <v>0</v>
      </c>
      <c r="O276">
        <v>247.106184699046</v>
      </c>
      <c r="P276">
        <v>0.65641390159082402</v>
      </c>
    </row>
    <row r="277" spans="1:16" x14ac:dyDescent="0.4">
      <c r="A277">
        <v>5168</v>
      </c>
      <c r="B277" t="s">
        <v>56</v>
      </c>
      <c r="C277">
        <v>1</v>
      </c>
      <c r="D277">
        <v>7</v>
      </c>
      <c r="E277" t="s">
        <v>11</v>
      </c>
      <c r="F277">
        <v>1591</v>
      </c>
      <c r="G277" t="s">
        <v>13</v>
      </c>
      <c r="H277">
        <v>23.39</v>
      </c>
      <c r="I277">
        <v>0</v>
      </c>
      <c r="J277">
        <v>0.5</v>
      </c>
      <c r="K277">
        <v>0.5</v>
      </c>
      <c r="L277">
        <v>0</v>
      </c>
      <c r="M277">
        <v>0</v>
      </c>
      <c r="N277">
        <v>0</v>
      </c>
      <c r="O277">
        <v>141.60350581066601</v>
      </c>
      <c r="P277">
        <v>0.41719851891878201</v>
      </c>
    </row>
    <row r="278" spans="1:16" x14ac:dyDescent="0.4">
      <c r="A278">
        <v>5180</v>
      </c>
      <c r="B278" t="s">
        <v>57</v>
      </c>
      <c r="C278">
        <v>1</v>
      </c>
      <c r="D278">
        <v>14</v>
      </c>
      <c r="E278" t="s">
        <v>11</v>
      </c>
      <c r="F278">
        <v>1840</v>
      </c>
      <c r="G278" t="s">
        <v>10</v>
      </c>
      <c r="H278">
        <v>26.53</v>
      </c>
      <c r="I278">
        <v>-2.75</v>
      </c>
      <c r="J278">
        <v>-5</v>
      </c>
      <c r="K278">
        <v>-6.375</v>
      </c>
      <c r="L278">
        <v>-2.5</v>
      </c>
      <c r="M278">
        <v>-5</v>
      </c>
      <c r="N278">
        <v>-6.25</v>
      </c>
      <c r="O278">
        <v>235.549946454072</v>
      </c>
      <c r="P278">
        <v>0.70944985103861102</v>
      </c>
    </row>
    <row r="279" spans="1:16" x14ac:dyDescent="0.4">
      <c r="A279">
        <v>5183</v>
      </c>
      <c r="B279" t="s">
        <v>57</v>
      </c>
      <c r="C279">
        <v>1</v>
      </c>
      <c r="D279">
        <v>14</v>
      </c>
      <c r="E279" t="s">
        <v>11</v>
      </c>
      <c r="F279">
        <v>2340</v>
      </c>
      <c r="G279" t="s">
        <v>13</v>
      </c>
      <c r="H279">
        <v>26.61</v>
      </c>
      <c r="I279">
        <v>-2.75</v>
      </c>
      <c r="J279">
        <v>-5.25</v>
      </c>
      <c r="K279">
        <v>-6.625</v>
      </c>
      <c r="L279">
        <v>-2.5</v>
      </c>
      <c r="M279">
        <v>-5</v>
      </c>
      <c r="N279">
        <v>-6.25</v>
      </c>
      <c r="O279">
        <v>225.545039422424</v>
      </c>
      <c r="P279">
        <v>0.67284010172283204</v>
      </c>
    </row>
    <row r="280" spans="1:16" x14ac:dyDescent="0.4">
      <c r="A280">
        <v>5193</v>
      </c>
      <c r="B280" t="s">
        <v>58</v>
      </c>
      <c r="C280">
        <v>1</v>
      </c>
      <c r="D280">
        <v>6</v>
      </c>
      <c r="E280" t="s">
        <v>11</v>
      </c>
      <c r="F280">
        <v>1740</v>
      </c>
      <c r="G280" t="s">
        <v>10</v>
      </c>
      <c r="H280">
        <v>24.13</v>
      </c>
      <c r="I280">
        <v>-0.25</v>
      </c>
      <c r="J280">
        <v>0.5</v>
      </c>
      <c r="K280">
        <v>0.375</v>
      </c>
      <c r="L280">
        <v>0</v>
      </c>
      <c r="M280">
        <v>0</v>
      </c>
      <c r="N280">
        <v>0</v>
      </c>
      <c r="O280">
        <v>143.28837792564099</v>
      </c>
      <c r="P280">
        <v>0.422553374347725</v>
      </c>
    </row>
    <row r="281" spans="1:16" x14ac:dyDescent="0.4">
      <c r="A281">
        <v>5198</v>
      </c>
      <c r="B281" t="s">
        <v>58</v>
      </c>
      <c r="C281">
        <v>1</v>
      </c>
      <c r="D281">
        <v>6</v>
      </c>
      <c r="E281" t="s">
        <v>11</v>
      </c>
      <c r="F281">
        <v>1740</v>
      </c>
      <c r="G281" t="s">
        <v>13</v>
      </c>
      <c r="H281">
        <v>24.28</v>
      </c>
      <c r="I281">
        <v>-0.25</v>
      </c>
      <c r="J281">
        <v>0.25</v>
      </c>
      <c r="K281">
        <v>0.125</v>
      </c>
      <c r="L281">
        <v>0</v>
      </c>
      <c r="M281">
        <v>0</v>
      </c>
      <c r="N281">
        <v>0</v>
      </c>
      <c r="O281">
        <v>175.75674777552899</v>
      </c>
      <c r="P281">
        <v>0.52733799235333001</v>
      </c>
    </row>
    <row r="282" spans="1:16" x14ac:dyDescent="0.4">
      <c r="A282">
        <v>5204</v>
      </c>
      <c r="B282" t="s">
        <v>59</v>
      </c>
      <c r="C282">
        <v>1</v>
      </c>
      <c r="D282">
        <v>7</v>
      </c>
      <c r="E282" t="s">
        <v>11</v>
      </c>
      <c r="F282">
        <v>1643</v>
      </c>
      <c r="G282" t="s">
        <v>10</v>
      </c>
      <c r="H282">
        <v>23.38</v>
      </c>
      <c r="I282">
        <v>0</v>
      </c>
      <c r="J282">
        <v>0.5</v>
      </c>
      <c r="K282">
        <v>0.5</v>
      </c>
      <c r="L282">
        <v>0</v>
      </c>
      <c r="M282">
        <v>0</v>
      </c>
      <c r="N282">
        <v>0</v>
      </c>
      <c r="O282">
        <v>181.69700230347399</v>
      </c>
      <c r="P282">
        <v>0.54282791838663602</v>
      </c>
    </row>
    <row r="283" spans="1:16" x14ac:dyDescent="0.4">
      <c r="A283">
        <v>5209</v>
      </c>
      <c r="B283" t="s">
        <v>59</v>
      </c>
      <c r="C283">
        <v>1</v>
      </c>
      <c r="D283">
        <v>7</v>
      </c>
      <c r="E283" t="s">
        <v>11</v>
      </c>
      <c r="F283">
        <v>1689</v>
      </c>
      <c r="G283" t="s">
        <v>13</v>
      </c>
      <c r="H283">
        <v>23.42</v>
      </c>
      <c r="I283">
        <v>0</v>
      </c>
      <c r="J283">
        <v>0.75</v>
      </c>
      <c r="K283">
        <v>0.75</v>
      </c>
      <c r="L283">
        <v>0</v>
      </c>
      <c r="M283">
        <v>0</v>
      </c>
      <c r="N283">
        <v>0</v>
      </c>
      <c r="O283">
        <v>195.88606247809901</v>
      </c>
      <c r="P283">
        <v>0.58779489333123602</v>
      </c>
    </row>
    <row r="284" spans="1:16" x14ac:dyDescent="0.4">
      <c r="A284">
        <v>5214</v>
      </c>
      <c r="B284" t="s">
        <v>60</v>
      </c>
      <c r="C284">
        <v>1</v>
      </c>
      <c r="D284">
        <v>10</v>
      </c>
      <c r="E284" t="s">
        <v>11</v>
      </c>
      <c r="F284">
        <v>1542</v>
      </c>
      <c r="G284" t="s">
        <v>10</v>
      </c>
      <c r="H284">
        <v>23.9</v>
      </c>
      <c r="I284">
        <v>-0.25</v>
      </c>
      <c r="J284">
        <v>-0.5</v>
      </c>
      <c r="K284">
        <v>-0.625</v>
      </c>
      <c r="L284">
        <v>0</v>
      </c>
      <c r="M284">
        <v>-0.5</v>
      </c>
      <c r="N284">
        <v>-0.5</v>
      </c>
      <c r="O284">
        <v>163.31329919680499</v>
      </c>
      <c r="P284">
        <v>0.47880196768794497</v>
      </c>
    </row>
    <row r="285" spans="1:16" x14ac:dyDescent="0.4">
      <c r="A285">
        <v>5221</v>
      </c>
      <c r="B285" t="s">
        <v>60</v>
      </c>
      <c r="C285">
        <v>1</v>
      </c>
      <c r="D285">
        <v>10</v>
      </c>
      <c r="E285" t="s">
        <v>11</v>
      </c>
      <c r="F285">
        <v>1442</v>
      </c>
      <c r="G285" t="s">
        <v>13</v>
      </c>
      <c r="H285">
        <v>24.04</v>
      </c>
      <c r="I285">
        <v>-0.5</v>
      </c>
      <c r="J285">
        <v>-0.5</v>
      </c>
      <c r="K285">
        <v>-0.75</v>
      </c>
      <c r="L285">
        <v>0</v>
      </c>
      <c r="M285">
        <v>-0.75</v>
      </c>
      <c r="N285">
        <v>-0.75</v>
      </c>
      <c r="O285">
        <v>133.147988364854</v>
      </c>
      <c r="P285">
        <v>0.402218343741784</v>
      </c>
    </row>
    <row r="286" spans="1:16" x14ac:dyDescent="0.4">
      <c r="A286">
        <v>5229</v>
      </c>
      <c r="B286" t="s">
        <v>61</v>
      </c>
      <c r="C286">
        <v>1</v>
      </c>
      <c r="D286">
        <v>14</v>
      </c>
      <c r="E286" t="s">
        <v>11</v>
      </c>
      <c r="F286">
        <v>2487</v>
      </c>
      <c r="G286" t="s">
        <v>10</v>
      </c>
      <c r="H286">
        <v>26.92</v>
      </c>
      <c r="I286">
        <v>-1.25</v>
      </c>
      <c r="J286">
        <v>-5.25</v>
      </c>
      <c r="K286">
        <v>-5.875</v>
      </c>
      <c r="L286">
        <v>-1</v>
      </c>
      <c r="M286">
        <v>-5</v>
      </c>
      <c r="N286">
        <v>-5.5</v>
      </c>
      <c r="O286">
        <v>209.22154821618599</v>
      </c>
      <c r="P286">
        <v>0.63860754701695599</v>
      </c>
    </row>
    <row r="287" spans="1:16" x14ac:dyDescent="0.4">
      <c r="A287">
        <v>5233</v>
      </c>
      <c r="B287" t="s">
        <v>61</v>
      </c>
      <c r="C287">
        <v>1</v>
      </c>
      <c r="D287">
        <v>14</v>
      </c>
      <c r="E287" t="s">
        <v>11</v>
      </c>
      <c r="F287">
        <v>2040</v>
      </c>
      <c r="G287" t="s">
        <v>13</v>
      </c>
      <c r="H287">
        <v>26.61</v>
      </c>
      <c r="I287">
        <v>-1.75</v>
      </c>
      <c r="J287">
        <v>-4.25</v>
      </c>
      <c r="K287">
        <v>-5.125</v>
      </c>
      <c r="L287">
        <v>-1.5</v>
      </c>
      <c r="M287">
        <v>-4</v>
      </c>
      <c r="N287">
        <v>-4.75</v>
      </c>
      <c r="O287">
        <v>237.57606249831801</v>
      </c>
      <c r="P287">
        <v>0.73648850731247895</v>
      </c>
    </row>
    <row r="288" spans="1:16" x14ac:dyDescent="0.4">
      <c r="A288">
        <v>5239</v>
      </c>
      <c r="B288" t="s">
        <v>62</v>
      </c>
      <c r="C288">
        <v>1</v>
      </c>
      <c r="D288">
        <v>9</v>
      </c>
      <c r="E288" t="s">
        <v>11</v>
      </c>
      <c r="F288">
        <v>1590</v>
      </c>
      <c r="G288" t="s">
        <v>10</v>
      </c>
      <c r="H288">
        <v>23.72</v>
      </c>
      <c r="I288">
        <v>-0.25</v>
      </c>
      <c r="J288">
        <v>0.75</v>
      </c>
      <c r="K288">
        <v>0.625</v>
      </c>
      <c r="L288">
        <v>0</v>
      </c>
      <c r="M288">
        <v>0.5</v>
      </c>
      <c r="N288">
        <v>0.5</v>
      </c>
      <c r="O288">
        <v>264.93852834170201</v>
      </c>
      <c r="P288">
        <v>0.79130306386093097</v>
      </c>
    </row>
    <row r="289" spans="1:16" x14ac:dyDescent="0.4">
      <c r="A289">
        <v>5248</v>
      </c>
      <c r="B289" t="s">
        <v>62</v>
      </c>
      <c r="C289">
        <v>1</v>
      </c>
      <c r="D289">
        <v>9</v>
      </c>
      <c r="E289" t="s">
        <v>11</v>
      </c>
      <c r="F289">
        <v>1599</v>
      </c>
      <c r="G289" t="s">
        <v>13</v>
      </c>
      <c r="H289">
        <v>23.68</v>
      </c>
      <c r="I289">
        <v>-0.25</v>
      </c>
      <c r="J289">
        <v>1</v>
      </c>
      <c r="K289">
        <v>0.875</v>
      </c>
      <c r="L289">
        <v>0</v>
      </c>
      <c r="M289">
        <v>0.75</v>
      </c>
      <c r="N289">
        <v>0.75</v>
      </c>
      <c r="O289">
        <v>231.88087701510301</v>
      </c>
      <c r="P289">
        <v>0.70536470862230305</v>
      </c>
    </row>
    <row r="290" spans="1:16" x14ac:dyDescent="0.4">
      <c r="A290">
        <v>5254</v>
      </c>
      <c r="B290" t="s">
        <v>63</v>
      </c>
      <c r="C290">
        <v>1</v>
      </c>
      <c r="D290">
        <v>11</v>
      </c>
      <c r="E290" t="s">
        <v>11</v>
      </c>
      <c r="F290">
        <v>1790</v>
      </c>
      <c r="G290" t="s">
        <v>10</v>
      </c>
      <c r="H290">
        <v>24.18</v>
      </c>
      <c r="I290">
        <v>-0.25</v>
      </c>
      <c r="J290">
        <v>-1</v>
      </c>
      <c r="K290">
        <v>-1.125</v>
      </c>
      <c r="L290">
        <v>0</v>
      </c>
      <c r="M290">
        <v>-1</v>
      </c>
      <c r="N290">
        <v>-1</v>
      </c>
      <c r="O290">
        <v>234.57486514456599</v>
      </c>
      <c r="P290">
        <v>0.69815477276134896</v>
      </c>
    </row>
    <row r="291" spans="1:16" x14ac:dyDescent="0.4">
      <c r="A291">
        <v>5260</v>
      </c>
      <c r="B291" t="s">
        <v>63</v>
      </c>
      <c r="C291">
        <v>1</v>
      </c>
      <c r="D291">
        <v>11</v>
      </c>
      <c r="E291" t="s">
        <v>11</v>
      </c>
      <c r="F291">
        <v>1641</v>
      </c>
      <c r="G291" t="s">
        <v>13</v>
      </c>
      <c r="H291">
        <v>24.37</v>
      </c>
      <c r="I291">
        <v>-0.5</v>
      </c>
      <c r="J291">
        <v>-1.5</v>
      </c>
      <c r="K291">
        <v>-1.75</v>
      </c>
      <c r="L291">
        <v>0</v>
      </c>
      <c r="M291">
        <v>-1.5</v>
      </c>
      <c r="N291">
        <v>-1.5</v>
      </c>
      <c r="O291">
        <v>194.18888294801499</v>
      </c>
      <c r="P291">
        <v>0.58387901049615998</v>
      </c>
    </row>
    <row r="292" spans="1:16" x14ac:dyDescent="0.4">
      <c r="A292">
        <v>5275</v>
      </c>
      <c r="B292" t="s">
        <v>64</v>
      </c>
      <c r="C292">
        <v>1</v>
      </c>
      <c r="D292">
        <v>15</v>
      </c>
      <c r="E292" t="s">
        <v>11</v>
      </c>
      <c r="F292">
        <v>1989</v>
      </c>
      <c r="G292" t="s">
        <v>10</v>
      </c>
      <c r="H292">
        <v>24.95</v>
      </c>
      <c r="I292">
        <v>-0.5</v>
      </c>
      <c r="J292">
        <v>-0.75</v>
      </c>
      <c r="K292">
        <v>-1</v>
      </c>
      <c r="L292">
        <v>-0.5</v>
      </c>
      <c r="M292">
        <v>-0.75</v>
      </c>
      <c r="N292">
        <v>-1</v>
      </c>
      <c r="O292">
        <v>247.694522861716</v>
      </c>
      <c r="P292">
        <v>0.73871559458856795</v>
      </c>
    </row>
    <row r="293" spans="1:16" x14ac:dyDescent="0.4">
      <c r="A293">
        <v>5280</v>
      </c>
      <c r="B293" t="s">
        <v>64</v>
      </c>
      <c r="C293">
        <v>1</v>
      </c>
      <c r="D293">
        <v>15</v>
      </c>
      <c r="E293" t="s">
        <v>11</v>
      </c>
      <c r="F293">
        <v>2040</v>
      </c>
      <c r="G293" t="s">
        <v>13</v>
      </c>
      <c r="H293">
        <v>24.95</v>
      </c>
      <c r="I293">
        <v>-0.5</v>
      </c>
      <c r="J293">
        <v>-1</v>
      </c>
      <c r="K293">
        <v>-1.25</v>
      </c>
      <c r="L293">
        <v>-0.5</v>
      </c>
      <c r="M293">
        <v>-1.25</v>
      </c>
      <c r="N293">
        <v>-1.5</v>
      </c>
      <c r="O293">
        <v>229.92577435883399</v>
      </c>
      <c r="P293">
        <v>0.73432253328892405</v>
      </c>
    </row>
    <row r="294" spans="1:16" x14ac:dyDescent="0.4">
      <c r="A294">
        <v>5286</v>
      </c>
      <c r="B294" t="s">
        <v>65</v>
      </c>
      <c r="C294">
        <v>2</v>
      </c>
      <c r="D294">
        <v>7</v>
      </c>
      <c r="E294" t="s">
        <v>11</v>
      </c>
      <c r="F294">
        <v>1490</v>
      </c>
      <c r="G294" t="s">
        <v>10</v>
      </c>
      <c r="H294">
        <v>23.45</v>
      </c>
      <c r="I294">
        <v>-1.25</v>
      </c>
      <c r="J294">
        <v>-1</v>
      </c>
      <c r="K294">
        <v>-1.625</v>
      </c>
      <c r="L294">
        <v>-1</v>
      </c>
      <c r="M294">
        <v>-1</v>
      </c>
      <c r="N294">
        <v>-1.5</v>
      </c>
      <c r="O294">
        <v>85.618518154038796</v>
      </c>
      <c r="P294">
        <v>0.25617952457450099</v>
      </c>
    </row>
    <row r="295" spans="1:16" x14ac:dyDescent="0.4">
      <c r="A295">
        <v>5290</v>
      </c>
      <c r="B295" t="s">
        <v>65</v>
      </c>
      <c r="C295">
        <v>2</v>
      </c>
      <c r="D295">
        <v>7</v>
      </c>
      <c r="E295" t="s">
        <v>11</v>
      </c>
      <c r="F295">
        <v>1554</v>
      </c>
      <c r="G295" t="s">
        <v>13</v>
      </c>
      <c r="H295">
        <v>23.55</v>
      </c>
      <c r="I295">
        <v>-1.25</v>
      </c>
      <c r="J295">
        <v>-1.75</v>
      </c>
      <c r="K295">
        <v>-2.375</v>
      </c>
      <c r="L295">
        <v>-1</v>
      </c>
      <c r="M295">
        <v>-1.75</v>
      </c>
      <c r="N295">
        <v>-2.25</v>
      </c>
      <c r="O295">
        <v>116.549298537608</v>
      </c>
      <c r="P295">
        <v>0.34855663484315202</v>
      </c>
    </row>
    <row r="296" spans="1:16" x14ac:dyDescent="0.4">
      <c r="A296">
        <v>5296</v>
      </c>
      <c r="B296" t="s">
        <v>66</v>
      </c>
      <c r="C296">
        <v>2</v>
      </c>
      <c r="D296">
        <v>12</v>
      </c>
      <c r="E296" t="s">
        <v>11</v>
      </c>
      <c r="F296">
        <v>1490</v>
      </c>
      <c r="G296" t="s">
        <v>10</v>
      </c>
      <c r="H296">
        <v>23.44</v>
      </c>
      <c r="I296">
        <v>0</v>
      </c>
      <c r="J296">
        <v>-1.5</v>
      </c>
      <c r="K296">
        <v>-1.5</v>
      </c>
      <c r="L296">
        <v>0</v>
      </c>
      <c r="M296">
        <v>-1.25</v>
      </c>
      <c r="N296">
        <v>-1.25</v>
      </c>
      <c r="O296">
        <v>256.020513289093</v>
      </c>
      <c r="P296">
        <v>0.75597835012738501</v>
      </c>
    </row>
    <row r="297" spans="1:16" x14ac:dyDescent="0.4">
      <c r="A297">
        <v>5301</v>
      </c>
      <c r="B297" t="s">
        <v>66</v>
      </c>
      <c r="C297">
        <v>2</v>
      </c>
      <c r="D297">
        <v>12</v>
      </c>
      <c r="E297" t="s">
        <v>11</v>
      </c>
      <c r="F297">
        <v>1742</v>
      </c>
      <c r="G297" t="s">
        <v>13</v>
      </c>
      <c r="H297">
        <v>23.41</v>
      </c>
      <c r="I297">
        <v>0</v>
      </c>
      <c r="J297">
        <v>-0.75</v>
      </c>
      <c r="K297">
        <v>-0.75</v>
      </c>
      <c r="L297">
        <v>0</v>
      </c>
      <c r="M297">
        <v>-0.75</v>
      </c>
      <c r="N297">
        <v>-0.75</v>
      </c>
      <c r="O297">
        <v>252.16524957889499</v>
      </c>
      <c r="P297">
        <v>0.77255761368586295</v>
      </c>
    </row>
    <row r="298" spans="1:16" x14ac:dyDescent="0.4">
      <c r="A298">
        <v>5307</v>
      </c>
      <c r="B298" t="s">
        <v>67</v>
      </c>
      <c r="C298">
        <v>2</v>
      </c>
      <c r="D298">
        <v>9</v>
      </c>
      <c r="E298" t="s">
        <v>11</v>
      </c>
      <c r="F298">
        <v>1788</v>
      </c>
      <c r="G298" t="s">
        <v>10</v>
      </c>
      <c r="H298">
        <v>24.06</v>
      </c>
      <c r="I298">
        <v>0</v>
      </c>
      <c r="J298">
        <v>-2.5</v>
      </c>
      <c r="K298">
        <v>-2.5</v>
      </c>
      <c r="L298">
        <v>0</v>
      </c>
      <c r="M298">
        <v>-2.25</v>
      </c>
      <c r="N298">
        <v>-2.25</v>
      </c>
      <c r="O298">
        <v>225.19196615489199</v>
      </c>
      <c r="P298">
        <v>0.67294650624170904</v>
      </c>
    </row>
    <row r="299" spans="1:16" x14ac:dyDescent="0.4">
      <c r="A299">
        <v>5313</v>
      </c>
      <c r="B299" t="s">
        <v>67</v>
      </c>
      <c r="C299">
        <v>2</v>
      </c>
      <c r="D299">
        <v>9</v>
      </c>
      <c r="E299" t="s">
        <v>11</v>
      </c>
      <c r="F299">
        <v>1639</v>
      </c>
      <c r="G299" t="s">
        <v>13</v>
      </c>
      <c r="H299">
        <v>23.88</v>
      </c>
      <c r="I299">
        <v>-1.5</v>
      </c>
      <c r="J299">
        <v>-1.25</v>
      </c>
      <c r="K299">
        <v>-2</v>
      </c>
      <c r="L299">
        <v>-1.25</v>
      </c>
      <c r="M299">
        <v>-1.5</v>
      </c>
      <c r="N299">
        <v>-2.125</v>
      </c>
      <c r="O299">
        <v>224.45065675770999</v>
      </c>
      <c r="P299">
        <v>0.69035764347842399</v>
      </c>
    </row>
    <row r="300" spans="1:16" x14ac:dyDescent="0.4">
      <c r="A300">
        <v>5317</v>
      </c>
      <c r="B300" t="s">
        <v>68</v>
      </c>
      <c r="C300">
        <v>1</v>
      </c>
      <c r="D300">
        <v>15</v>
      </c>
      <c r="E300" t="s">
        <v>11</v>
      </c>
      <c r="F300">
        <v>2040</v>
      </c>
      <c r="G300" t="s">
        <v>10</v>
      </c>
      <c r="H300">
        <v>25.15</v>
      </c>
      <c r="I300">
        <v>-1.25</v>
      </c>
      <c r="J300">
        <v>-0.75</v>
      </c>
      <c r="K300">
        <v>-1.375</v>
      </c>
      <c r="L300">
        <v>-0.5</v>
      </c>
      <c r="M300">
        <v>-1.5</v>
      </c>
      <c r="N300">
        <v>-1.75</v>
      </c>
      <c r="O300">
        <v>179.46149409672</v>
      </c>
      <c r="P300">
        <v>0.53326923213714605</v>
      </c>
    </row>
    <row r="301" spans="1:16" x14ac:dyDescent="0.4">
      <c r="A301">
        <v>5323</v>
      </c>
      <c r="B301" t="s">
        <v>68</v>
      </c>
      <c r="C301">
        <v>1</v>
      </c>
      <c r="D301">
        <v>15</v>
      </c>
      <c r="E301" t="s">
        <v>11</v>
      </c>
      <c r="F301">
        <v>1991</v>
      </c>
      <c r="G301" t="s">
        <v>13</v>
      </c>
      <c r="H301">
        <v>24.98</v>
      </c>
      <c r="I301">
        <v>-0.5</v>
      </c>
      <c r="J301">
        <v>-0.75</v>
      </c>
      <c r="K301">
        <v>-1</v>
      </c>
      <c r="L301">
        <v>-0.5</v>
      </c>
      <c r="M301">
        <v>-1.5</v>
      </c>
      <c r="N301">
        <v>-1.75</v>
      </c>
      <c r="O301">
        <v>224.700724124961</v>
      </c>
      <c r="P301">
        <v>0.69590222030039095</v>
      </c>
    </row>
    <row r="302" spans="1:16" x14ac:dyDescent="0.4">
      <c r="A302">
        <v>5327</v>
      </c>
      <c r="B302" t="s">
        <v>69</v>
      </c>
      <c r="C302">
        <v>1</v>
      </c>
      <c r="D302">
        <v>11</v>
      </c>
      <c r="E302" t="s">
        <v>11</v>
      </c>
      <c r="F302">
        <v>1740</v>
      </c>
      <c r="G302" t="s">
        <v>10</v>
      </c>
      <c r="H302">
        <v>24.71</v>
      </c>
      <c r="I302">
        <v>-1.25</v>
      </c>
      <c r="J302">
        <v>-1</v>
      </c>
      <c r="K302">
        <v>-1.625</v>
      </c>
      <c r="L302">
        <v>-0.75</v>
      </c>
      <c r="M302">
        <v>-1.25</v>
      </c>
      <c r="N302">
        <v>-1.625</v>
      </c>
      <c r="O302">
        <v>182.96943105810701</v>
      </c>
      <c r="P302">
        <v>0.54157532242832196</v>
      </c>
    </row>
    <row r="303" spans="1:16" x14ac:dyDescent="0.4">
      <c r="A303">
        <v>5333</v>
      </c>
      <c r="B303" t="s">
        <v>69</v>
      </c>
      <c r="C303">
        <v>1</v>
      </c>
      <c r="D303">
        <v>11</v>
      </c>
      <c r="E303" t="s">
        <v>11</v>
      </c>
      <c r="F303">
        <v>1891</v>
      </c>
      <c r="G303" t="s">
        <v>13</v>
      </c>
      <c r="H303">
        <v>24.91</v>
      </c>
      <c r="I303">
        <v>-0.5</v>
      </c>
      <c r="J303">
        <v>-1.25</v>
      </c>
      <c r="K303">
        <v>-1.5</v>
      </c>
      <c r="L303">
        <v>-0.5</v>
      </c>
      <c r="M303">
        <v>-1.25</v>
      </c>
      <c r="N303">
        <v>-1.5</v>
      </c>
      <c r="O303">
        <v>189.0463050493</v>
      </c>
      <c r="P303">
        <v>0.57018209864912694</v>
      </c>
    </row>
    <row r="304" spans="1:16" x14ac:dyDescent="0.4">
      <c r="A304">
        <v>5362</v>
      </c>
      <c r="B304" t="s">
        <v>70</v>
      </c>
      <c r="C304">
        <v>2</v>
      </c>
      <c r="D304">
        <v>11</v>
      </c>
      <c r="E304" t="s">
        <v>11</v>
      </c>
      <c r="F304">
        <v>2003</v>
      </c>
      <c r="G304" t="s">
        <v>10</v>
      </c>
      <c r="H304">
        <v>24.76</v>
      </c>
      <c r="I304">
        <v>-1.25</v>
      </c>
      <c r="J304">
        <v>-2.75</v>
      </c>
      <c r="K304">
        <v>-3.375</v>
      </c>
      <c r="L304">
        <v>-1.25</v>
      </c>
      <c r="M304">
        <v>-2.5</v>
      </c>
      <c r="N304">
        <v>-3.125</v>
      </c>
      <c r="O304">
        <v>169.147111853289</v>
      </c>
      <c r="P304">
        <v>0.497921766010824</v>
      </c>
    </row>
    <row r="305" spans="1:16" x14ac:dyDescent="0.4">
      <c r="A305">
        <v>5367</v>
      </c>
      <c r="B305" t="s">
        <v>70</v>
      </c>
      <c r="C305">
        <v>2</v>
      </c>
      <c r="D305">
        <v>11</v>
      </c>
      <c r="E305" t="s">
        <v>11</v>
      </c>
      <c r="F305">
        <v>1840</v>
      </c>
      <c r="G305" t="s">
        <v>13</v>
      </c>
      <c r="H305">
        <v>24.67</v>
      </c>
      <c r="I305">
        <v>-3</v>
      </c>
      <c r="J305">
        <v>-1.5</v>
      </c>
      <c r="K305">
        <v>-3</v>
      </c>
      <c r="L305">
        <v>-3</v>
      </c>
      <c r="M305">
        <v>-1.25</v>
      </c>
      <c r="N305">
        <v>-2.75</v>
      </c>
      <c r="O305">
        <v>227.38423050533501</v>
      </c>
      <c r="P305">
        <v>0.69088405464810398</v>
      </c>
    </row>
    <row r="306" spans="1:16" x14ac:dyDescent="0.4">
      <c r="A306">
        <v>5373</v>
      </c>
      <c r="B306" t="s">
        <v>71</v>
      </c>
      <c r="C306">
        <v>2</v>
      </c>
      <c r="D306">
        <v>9</v>
      </c>
      <c r="E306" t="s">
        <v>11</v>
      </c>
      <c r="F306">
        <v>1100</v>
      </c>
      <c r="G306" t="s">
        <v>10</v>
      </c>
      <c r="H306">
        <v>23.01</v>
      </c>
      <c r="I306">
        <v>-0.25</v>
      </c>
      <c r="J306">
        <v>-1.25</v>
      </c>
      <c r="K306">
        <v>-1.375</v>
      </c>
      <c r="L306">
        <v>0</v>
      </c>
      <c r="M306">
        <v>-1.25</v>
      </c>
      <c r="N306">
        <v>-1.25</v>
      </c>
      <c r="O306">
        <v>137.69434337253199</v>
      </c>
      <c r="P306">
        <v>0.41146820351443197</v>
      </c>
    </row>
    <row r="307" spans="1:16" x14ac:dyDescent="0.4">
      <c r="A307">
        <v>5378</v>
      </c>
      <c r="B307" t="s">
        <v>71</v>
      </c>
      <c r="C307">
        <v>2</v>
      </c>
      <c r="D307">
        <v>9</v>
      </c>
      <c r="E307" t="s">
        <v>11</v>
      </c>
      <c r="F307">
        <v>1442</v>
      </c>
      <c r="G307" t="s">
        <v>13</v>
      </c>
      <c r="H307">
        <v>22.95</v>
      </c>
      <c r="I307">
        <v>-0.75</v>
      </c>
      <c r="J307">
        <v>-1.25</v>
      </c>
      <c r="K307">
        <v>-1.625</v>
      </c>
      <c r="L307">
        <v>-0.5</v>
      </c>
      <c r="M307">
        <v>-1</v>
      </c>
      <c r="N307">
        <v>-1.25</v>
      </c>
      <c r="O307">
        <v>199.76630337280301</v>
      </c>
      <c r="P307">
        <v>0.58968256880582803</v>
      </c>
    </row>
    <row r="308" spans="1:16" x14ac:dyDescent="0.4">
      <c r="A308">
        <v>5385</v>
      </c>
      <c r="B308" t="s">
        <v>72</v>
      </c>
      <c r="C308">
        <v>1</v>
      </c>
      <c r="D308">
        <v>12</v>
      </c>
      <c r="E308" t="s">
        <v>11</v>
      </c>
      <c r="F308">
        <v>2198</v>
      </c>
      <c r="G308" t="s">
        <v>10</v>
      </c>
      <c r="H308">
        <v>26.55</v>
      </c>
      <c r="I308">
        <v>-1.25</v>
      </c>
      <c r="J308">
        <v>-4.5</v>
      </c>
      <c r="K308">
        <v>-5.125</v>
      </c>
      <c r="L308">
        <v>-0.75</v>
      </c>
      <c r="M308">
        <v>-4.25</v>
      </c>
      <c r="N308">
        <v>-4.625</v>
      </c>
      <c r="O308">
        <v>184.80690166114201</v>
      </c>
      <c r="P308">
        <v>0.53929364997940599</v>
      </c>
    </row>
    <row r="309" spans="1:16" x14ac:dyDescent="0.4">
      <c r="A309">
        <v>5393</v>
      </c>
      <c r="B309" t="s">
        <v>72</v>
      </c>
      <c r="C309">
        <v>1</v>
      </c>
      <c r="D309">
        <v>12</v>
      </c>
      <c r="E309" t="s">
        <v>11</v>
      </c>
      <c r="F309">
        <v>1991</v>
      </c>
      <c r="G309" t="s">
        <v>13</v>
      </c>
      <c r="H309">
        <v>26.18</v>
      </c>
      <c r="I309">
        <v>-1</v>
      </c>
      <c r="J309">
        <v>-3.75</v>
      </c>
      <c r="K309">
        <v>-4.25</v>
      </c>
      <c r="L309">
        <v>-0.75</v>
      </c>
      <c r="M309">
        <v>-3.5</v>
      </c>
      <c r="N309">
        <v>-3.875</v>
      </c>
      <c r="O309">
        <v>169.33164731317299</v>
      </c>
      <c r="P309">
        <v>0.51004779488788399</v>
      </c>
    </row>
    <row r="310" spans="1:16" x14ac:dyDescent="0.4">
      <c r="A310">
        <v>5399</v>
      </c>
      <c r="B310" t="s">
        <v>73</v>
      </c>
      <c r="C310">
        <v>1</v>
      </c>
      <c r="D310">
        <v>13</v>
      </c>
      <c r="E310" t="s">
        <v>11</v>
      </c>
      <c r="F310">
        <v>1898</v>
      </c>
      <c r="G310" t="s">
        <v>10</v>
      </c>
      <c r="H310">
        <v>24.35</v>
      </c>
      <c r="I310">
        <v>-1.5</v>
      </c>
      <c r="J310">
        <v>1.25</v>
      </c>
      <c r="K310">
        <v>0.5</v>
      </c>
      <c r="L310">
        <v>-1</v>
      </c>
      <c r="M310">
        <v>0.75</v>
      </c>
      <c r="N310">
        <v>0.25</v>
      </c>
      <c r="O310">
        <v>273.09536859726501</v>
      </c>
      <c r="P310">
        <v>0.81878952845819297</v>
      </c>
    </row>
    <row r="311" spans="1:16" x14ac:dyDescent="0.4">
      <c r="A311">
        <v>5404</v>
      </c>
      <c r="B311" t="s">
        <v>73</v>
      </c>
      <c r="C311">
        <v>1</v>
      </c>
      <c r="D311">
        <v>13</v>
      </c>
      <c r="E311" t="s">
        <v>11</v>
      </c>
      <c r="F311">
        <v>1991</v>
      </c>
      <c r="G311" t="s">
        <v>13</v>
      </c>
      <c r="H311">
        <v>24.42</v>
      </c>
      <c r="I311">
        <v>-0.25</v>
      </c>
      <c r="J311">
        <v>1</v>
      </c>
      <c r="K311">
        <v>0.875</v>
      </c>
      <c r="L311">
        <v>0</v>
      </c>
      <c r="M311">
        <v>0</v>
      </c>
      <c r="N311">
        <v>0</v>
      </c>
      <c r="O311">
        <v>241.40446473111001</v>
      </c>
      <c r="P311">
        <v>0.74103697239313204</v>
      </c>
    </row>
    <row r="312" spans="1:16" x14ac:dyDescent="0.4">
      <c r="A312">
        <v>5410</v>
      </c>
      <c r="B312" t="s">
        <v>74</v>
      </c>
      <c r="C312">
        <v>1</v>
      </c>
      <c r="D312">
        <v>10</v>
      </c>
      <c r="E312" t="s">
        <v>11</v>
      </c>
      <c r="F312">
        <v>1389</v>
      </c>
      <c r="G312" t="s">
        <v>10</v>
      </c>
      <c r="H312">
        <v>24.47</v>
      </c>
      <c r="I312">
        <v>-0.25</v>
      </c>
      <c r="J312">
        <v>-1.25</v>
      </c>
      <c r="K312">
        <v>-1.375</v>
      </c>
      <c r="L312">
        <v>0</v>
      </c>
      <c r="M312">
        <v>-1.25</v>
      </c>
      <c r="N312">
        <v>-1.25</v>
      </c>
      <c r="O312">
        <v>243.81718154366001</v>
      </c>
      <c r="P312">
        <v>0.72554360819808605</v>
      </c>
    </row>
    <row r="313" spans="1:16" x14ac:dyDescent="0.4">
      <c r="A313">
        <v>5416</v>
      </c>
      <c r="B313" t="s">
        <v>74</v>
      </c>
      <c r="C313">
        <v>1</v>
      </c>
      <c r="D313">
        <v>10</v>
      </c>
      <c r="E313" t="s">
        <v>11</v>
      </c>
      <c r="F313">
        <v>1701</v>
      </c>
      <c r="G313" t="s">
        <v>13</v>
      </c>
      <c r="H313">
        <v>24.57</v>
      </c>
      <c r="I313">
        <v>-0.25</v>
      </c>
      <c r="J313">
        <v>-1</v>
      </c>
      <c r="K313">
        <v>-1.125</v>
      </c>
      <c r="L313">
        <v>0</v>
      </c>
      <c r="M313">
        <v>-1</v>
      </c>
      <c r="N313">
        <v>-1</v>
      </c>
      <c r="O313">
        <v>232.619632083607</v>
      </c>
      <c r="P313">
        <v>0.71189835976109594</v>
      </c>
    </row>
    <row r="314" spans="1:16" x14ac:dyDescent="0.4">
      <c r="A314">
        <v>5421</v>
      </c>
      <c r="B314" t="s">
        <v>75</v>
      </c>
      <c r="C314">
        <v>2</v>
      </c>
      <c r="D314">
        <v>8</v>
      </c>
      <c r="E314" t="s">
        <v>11</v>
      </c>
      <c r="F314">
        <v>1755</v>
      </c>
      <c r="G314" t="s">
        <v>10</v>
      </c>
      <c r="H314">
        <v>23.17</v>
      </c>
      <c r="I314">
        <v>-0.5</v>
      </c>
      <c r="J314">
        <v>0.75</v>
      </c>
      <c r="K314">
        <v>0.5</v>
      </c>
      <c r="L314">
        <v>0</v>
      </c>
      <c r="M314">
        <v>0</v>
      </c>
      <c r="N314">
        <v>0</v>
      </c>
      <c r="O314">
        <v>170.84819833935401</v>
      </c>
      <c r="P314">
        <v>0.51213795309569599</v>
      </c>
    </row>
    <row r="315" spans="1:16" x14ac:dyDescent="0.4">
      <c r="A315">
        <v>5428</v>
      </c>
      <c r="B315" t="s">
        <v>75</v>
      </c>
      <c r="C315">
        <v>2</v>
      </c>
      <c r="D315">
        <v>8</v>
      </c>
      <c r="E315" t="s">
        <v>11</v>
      </c>
      <c r="F315">
        <v>1742</v>
      </c>
      <c r="G315" t="s">
        <v>13</v>
      </c>
      <c r="H315">
        <v>23.41</v>
      </c>
      <c r="I315">
        <v>-0.25</v>
      </c>
      <c r="J315">
        <v>0</v>
      </c>
      <c r="K315">
        <v>-0.125</v>
      </c>
      <c r="L315">
        <v>0</v>
      </c>
      <c r="M315">
        <v>0</v>
      </c>
      <c r="N315">
        <v>0</v>
      </c>
      <c r="O315">
        <v>207.88209002072401</v>
      </c>
      <c r="P315">
        <v>0.64864841114834304</v>
      </c>
    </row>
    <row r="316" spans="1:16" x14ac:dyDescent="0.4">
      <c r="A316">
        <v>5437</v>
      </c>
      <c r="B316" t="s">
        <v>106</v>
      </c>
      <c r="C316">
        <v>1</v>
      </c>
      <c r="D316">
        <v>12</v>
      </c>
      <c r="E316" t="s">
        <v>11</v>
      </c>
      <c r="F316">
        <v>1840</v>
      </c>
      <c r="G316" t="s">
        <v>13</v>
      </c>
      <c r="H316">
        <v>24.81</v>
      </c>
      <c r="I316">
        <v>-1.25</v>
      </c>
      <c r="J316">
        <v>-2.75</v>
      </c>
      <c r="K316">
        <v>-3.375</v>
      </c>
      <c r="L316">
        <v>-0.5</v>
      </c>
      <c r="M316">
        <v>-3</v>
      </c>
      <c r="N316">
        <v>-3.25</v>
      </c>
      <c r="O316">
        <v>258.11899521995798</v>
      </c>
      <c r="P316">
        <v>0.78771203956385405</v>
      </c>
    </row>
    <row r="317" spans="1:16" x14ac:dyDescent="0.4">
      <c r="A317">
        <v>5441</v>
      </c>
      <c r="B317" t="s">
        <v>106</v>
      </c>
      <c r="C317">
        <v>1</v>
      </c>
      <c r="D317">
        <v>12</v>
      </c>
      <c r="E317" t="s">
        <v>11</v>
      </c>
      <c r="F317">
        <v>1850</v>
      </c>
      <c r="G317" t="s">
        <v>10</v>
      </c>
      <c r="H317">
        <v>25.07</v>
      </c>
      <c r="I317">
        <v>-0.75</v>
      </c>
      <c r="J317">
        <v>-3.5</v>
      </c>
      <c r="K317">
        <v>-3.875</v>
      </c>
      <c r="L317">
        <v>-0.5</v>
      </c>
      <c r="M317">
        <v>-3.25</v>
      </c>
      <c r="N317">
        <v>-3.5</v>
      </c>
      <c r="O317">
        <v>215.32029758242501</v>
      </c>
      <c r="P317">
        <v>0.63384227883216304</v>
      </c>
    </row>
    <row r="318" spans="1:16" x14ac:dyDescent="0.4">
      <c r="A318">
        <v>5455</v>
      </c>
      <c r="B318" t="s">
        <v>76</v>
      </c>
      <c r="C318">
        <v>1</v>
      </c>
      <c r="D318">
        <v>10</v>
      </c>
      <c r="E318" t="s">
        <v>11</v>
      </c>
      <c r="F318">
        <v>2447</v>
      </c>
      <c r="G318" t="s">
        <v>13</v>
      </c>
      <c r="H318">
        <v>26.58</v>
      </c>
      <c r="I318">
        <v>-0.5</v>
      </c>
      <c r="J318">
        <v>-6.5</v>
      </c>
      <c r="K318">
        <v>-6.75</v>
      </c>
      <c r="L318">
        <v>-0.5</v>
      </c>
      <c r="M318">
        <v>-6</v>
      </c>
      <c r="N318">
        <v>-6.25</v>
      </c>
      <c r="O318">
        <v>180.10744169326</v>
      </c>
      <c r="P318">
        <v>0.46223067871013301</v>
      </c>
    </row>
    <row r="319" spans="1:16" x14ac:dyDescent="0.4">
      <c r="A319">
        <v>5456</v>
      </c>
      <c r="B319" t="s">
        <v>76</v>
      </c>
      <c r="C319">
        <v>1</v>
      </c>
      <c r="D319">
        <v>10</v>
      </c>
      <c r="E319" t="s">
        <v>11</v>
      </c>
      <c r="F319">
        <v>2400</v>
      </c>
      <c r="G319" t="s">
        <v>10</v>
      </c>
      <c r="H319">
        <v>26.47</v>
      </c>
      <c r="I319">
        <v>-0.75</v>
      </c>
      <c r="J319">
        <v>-6.5</v>
      </c>
      <c r="K319">
        <v>-6.875</v>
      </c>
      <c r="L319">
        <v>-0.5</v>
      </c>
      <c r="M319">
        <v>-6.5</v>
      </c>
      <c r="N319">
        <v>-6.75</v>
      </c>
      <c r="O319">
        <v>209.053622694208</v>
      </c>
      <c r="P319">
        <v>0.60140697838326396</v>
      </c>
    </row>
    <row r="320" spans="1:16" x14ac:dyDescent="0.4">
      <c r="A320">
        <v>5459</v>
      </c>
      <c r="B320" t="s">
        <v>77</v>
      </c>
      <c r="C320">
        <v>1</v>
      </c>
      <c r="D320">
        <v>11</v>
      </c>
      <c r="E320" t="s">
        <v>11</v>
      </c>
      <c r="F320">
        <v>1650</v>
      </c>
      <c r="G320" t="s">
        <v>10</v>
      </c>
      <c r="H320">
        <v>23.99</v>
      </c>
      <c r="I320">
        <v>-0.5</v>
      </c>
      <c r="J320">
        <v>0.5</v>
      </c>
      <c r="K320">
        <v>0.25</v>
      </c>
      <c r="L320">
        <v>0</v>
      </c>
      <c r="M320">
        <v>0</v>
      </c>
      <c r="N320">
        <v>0</v>
      </c>
      <c r="O320">
        <v>190.86206254342</v>
      </c>
      <c r="P320">
        <v>0.56125180930829699</v>
      </c>
    </row>
    <row r="321" spans="1:16" x14ac:dyDescent="0.4">
      <c r="A321">
        <v>5464</v>
      </c>
      <c r="B321" t="s">
        <v>77</v>
      </c>
      <c r="C321">
        <v>1</v>
      </c>
      <c r="D321">
        <v>11</v>
      </c>
      <c r="E321" t="s">
        <v>11</v>
      </c>
      <c r="F321">
        <v>1643</v>
      </c>
      <c r="G321" t="s">
        <v>13</v>
      </c>
      <c r="H321">
        <v>24.13</v>
      </c>
      <c r="I321">
        <v>-0.25</v>
      </c>
      <c r="J321">
        <v>0.5</v>
      </c>
      <c r="K321">
        <v>0.375</v>
      </c>
      <c r="L321">
        <v>0</v>
      </c>
      <c r="M321">
        <v>0</v>
      </c>
      <c r="N321">
        <v>0</v>
      </c>
      <c r="O321">
        <v>162.71388658911599</v>
      </c>
      <c r="P321">
        <v>0.49733594414168503</v>
      </c>
    </row>
    <row r="322" spans="1:16" x14ac:dyDescent="0.4">
      <c r="A322">
        <v>5472</v>
      </c>
      <c r="B322" t="s">
        <v>78</v>
      </c>
      <c r="C322">
        <v>1</v>
      </c>
      <c r="D322">
        <v>13</v>
      </c>
      <c r="E322" t="s">
        <v>11</v>
      </c>
      <c r="F322">
        <v>1941</v>
      </c>
      <c r="G322" t="s">
        <v>10</v>
      </c>
      <c r="H322">
        <v>24.83</v>
      </c>
      <c r="I322">
        <v>-0.75</v>
      </c>
      <c r="J322">
        <v>-2.25</v>
      </c>
      <c r="K322">
        <v>-2.625</v>
      </c>
      <c r="L322">
        <v>-0.5</v>
      </c>
      <c r="M322">
        <v>-2</v>
      </c>
      <c r="N322">
        <v>-2.25</v>
      </c>
      <c r="O322">
        <v>194.64878480932501</v>
      </c>
      <c r="P322">
        <v>0.572458269424586</v>
      </c>
    </row>
    <row r="323" spans="1:16" x14ac:dyDescent="0.4">
      <c r="A323">
        <v>5478</v>
      </c>
      <c r="B323" t="s">
        <v>78</v>
      </c>
      <c r="C323">
        <v>1</v>
      </c>
      <c r="D323">
        <v>13</v>
      </c>
      <c r="E323" t="s">
        <v>11</v>
      </c>
      <c r="F323">
        <v>1890</v>
      </c>
      <c r="G323" t="s">
        <v>13</v>
      </c>
      <c r="H323">
        <v>24.72</v>
      </c>
      <c r="I323">
        <v>-1</v>
      </c>
      <c r="J323">
        <v>-2</v>
      </c>
      <c r="K323">
        <v>-2.5</v>
      </c>
      <c r="L323">
        <v>-0.5</v>
      </c>
      <c r="M323">
        <v>-2</v>
      </c>
      <c r="N323">
        <v>-2.25</v>
      </c>
      <c r="O323">
        <v>236.64080240510501</v>
      </c>
      <c r="P323">
        <v>0.78281992742027695</v>
      </c>
    </row>
    <row r="324" spans="1:16" x14ac:dyDescent="0.4">
      <c r="A324">
        <v>5484</v>
      </c>
      <c r="B324" t="s">
        <v>79</v>
      </c>
      <c r="C324">
        <v>2</v>
      </c>
      <c r="D324">
        <v>9</v>
      </c>
      <c r="E324" t="s">
        <v>11</v>
      </c>
      <c r="F324">
        <v>1950</v>
      </c>
      <c r="G324" t="s">
        <v>10</v>
      </c>
      <c r="H324">
        <v>23.75</v>
      </c>
      <c r="I324">
        <v>-0.75</v>
      </c>
      <c r="J324">
        <v>-1</v>
      </c>
      <c r="K324">
        <v>-1.375</v>
      </c>
      <c r="L324">
        <v>-0.5</v>
      </c>
      <c r="M324">
        <v>-1</v>
      </c>
      <c r="N324">
        <v>-1.25</v>
      </c>
      <c r="O324">
        <v>234.66004526384199</v>
      </c>
      <c r="P324">
        <v>0.70889759103530903</v>
      </c>
    </row>
    <row r="325" spans="1:16" x14ac:dyDescent="0.4">
      <c r="A325">
        <v>5490</v>
      </c>
      <c r="B325" t="s">
        <v>79</v>
      </c>
      <c r="C325">
        <v>2</v>
      </c>
      <c r="D325">
        <v>9</v>
      </c>
      <c r="E325" t="s">
        <v>11</v>
      </c>
      <c r="F325">
        <v>1842</v>
      </c>
      <c r="G325" t="s">
        <v>13</v>
      </c>
      <c r="H325">
        <v>23.69</v>
      </c>
      <c r="I325">
        <v>-0.25</v>
      </c>
      <c r="J325">
        <v>-1.25</v>
      </c>
      <c r="K325">
        <v>-1.375</v>
      </c>
      <c r="L325">
        <v>0</v>
      </c>
      <c r="M325">
        <v>-1.25</v>
      </c>
      <c r="N325">
        <v>-1.25</v>
      </c>
      <c r="O325">
        <v>192.54171724873601</v>
      </c>
      <c r="P325">
        <v>0.57286296317567797</v>
      </c>
    </row>
    <row r="326" spans="1:16" x14ac:dyDescent="0.4">
      <c r="A326">
        <v>5496</v>
      </c>
      <c r="B326" t="s">
        <v>80</v>
      </c>
      <c r="C326">
        <v>2</v>
      </c>
      <c r="D326">
        <v>9</v>
      </c>
      <c r="E326" t="s">
        <v>11</v>
      </c>
      <c r="F326">
        <v>1648</v>
      </c>
      <c r="G326" t="s">
        <v>10</v>
      </c>
      <c r="H326">
        <v>23.3</v>
      </c>
      <c r="I326">
        <v>-0.5</v>
      </c>
      <c r="J326">
        <v>1</v>
      </c>
      <c r="K326">
        <v>0.75</v>
      </c>
      <c r="L326">
        <v>0</v>
      </c>
      <c r="M326">
        <v>0</v>
      </c>
      <c r="N326">
        <v>0</v>
      </c>
      <c r="O326">
        <v>189.29589547747099</v>
      </c>
      <c r="P326">
        <v>0.56503326905894002</v>
      </c>
    </row>
    <row r="327" spans="1:16" x14ac:dyDescent="0.4">
      <c r="A327">
        <v>5501</v>
      </c>
      <c r="B327" t="s">
        <v>80</v>
      </c>
      <c r="C327">
        <v>2</v>
      </c>
      <c r="D327">
        <v>9</v>
      </c>
      <c r="E327" t="s">
        <v>11</v>
      </c>
      <c r="F327">
        <v>1240</v>
      </c>
      <c r="G327" t="s">
        <v>13</v>
      </c>
      <c r="H327">
        <v>23.19</v>
      </c>
      <c r="I327">
        <v>-0.5</v>
      </c>
      <c r="J327">
        <v>1</v>
      </c>
      <c r="K327">
        <v>0.75</v>
      </c>
      <c r="L327">
        <v>0</v>
      </c>
      <c r="M327">
        <v>0</v>
      </c>
      <c r="N327">
        <v>0</v>
      </c>
      <c r="O327">
        <v>201.60234437057099</v>
      </c>
      <c r="P327">
        <v>0.61426959340796405</v>
      </c>
    </row>
    <row r="328" spans="1:16" x14ac:dyDescent="0.4">
      <c r="A328">
        <v>5507</v>
      </c>
      <c r="B328" t="s">
        <v>81</v>
      </c>
      <c r="C328">
        <v>2</v>
      </c>
      <c r="D328">
        <v>6</v>
      </c>
      <c r="E328" t="s">
        <v>11</v>
      </c>
      <c r="F328">
        <v>1939</v>
      </c>
      <c r="G328" t="s">
        <v>10</v>
      </c>
      <c r="H328">
        <v>22.79</v>
      </c>
      <c r="I328">
        <v>-0.75</v>
      </c>
      <c r="J328">
        <v>1</v>
      </c>
      <c r="K328">
        <v>0.625</v>
      </c>
      <c r="L328">
        <v>-0.5</v>
      </c>
      <c r="M328">
        <v>0.75</v>
      </c>
      <c r="N328">
        <v>0.5</v>
      </c>
      <c r="O328">
        <v>176.54883933762201</v>
      </c>
      <c r="P328">
        <v>0.52857783726454499</v>
      </c>
    </row>
    <row r="329" spans="1:16" x14ac:dyDescent="0.4">
      <c r="A329">
        <v>5512</v>
      </c>
      <c r="B329" t="s">
        <v>81</v>
      </c>
      <c r="C329">
        <v>2</v>
      </c>
      <c r="D329">
        <v>6</v>
      </c>
      <c r="E329" t="s">
        <v>11</v>
      </c>
      <c r="F329">
        <v>1900</v>
      </c>
      <c r="G329" t="s">
        <v>13</v>
      </c>
      <c r="H329">
        <v>22.79</v>
      </c>
      <c r="I329">
        <v>-0.5</v>
      </c>
      <c r="J329">
        <v>0.75</v>
      </c>
      <c r="K329">
        <v>0.5</v>
      </c>
      <c r="L329">
        <v>-0.5</v>
      </c>
      <c r="M329">
        <v>0.5</v>
      </c>
      <c r="N329">
        <v>0.25</v>
      </c>
      <c r="O329">
        <v>177.59536558445899</v>
      </c>
      <c r="P329">
        <v>0.54298178410657805</v>
      </c>
    </row>
    <row r="330" spans="1:16" x14ac:dyDescent="0.4">
      <c r="A330">
        <v>5517</v>
      </c>
      <c r="B330" t="s">
        <v>82</v>
      </c>
      <c r="C330">
        <v>2</v>
      </c>
      <c r="D330">
        <v>13</v>
      </c>
      <c r="E330" t="s">
        <v>11</v>
      </c>
      <c r="F330">
        <v>2040</v>
      </c>
      <c r="G330" t="s">
        <v>10</v>
      </c>
      <c r="H330">
        <v>26.64</v>
      </c>
      <c r="I330">
        <v>-0.75</v>
      </c>
      <c r="J330">
        <v>-5.25</v>
      </c>
      <c r="K330">
        <v>-5.625</v>
      </c>
      <c r="L330">
        <v>-0.5</v>
      </c>
      <c r="M330">
        <v>-5.5</v>
      </c>
      <c r="N330">
        <v>-5.75</v>
      </c>
      <c r="O330">
        <v>269.693982479402</v>
      </c>
      <c r="P330">
        <v>0.77963760633370605</v>
      </c>
    </row>
    <row r="331" spans="1:16" x14ac:dyDescent="0.4">
      <c r="A331">
        <v>5524</v>
      </c>
      <c r="B331" t="s">
        <v>82</v>
      </c>
      <c r="C331">
        <v>2</v>
      </c>
      <c r="D331">
        <v>13</v>
      </c>
      <c r="E331" t="s">
        <v>11</v>
      </c>
      <c r="F331">
        <v>2138</v>
      </c>
      <c r="G331" t="s">
        <v>13</v>
      </c>
      <c r="H331">
        <v>26.33</v>
      </c>
      <c r="I331">
        <v>-0.75</v>
      </c>
      <c r="J331">
        <v>-4.5</v>
      </c>
      <c r="K331">
        <v>-4.875</v>
      </c>
      <c r="L331">
        <v>-0.5</v>
      </c>
      <c r="M331">
        <v>-4.5</v>
      </c>
      <c r="N331">
        <v>-4.75</v>
      </c>
      <c r="O331">
        <v>300.02397918051003</v>
      </c>
      <c r="P331">
        <v>0.90603633446047005</v>
      </c>
    </row>
    <row r="332" spans="1:16" x14ac:dyDescent="0.4">
      <c r="A332">
        <v>5530</v>
      </c>
      <c r="B332" t="s">
        <v>83</v>
      </c>
      <c r="C332">
        <v>2</v>
      </c>
      <c r="D332">
        <v>7</v>
      </c>
      <c r="E332" t="s">
        <v>11</v>
      </c>
      <c r="F332">
        <v>1350</v>
      </c>
      <c r="G332" t="s">
        <v>10</v>
      </c>
      <c r="H332">
        <v>21.82</v>
      </c>
      <c r="I332">
        <v>-0.5</v>
      </c>
      <c r="J332">
        <v>0.25</v>
      </c>
      <c r="K332">
        <v>0</v>
      </c>
      <c r="L332">
        <v>-0.5</v>
      </c>
      <c r="M332">
        <v>0.5</v>
      </c>
      <c r="N332">
        <v>0.25</v>
      </c>
      <c r="O332">
        <v>199.22933764437099</v>
      </c>
      <c r="P332">
        <v>0.59377128960937697</v>
      </c>
    </row>
    <row r="333" spans="1:16" x14ac:dyDescent="0.4">
      <c r="A333">
        <v>5536</v>
      </c>
      <c r="B333" t="s">
        <v>83</v>
      </c>
      <c r="C333">
        <v>2</v>
      </c>
      <c r="D333">
        <v>7</v>
      </c>
      <c r="E333" t="s">
        <v>11</v>
      </c>
      <c r="F333">
        <v>1490</v>
      </c>
      <c r="G333" t="s">
        <v>13</v>
      </c>
      <c r="H333">
        <v>22</v>
      </c>
      <c r="I333">
        <v>0</v>
      </c>
      <c r="J333">
        <v>0</v>
      </c>
      <c r="K333">
        <v>0</v>
      </c>
      <c r="L333">
        <v>0</v>
      </c>
      <c r="M333">
        <v>0.25</v>
      </c>
      <c r="N333">
        <v>0.25</v>
      </c>
      <c r="O333">
        <v>209.84777949632499</v>
      </c>
      <c r="P333">
        <v>0.63528539684346796</v>
      </c>
    </row>
    <row r="334" spans="1:16" x14ac:dyDescent="0.4">
      <c r="A334">
        <v>5541</v>
      </c>
      <c r="B334" t="s">
        <v>84</v>
      </c>
      <c r="C334">
        <v>1</v>
      </c>
      <c r="D334">
        <v>10</v>
      </c>
      <c r="E334" t="s">
        <v>11</v>
      </c>
      <c r="F334">
        <v>1639</v>
      </c>
      <c r="G334" t="s">
        <v>10</v>
      </c>
      <c r="H334">
        <v>24.83</v>
      </c>
      <c r="I334">
        <v>-1</v>
      </c>
      <c r="J334">
        <v>-1.25</v>
      </c>
      <c r="K334">
        <v>-1.75</v>
      </c>
      <c r="L334">
        <v>-0.75</v>
      </c>
      <c r="M334">
        <v>-1.25</v>
      </c>
      <c r="N334">
        <v>-1.625</v>
      </c>
      <c r="O334">
        <v>228.635081581571</v>
      </c>
      <c r="P334">
        <v>0.67530793087265195</v>
      </c>
    </row>
    <row r="335" spans="1:16" x14ac:dyDescent="0.4">
      <c r="A335">
        <v>5547</v>
      </c>
      <c r="B335" t="s">
        <v>84</v>
      </c>
      <c r="C335">
        <v>1</v>
      </c>
      <c r="D335">
        <v>10</v>
      </c>
      <c r="E335" t="s">
        <v>11</v>
      </c>
      <c r="F335">
        <v>1641</v>
      </c>
      <c r="G335" t="s">
        <v>13</v>
      </c>
      <c r="H335">
        <v>24.86</v>
      </c>
      <c r="I335">
        <v>-0.75</v>
      </c>
      <c r="J335">
        <v>-1.5</v>
      </c>
      <c r="K335">
        <v>-1.875</v>
      </c>
      <c r="L335">
        <v>-0.75</v>
      </c>
      <c r="M335">
        <v>-1.25</v>
      </c>
      <c r="N335">
        <v>-1.625</v>
      </c>
      <c r="O335">
        <v>154.12906224854399</v>
      </c>
      <c r="P335">
        <v>0.46903699052404202</v>
      </c>
    </row>
    <row r="336" spans="1:16" x14ac:dyDescent="0.4">
      <c r="A336">
        <v>5552</v>
      </c>
      <c r="B336" t="s">
        <v>85</v>
      </c>
      <c r="C336">
        <v>2</v>
      </c>
      <c r="D336">
        <v>10</v>
      </c>
      <c r="E336" t="s">
        <v>11</v>
      </c>
      <c r="F336">
        <v>1852</v>
      </c>
      <c r="G336" t="s">
        <v>10</v>
      </c>
      <c r="H336">
        <v>23.41</v>
      </c>
      <c r="I336">
        <v>-0.25</v>
      </c>
      <c r="J336">
        <v>-0.75</v>
      </c>
      <c r="K336">
        <v>-0.875</v>
      </c>
      <c r="L336">
        <v>0</v>
      </c>
      <c r="M336">
        <v>-0.5</v>
      </c>
      <c r="N336">
        <v>-0.5</v>
      </c>
      <c r="O336">
        <v>187.968204590521</v>
      </c>
      <c r="P336">
        <v>0.56115124838569097</v>
      </c>
    </row>
    <row r="337" spans="1:16" x14ac:dyDescent="0.4">
      <c r="A337">
        <v>5558</v>
      </c>
      <c r="B337" t="s">
        <v>85</v>
      </c>
      <c r="C337">
        <v>2</v>
      </c>
      <c r="D337">
        <v>10</v>
      </c>
      <c r="E337" t="s">
        <v>11</v>
      </c>
      <c r="F337">
        <v>1503</v>
      </c>
      <c r="G337" t="s">
        <v>13</v>
      </c>
      <c r="H337">
        <v>23.32</v>
      </c>
      <c r="I337">
        <v>-0.5</v>
      </c>
      <c r="J337">
        <v>-0.75</v>
      </c>
      <c r="K337">
        <v>-1</v>
      </c>
      <c r="L337">
        <v>0</v>
      </c>
      <c r="M337">
        <v>-0.75</v>
      </c>
      <c r="N337">
        <v>-0.75</v>
      </c>
      <c r="O337">
        <v>239.73001180534101</v>
      </c>
      <c r="P337">
        <v>0.722708392099914</v>
      </c>
    </row>
    <row r="338" spans="1:16" x14ac:dyDescent="0.4">
      <c r="A338">
        <v>5564</v>
      </c>
      <c r="B338" t="s">
        <v>86</v>
      </c>
      <c r="C338">
        <v>1</v>
      </c>
      <c r="D338">
        <v>11</v>
      </c>
      <c r="E338" t="s">
        <v>11</v>
      </c>
      <c r="F338">
        <v>1389</v>
      </c>
      <c r="G338" t="s">
        <v>10</v>
      </c>
      <c r="H338">
        <v>25.35</v>
      </c>
      <c r="I338">
        <v>-1.25</v>
      </c>
      <c r="J338">
        <v>-2.5</v>
      </c>
      <c r="K338">
        <v>-3.125</v>
      </c>
      <c r="L338">
        <v>-1</v>
      </c>
      <c r="M338">
        <v>-2.5</v>
      </c>
      <c r="N338">
        <v>-3</v>
      </c>
      <c r="O338">
        <v>196.082057880505</v>
      </c>
      <c r="P338">
        <v>0.56709720439183098</v>
      </c>
    </row>
    <row r="339" spans="1:16" x14ac:dyDescent="0.4">
      <c r="A339">
        <v>5569</v>
      </c>
      <c r="B339" t="s">
        <v>86</v>
      </c>
      <c r="C339">
        <v>1</v>
      </c>
      <c r="D339">
        <v>11</v>
      </c>
      <c r="E339" t="s">
        <v>11</v>
      </c>
      <c r="F339">
        <v>1989</v>
      </c>
      <c r="G339" t="s">
        <v>13</v>
      </c>
      <c r="H339">
        <v>25.46</v>
      </c>
      <c r="I339">
        <v>-1.5</v>
      </c>
      <c r="J339">
        <v>-3</v>
      </c>
      <c r="K339">
        <v>-3.75</v>
      </c>
      <c r="L339">
        <v>-1</v>
      </c>
      <c r="M339">
        <v>-3</v>
      </c>
      <c r="N339">
        <v>-3.5</v>
      </c>
      <c r="O339">
        <v>206.303857813864</v>
      </c>
      <c r="P339">
        <v>0.60182946097816703</v>
      </c>
    </row>
    <row r="340" spans="1:16" x14ac:dyDescent="0.4">
      <c r="A340">
        <v>5574</v>
      </c>
      <c r="B340" t="s">
        <v>87</v>
      </c>
      <c r="C340">
        <v>2</v>
      </c>
      <c r="D340">
        <v>9</v>
      </c>
      <c r="E340" t="s">
        <v>11</v>
      </c>
      <c r="F340">
        <v>1442</v>
      </c>
      <c r="G340" t="s">
        <v>10</v>
      </c>
      <c r="H340">
        <v>23.65</v>
      </c>
      <c r="I340">
        <v>-0.75</v>
      </c>
      <c r="J340">
        <v>1.25</v>
      </c>
      <c r="K340">
        <v>0.875</v>
      </c>
      <c r="L340">
        <v>0</v>
      </c>
      <c r="M340">
        <v>0</v>
      </c>
      <c r="N340">
        <v>0</v>
      </c>
      <c r="O340">
        <v>274.71840089984101</v>
      </c>
      <c r="P340">
        <v>0.80763410973642802</v>
      </c>
    </row>
    <row r="341" spans="1:16" x14ac:dyDescent="0.4">
      <c r="A341">
        <v>5578</v>
      </c>
      <c r="B341" t="s">
        <v>87</v>
      </c>
      <c r="C341">
        <v>2</v>
      </c>
      <c r="D341">
        <v>9</v>
      </c>
      <c r="E341" t="s">
        <v>11</v>
      </c>
      <c r="F341">
        <v>1240</v>
      </c>
      <c r="G341" t="s">
        <v>13</v>
      </c>
      <c r="H341">
        <v>22.86</v>
      </c>
      <c r="I341">
        <v>-0.5</v>
      </c>
      <c r="J341">
        <v>2.75</v>
      </c>
      <c r="K341">
        <v>2.5</v>
      </c>
      <c r="L341">
        <v>0</v>
      </c>
      <c r="M341">
        <v>0</v>
      </c>
      <c r="N341">
        <v>0</v>
      </c>
      <c r="O341">
        <v>223.04904740126199</v>
      </c>
      <c r="P341">
        <v>0.68209422874599701</v>
      </c>
    </row>
    <row r="342" spans="1:16" x14ac:dyDescent="0.4">
      <c r="A342">
        <v>5583</v>
      </c>
      <c r="B342" t="s">
        <v>88</v>
      </c>
      <c r="C342">
        <v>1</v>
      </c>
      <c r="D342">
        <v>10</v>
      </c>
      <c r="E342" t="s">
        <v>11</v>
      </c>
      <c r="F342">
        <v>2347</v>
      </c>
      <c r="G342" t="s">
        <v>10</v>
      </c>
      <c r="H342">
        <v>25.07</v>
      </c>
      <c r="I342">
        <v>-0.25</v>
      </c>
      <c r="J342">
        <v>-1.75</v>
      </c>
      <c r="K342">
        <v>-1.875</v>
      </c>
      <c r="L342">
        <v>0</v>
      </c>
      <c r="M342">
        <v>-2</v>
      </c>
      <c r="N342">
        <v>-2</v>
      </c>
      <c r="O342">
        <v>305.00627937573398</v>
      </c>
      <c r="P342">
        <v>0.91741560978957504</v>
      </c>
    </row>
    <row r="343" spans="1:16" x14ac:dyDescent="0.4">
      <c r="A343">
        <v>5588</v>
      </c>
      <c r="B343" t="s">
        <v>88</v>
      </c>
      <c r="C343">
        <v>1</v>
      </c>
      <c r="D343">
        <v>10</v>
      </c>
      <c r="E343" t="s">
        <v>11</v>
      </c>
      <c r="F343">
        <v>1840</v>
      </c>
      <c r="G343" t="s">
        <v>13</v>
      </c>
      <c r="H343">
        <v>25.08</v>
      </c>
      <c r="I343">
        <v>-0.5</v>
      </c>
      <c r="J343">
        <v>-1.5</v>
      </c>
      <c r="K343">
        <v>-1.75</v>
      </c>
      <c r="L343">
        <v>-0.5</v>
      </c>
      <c r="M343">
        <v>-1.75</v>
      </c>
      <c r="N343">
        <v>-2</v>
      </c>
      <c r="O343">
        <v>282.92906752733097</v>
      </c>
      <c r="P343">
        <v>0.86057245404383798</v>
      </c>
    </row>
    <row r="344" spans="1:16" x14ac:dyDescent="0.4">
      <c r="A344">
        <v>5595</v>
      </c>
      <c r="B344" t="s">
        <v>89</v>
      </c>
      <c r="C344">
        <v>2</v>
      </c>
      <c r="D344">
        <v>10</v>
      </c>
      <c r="E344" t="s">
        <v>11</v>
      </c>
      <c r="F344">
        <v>1552</v>
      </c>
      <c r="G344" t="s">
        <v>10</v>
      </c>
      <c r="H344">
        <v>24.14</v>
      </c>
      <c r="I344">
        <v>-0.75</v>
      </c>
      <c r="J344">
        <v>-0.75</v>
      </c>
      <c r="K344">
        <v>-1.125</v>
      </c>
      <c r="L344">
        <v>-0.75</v>
      </c>
      <c r="M344">
        <v>-0.5</v>
      </c>
      <c r="N344">
        <v>-0.875</v>
      </c>
      <c r="O344">
        <v>139.21402325942699</v>
      </c>
      <c r="P344">
        <v>0.40600544024551699</v>
      </c>
    </row>
    <row r="345" spans="1:16" x14ac:dyDescent="0.4">
      <c r="A345">
        <v>5599</v>
      </c>
      <c r="B345" t="s">
        <v>89</v>
      </c>
      <c r="C345">
        <v>2</v>
      </c>
      <c r="D345">
        <v>10</v>
      </c>
      <c r="E345" t="s">
        <v>11</v>
      </c>
      <c r="F345">
        <v>1290</v>
      </c>
      <c r="G345" t="s">
        <v>13</v>
      </c>
      <c r="H345">
        <v>23.49</v>
      </c>
      <c r="I345">
        <v>-1</v>
      </c>
      <c r="J345">
        <v>0</v>
      </c>
      <c r="K345">
        <v>-0.5</v>
      </c>
      <c r="L345">
        <v>-0.75</v>
      </c>
      <c r="M345">
        <v>0</v>
      </c>
      <c r="N345">
        <v>-0.375</v>
      </c>
      <c r="O345">
        <v>180.16386825201701</v>
      </c>
      <c r="P345">
        <v>0.55648866167869904</v>
      </c>
    </row>
    <row r="346" spans="1:16" x14ac:dyDescent="0.4">
      <c r="A346">
        <v>5617</v>
      </c>
      <c r="B346" t="s">
        <v>90</v>
      </c>
      <c r="C346">
        <v>1</v>
      </c>
      <c r="D346">
        <v>8</v>
      </c>
      <c r="E346" t="s">
        <v>11</v>
      </c>
      <c r="F346">
        <v>1687</v>
      </c>
      <c r="G346" t="s">
        <v>10</v>
      </c>
      <c r="H346">
        <v>22.47</v>
      </c>
      <c r="I346">
        <v>-1.25</v>
      </c>
      <c r="J346">
        <v>2</v>
      </c>
      <c r="K346">
        <v>1.375</v>
      </c>
      <c r="L346">
        <v>-0.75</v>
      </c>
      <c r="M346">
        <v>1.25</v>
      </c>
      <c r="N346">
        <v>0.875</v>
      </c>
      <c r="O346">
        <v>196.39905462822699</v>
      </c>
      <c r="P346">
        <v>0.58717446160061804</v>
      </c>
    </row>
    <row r="347" spans="1:16" x14ac:dyDescent="0.4">
      <c r="A347">
        <v>5621</v>
      </c>
      <c r="B347" t="s">
        <v>90</v>
      </c>
      <c r="C347">
        <v>1</v>
      </c>
      <c r="D347">
        <v>8</v>
      </c>
      <c r="E347" t="s">
        <v>11</v>
      </c>
      <c r="F347">
        <v>1542</v>
      </c>
      <c r="G347" t="s">
        <v>13</v>
      </c>
      <c r="H347">
        <v>22.67</v>
      </c>
      <c r="I347">
        <v>-1.25</v>
      </c>
      <c r="J347">
        <v>2.25</v>
      </c>
      <c r="K347">
        <v>1.625</v>
      </c>
      <c r="L347">
        <v>-1</v>
      </c>
      <c r="M347">
        <v>1</v>
      </c>
      <c r="N347">
        <v>0.5</v>
      </c>
      <c r="O347">
        <v>186.80859935886201</v>
      </c>
      <c r="P347">
        <v>0.55564263538634895</v>
      </c>
    </row>
    <row r="348" spans="1:16" x14ac:dyDescent="0.4">
      <c r="A348">
        <v>5627</v>
      </c>
      <c r="B348" t="s">
        <v>91</v>
      </c>
      <c r="C348">
        <v>1</v>
      </c>
      <c r="D348">
        <v>8</v>
      </c>
      <c r="E348" t="s">
        <v>11</v>
      </c>
      <c r="F348">
        <v>1238</v>
      </c>
      <c r="G348" t="s">
        <v>10</v>
      </c>
      <c r="H348">
        <v>22.51</v>
      </c>
      <c r="I348">
        <v>-1.75</v>
      </c>
      <c r="J348">
        <v>1.75</v>
      </c>
      <c r="K348">
        <v>0.875</v>
      </c>
      <c r="L348">
        <v>-1</v>
      </c>
      <c r="M348">
        <v>0.25</v>
      </c>
      <c r="N348">
        <v>-0.25</v>
      </c>
      <c r="O348">
        <v>208.87308149838299</v>
      </c>
      <c r="P348">
        <v>0.59930866164992502</v>
      </c>
    </row>
    <row r="349" spans="1:16" x14ac:dyDescent="0.4">
      <c r="A349">
        <v>5631</v>
      </c>
      <c r="B349" t="s">
        <v>91</v>
      </c>
      <c r="C349">
        <v>1</v>
      </c>
      <c r="D349">
        <v>8</v>
      </c>
      <c r="E349" t="s">
        <v>11</v>
      </c>
      <c r="F349">
        <v>1490</v>
      </c>
      <c r="G349" t="s">
        <v>13</v>
      </c>
      <c r="H349">
        <v>22.39</v>
      </c>
      <c r="I349">
        <v>-1.5</v>
      </c>
      <c r="J349">
        <v>2</v>
      </c>
      <c r="K349">
        <v>1.25</v>
      </c>
      <c r="L349">
        <v>-1.25</v>
      </c>
      <c r="M349">
        <v>1</v>
      </c>
      <c r="N349">
        <v>0.375</v>
      </c>
      <c r="O349">
        <v>237.435155411658</v>
      </c>
      <c r="P349">
        <v>0.71991369000694905</v>
      </c>
    </row>
    <row r="350" spans="1:16" x14ac:dyDescent="0.4">
      <c r="A350">
        <v>5638</v>
      </c>
      <c r="B350" t="s">
        <v>92</v>
      </c>
      <c r="C350">
        <v>2</v>
      </c>
      <c r="D350">
        <v>8</v>
      </c>
      <c r="E350" t="s">
        <v>11</v>
      </c>
      <c r="F350">
        <v>1590</v>
      </c>
      <c r="G350" t="s">
        <v>10</v>
      </c>
      <c r="H350">
        <v>23.41</v>
      </c>
      <c r="I350">
        <v>-0.25</v>
      </c>
      <c r="J350">
        <v>0</v>
      </c>
      <c r="K350">
        <v>-0.125</v>
      </c>
      <c r="L350">
        <v>0</v>
      </c>
      <c r="M350">
        <v>0</v>
      </c>
      <c r="N350">
        <v>0</v>
      </c>
      <c r="O350">
        <v>176.92843056268299</v>
      </c>
      <c r="P350">
        <v>0.52678658645906795</v>
      </c>
    </row>
    <row r="351" spans="1:16" x14ac:dyDescent="0.4">
      <c r="A351">
        <v>5642</v>
      </c>
      <c r="B351" t="s">
        <v>92</v>
      </c>
      <c r="C351">
        <v>2</v>
      </c>
      <c r="D351">
        <v>8</v>
      </c>
      <c r="E351" t="s">
        <v>11</v>
      </c>
      <c r="F351">
        <v>1490</v>
      </c>
      <c r="G351" t="s">
        <v>13</v>
      </c>
      <c r="H351">
        <v>23.29</v>
      </c>
      <c r="I351">
        <v>-0.25</v>
      </c>
      <c r="J351">
        <v>0</v>
      </c>
      <c r="K351">
        <v>-0.125</v>
      </c>
      <c r="L351">
        <v>0</v>
      </c>
      <c r="M351">
        <v>0</v>
      </c>
      <c r="N351">
        <v>0</v>
      </c>
      <c r="O351">
        <v>191.82308722395501</v>
      </c>
      <c r="P351">
        <v>0.58436571346617605</v>
      </c>
    </row>
    <row r="352" spans="1:16" x14ac:dyDescent="0.4">
      <c r="A352">
        <v>5653</v>
      </c>
      <c r="B352" t="s">
        <v>93</v>
      </c>
      <c r="C352">
        <v>1</v>
      </c>
      <c r="D352">
        <v>9</v>
      </c>
      <c r="E352" t="s">
        <v>11</v>
      </c>
      <c r="F352">
        <v>1552</v>
      </c>
      <c r="G352" t="s">
        <v>13</v>
      </c>
      <c r="H352">
        <v>25.44</v>
      </c>
      <c r="I352">
        <v>-0.25</v>
      </c>
      <c r="J352">
        <v>-4.25</v>
      </c>
      <c r="K352">
        <v>-4.375</v>
      </c>
      <c r="L352">
        <v>0</v>
      </c>
      <c r="M352">
        <v>-4</v>
      </c>
      <c r="N352">
        <v>-4</v>
      </c>
      <c r="O352">
        <v>147.81858298104601</v>
      </c>
      <c r="P352">
        <v>0.45212799586477298</v>
      </c>
    </row>
    <row r="353" spans="1:16" x14ac:dyDescent="0.4">
      <c r="A353">
        <v>5659</v>
      </c>
      <c r="B353" t="s">
        <v>93</v>
      </c>
      <c r="C353">
        <v>1</v>
      </c>
      <c r="D353">
        <v>9</v>
      </c>
      <c r="E353" t="s">
        <v>11</v>
      </c>
      <c r="F353">
        <v>1292</v>
      </c>
      <c r="G353" t="s">
        <v>10</v>
      </c>
      <c r="H353">
        <v>25.14</v>
      </c>
      <c r="I353">
        <v>0</v>
      </c>
      <c r="J353">
        <v>-4.5</v>
      </c>
      <c r="K353">
        <v>-4.5</v>
      </c>
      <c r="L353">
        <v>-0.25</v>
      </c>
      <c r="M353">
        <v>-3.75</v>
      </c>
      <c r="N353">
        <v>-3.875</v>
      </c>
      <c r="O353">
        <v>161.90199644497599</v>
      </c>
      <c r="P353">
        <v>0.46803395736887698</v>
      </c>
    </row>
    <row r="354" spans="1:16" x14ac:dyDescent="0.4">
      <c r="A354">
        <v>5662</v>
      </c>
      <c r="B354" t="s">
        <v>94</v>
      </c>
      <c r="C354">
        <v>2</v>
      </c>
      <c r="D354">
        <v>13</v>
      </c>
      <c r="E354" t="s">
        <v>11</v>
      </c>
      <c r="F354">
        <v>2239</v>
      </c>
      <c r="G354" t="s">
        <v>10</v>
      </c>
      <c r="H354">
        <v>22.96</v>
      </c>
      <c r="I354">
        <v>-1.75</v>
      </c>
      <c r="J354">
        <v>-1.25</v>
      </c>
      <c r="K354">
        <v>-2.125</v>
      </c>
      <c r="L354">
        <v>-0.75</v>
      </c>
      <c r="M354">
        <v>-1</v>
      </c>
      <c r="N354">
        <v>-1.375</v>
      </c>
      <c r="O354">
        <v>236.92159506959399</v>
      </c>
      <c r="P354">
        <v>0.70261157038368205</v>
      </c>
    </row>
    <row r="355" spans="1:16" x14ac:dyDescent="0.4">
      <c r="A355">
        <v>5666</v>
      </c>
      <c r="B355" t="s">
        <v>94</v>
      </c>
      <c r="C355">
        <v>2</v>
      </c>
      <c r="D355">
        <v>13</v>
      </c>
      <c r="E355" t="s">
        <v>11</v>
      </c>
      <c r="F355">
        <v>1441</v>
      </c>
      <c r="G355" t="s">
        <v>13</v>
      </c>
      <c r="H355">
        <v>23.01</v>
      </c>
      <c r="I355">
        <v>-0.5</v>
      </c>
      <c r="J355">
        <v>-1.5</v>
      </c>
      <c r="K355">
        <v>-1.75</v>
      </c>
      <c r="L355">
        <v>-0.5</v>
      </c>
      <c r="M355">
        <v>-1.25</v>
      </c>
      <c r="N355">
        <v>-1.5</v>
      </c>
      <c r="O355">
        <v>173.41277445055201</v>
      </c>
      <c r="P355">
        <v>0.51910285233419096</v>
      </c>
    </row>
    <row r="356" spans="1:16" x14ac:dyDescent="0.4">
      <c r="A356">
        <v>4601</v>
      </c>
      <c r="B356" t="s">
        <v>8</v>
      </c>
      <c r="C356">
        <v>2</v>
      </c>
      <c r="D356">
        <v>9</v>
      </c>
      <c r="E356" t="s">
        <v>12</v>
      </c>
      <c r="F356">
        <v>1992</v>
      </c>
      <c r="G356" t="s">
        <v>10</v>
      </c>
      <c r="H356">
        <v>23.37</v>
      </c>
      <c r="I356">
        <v>-0.75</v>
      </c>
      <c r="J356">
        <v>-0.5</v>
      </c>
      <c r="K356">
        <v>-0.875</v>
      </c>
      <c r="L356">
        <v>-0.75</v>
      </c>
      <c r="M356">
        <v>-0.5</v>
      </c>
      <c r="N356">
        <v>-0.875</v>
      </c>
      <c r="O356">
        <v>129.31561211873799</v>
      </c>
      <c r="P356">
        <v>0.40694596239213698</v>
      </c>
    </row>
    <row r="357" spans="1:16" x14ac:dyDescent="0.4">
      <c r="A357">
        <v>4606</v>
      </c>
      <c r="B357" t="s">
        <v>8</v>
      </c>
      <c r="C357">
        <v>2</v>
      </c>
      <c r="D357">
        <v>9</v>
      </c>
      <c r="E357" t="s">
        <v>12</v>
      </c>
      <c r="F357">
        <v>1992</v>
      </c>
      <c r="G357" t="s">
        <v>13</v>
      </c>
      <c r="H357">
        <v>23.72</v>
      </c>
      <c r="I357">
        <v>-0.5</v>
      </c>
      <c r="J357">
        <v>-1.75</v>
      </c>
      <c r="K357">
        <v>-2</v>
      </c>
      <c r="L357">
        <v>-0.5</v>
      </c>
      <c r="M357">
        <v>-1.75</v>
      </c>
      <c r="N357">
        <v>-2</v>
      </c>
      <c r="O357">
        <v>160.35258726418201</v>
      </c>
      <c r="P357">
        <v>0.48225102134141001</v>
      </c>
    </row>
    <row r="358" spans="1:16" x14ac:dyDescent="0.4">
      <c r="A358">
        <v>4612</v>
      </c>
      <c r="B358" t="s">
        <v>14</v>
      </c>
      <c r="C358">
        <v>2</v>
      </c>
      <c r="D358">
        <v>8</v>
      </c>
      <c r="E358" t="s">
        <v>12</v>
      </c>
      <c r="F358">
        <v>1689</v>
      </c>
      <c r="G358" t="s">
        <v>10</v>
      </c>
      <c r="H358">
        <v>22.68</v>
      </c>
      <c r="I358">
        <v>-2</v>
      </c>
      <c r="J358">
        <v>0.25</v>
      </c>
      <c r="K358">
        <v>-0.75</v>
      </c>
      <c r="L358">
        <v>-1.25</v>
      </c>
      <c r="M358">
        <v>0</v>
      </c>
      <c r="N358">
        <v>-0.625</v>
      </c>
      <c r="O358">
        <v>186.76031555069099</v>
      </c>
      <c r="P358">
        <v>0.56310308351191196</v>
      </c>
    </row>
    <row r="359" spans="1:16" x14ac:dyDescent="0.4">
      <c r="A359">
        <v>4616</v>
      </c>
      <c r="B359" t="s">
        <v>14</v>
      </c>
      <c r="C359">
        <v>2</v>
      </c>
      <c r="D359">
        <v>8</v>
      </c>
      <c r="E359" t="s">
        <v>12</v>
      </c>
      <c r="F359">
        <v>1787</v>
      </c>
      <c r="G359" t="s">
        <v>13</v>
      </c>
      <c r="H359">
        <v>22.75</v>
      </c>
      <c r="I359">
        <v>-1.25</v>
      </c>
      <c r="J359">
        <v>-0.5</v>
      </c>
      <c r="K359">
        <v>-1.125</v>
      </c>
      <c r="L359">
        <v>-0.75</v>
      </c>
      <c r="M359">
        <v>0</v>
      </c>
      <c r="N359">
        <v>-0.375</v>
      </c>
      <c r="O359">
        <v>199.02258217921499</v>
      </c>
      <c r="P359">
        <v>0.59708348689276503</v>
      </c>
    </row>
    <row r="360" spans="1:16" x14ac:dyDescent="0.4">
      <c r="A360">
        <v>4622</v>
      </c>
      <c r="B360" t="s">
        <v>15</v>
      </c>
      <c r="C360">
        <v>2</v>
      </c>
      <c r="D360">
        <v>9</v>
      </c>
      <c r="E360" t="s">
        <v>12</v>
      </c>
      <c r="F360">
        <v>1588</v>
      </c>
      <c r="G360" t="s">
        <v>10</v>
      </c>
      <c r="H360">
        <v>24.44</v>
      </c>
      <c r="I360">
        <v>-1.5</v>
      </c>
      <c r="J360">
        <v>-4.75</v>
      </c>
      <c r="K360">
        <v>-5.5</v>
      </c>
      <c r="L360">
        <v>-1.5</v>
      </c>
      <c r="M360">
        <v>-4.5</v>
      </c>
      <c r="N360">
        <v>-5.25</v>
      </c>
      <c r="O360">
        <v>109.089347351547</v>
      </c>
      <c r="P360">
        <v>0.33399979240882999</v>
      </c>
    </row>
    <row r="361" spans="1:16" x14ac:dyDescent="0.4">
      <c r="A361">
        <v>4626</v>
      </c>
      <c r="B361" t="s">
        <v>15</v>
      </c>
      <c r="C361">
        <v>2</v>
      </c>
      <c r="D361">
        <v>9</v>
      </c>
      <c r="E361" t="s">
        <v>12</v>
      </c>
      <c r="F361">
        <v>1588</v>
      </c>
      <c r="G361" t="s">
        <v>13</v>
      </c>
      <c r="H361">
        <v>24.31</v>
      </c>
      <c r="I361">
        <v>-2.25</v>
      </c>
      <c r="J361">
        <v>-4.25</v>
      </c>
      <c r="K361">
        <v>-5.375</v>
      </c>
      <c r="L361">
        <v>-2.25</v>
      </c>
      <c r="M361">
        <v>-4</v>
      </c>
      <c r="N361">
        <v>-5.125</v>
      </c>
      <c r="O361">
        <v>102.92713294883001</v>
      </c>
      <c r="P361">
        <v>0.30544923570962101</v>
      </c>
    </row>
    <row r="362" spans="1:16" x14ac:dyDescent="0.4">
      <c r="A362">
        <v>4632</v>
      </c>
      <c r="B362" t="s">
        <v>16</v>
      </c>
      <c r="C362">
        <v>2</v>
      </c>
      <c r="D362">
        <v>10</v>
      </c>
      <c r="E362" t="s">
        <v>12</v>
      </c>
      <c r="F362">
        <v>1900</v>
      </c>
      <c r="G362" t="s">
        <v>10</v>
      </c>
      <c r="H362">
        <v>22.35</v>
      </c>
      <c r="I362">
        <v>-0.5</v>
      </c>
      <c r="J362">
        <v>-0.5</v>
      </c>
      <c r="K362">
        <v>-0.75</v>
      </c>
      <c r="L362">
        <v>0</v>
      </c>
      <c r="M362">
        <v>-0.5</v>
      </c>
      <c r="N362">
        <v>-0.5</v>
      </c>
      <c r="O362">
        <v>179.99938895911399</v>
      </c>
      <c r="P362">
        <v>0.55981519290209103</v>
      </c>
    </row>
    <row r="363" spans="1:16" x14ac:dyDescent="0.4">
      <c r="A363">
        <v>4636</v>
      </c>
      <c r="B363" t="s">
        <v>16</v>
      </c>
      <c r="C363">
        <v>2</v>
      </c>
      <c r="D363">
        <v>10</v>
      </c>
      <c r="E363" t="s">
        <v>12</v>
      </c>
      <c r="F363">
        <v>1588</v>
      </c>
      <c r="G363" t="s">
        <v>13</v>
      </c>
      <c r="H363">
        <v>22.52</v>
      </c>
      <c r="I363">
        <v>-0.5</v>
      </c>
      <c r="J363">
        <v>-0.5</v>
      </c>
      <c r="K363">
        <v>-0.75</v>
      </c>
      <c r="L363">
        <v>-0.5</v>
      </c>
      <c r="M363">
        <v>-0.5</v>
      </c>
      <c r="N363">
        <v>-0.75</v>
      </c>
      <c r="O363">
        <v>165.82227246727899</v>
      </c>
      <c r="P363">
        <v>0.50409341469642099</v>
      </c>
    </row>
    <row r="364" spans="1:16" x14ac:dyDescent="0.4">
      <c r="A364">
        <v>4643</v>
      </c>
      <c r="B364" t="s">
        <v>17</v>
      </c>
      <c r="C364">
        <v>2</v>
      </c>
      <c r="D364">
        <v>6</v>
      </c>
      <c r="E364" t="s">
        <v>12</v>
      </c>
      <c r="F364">
        <v>1994</v>
      </c>
      <c r="G364" t="s">
        <v>10</v>
      </c>
      <c r="H364">
        <v>22.7</v>
      </c>
      <c r="I364">
        <v>-0.25</v>
      </c>
      <c r="J364">
        <v>0</v>
      </c>
      <c r="K364">
        <v>-0.125</v>
      </c>
      <c r="L364">
        <v>0</v>
      </c>
      <c r="M364">
        <v>0.25</v>
      </c>
      <c r="N364">
        <v>0.25</v>
      </c>
      <c r="O364">
        <v>143.500820311263</v>
      </c>
      <c r="P364">
        <v>0.45232931751913602</v>
      </c>
    </row>
    <row r="365" spans="1:16" x14ac:dyDescent="0.4">
      <c r="A365">
        <v>4647</v>
      </c>
      <c r="B365" t="s">
        <v>17</v>
      </c>
      <c r="C365">
        <v>2</v>
      </c>
      <c r="D365">
        <v>6</v>
      </c>
      <c r="E365" t="s">
        <v>12</v>
      </c>
      <c r="F365">
        <v>1994</v>
      </c>
      <c r="G365" t="s">
        <v>13</v>
      </c>
      <c r="H365">
        <v>22.59</v>
      </c>
      <c r="I365">
        <v>-0.25</v>
      </c>
      <c r="J365">
        <v>0.25</v>
      </c>
      <c r="K365">
        <v>0.125</v>
      </c>
      <c r="L365">
        <v>0</v>
      </c>
      <c r="M365">
        <v>0.25</v>
      </c>
      <c r="N365">
        <v>0.25</v>
      </c>
      <c r="O365">
        <v>196.785716429427</v>
      </c>
      <c r="P365">
        <v>0.59529702629345105</v>
      </c>
    </row>
    <row r="366" spans="1:16" x14ac:dyDescent="0.4">
      <c r="A366">
        <v>4653</v>
      </c>
      <c r="B366" t="s">
        <v>18</v>
      </c>
      <c r="C366">
        <v>2</v>
      </c>
      <c r="D366">
        <v>7</v>
      </c>
      <c r="E366" t="s">
        <v>12</v>
      </c>
      <c r="F366">
        <v>1687</v>
      </c>
      <c r="G366" t="s">
        <v>10</v>
      </c>
      <c r="H366">
        <v>21.74</v>
      </c>
      <c r="I366">
        <v>-0.25</v>
      </c>
      <c r="J366">
        <v>-0.75</v>
      </c>
      <c r="K366">
        <v>-0.875</v>
      </c>
      <c r="L366">
        <v>0</v>
      </c>
      <c r="M366">
        <v>0</v>
      </c>
      <c r="N366">
        <v>0</v>
      </c>
      <c r="O366">
        <v>224.59663710313001</v>
      </c>
      <c r="P366">
        <v>0.70441398740680705</v>
      </c>
    </row>
    <row r="367" spans="1:16" x14ac:dyDescent="0.4">
      <c r="A367">
        <v>4657</v>
      </c>
      <c r="B367" t="s">
        <v>18</v>
      </c>
      <c r="C367">
        <v>2</v>
      </c>
      <c r="D367">
        <v>7</v>
      </c>
      <c r="E367" t="s">
        <v>12</v>
      </c>
      <c r="F367">
        <v>1687</v>
      </c>
      <c r="G367" t="s">
        <v>13</v>
      </c>
      <c r="H367">
        <v>21.58</v>
      </c>
      <c r="I367">
        <v>-0.25</v>
      </c>
      <c r="J367">
        <v>-1</v>
      </c>
      <c r="K367">
        <v>-1.125</v>
      </c>
      <c r="L367">
        <v>0</v>
      </c>
      <c r="M367">
        <v>0</v>
      </c>
      <c r="N367">
        <v>0</v>
      </c>
      <c r="O367">
        <v>187.57053475627399</v>
      </c>
      <c r="P367">
        <v>0.57146139683155295</v>
      </c>
    </row>
    <row r="368" spans="1:16" x14ac:dyDescent="0.4">
      <c r="A368">
        <v>4663</v>
      </c>
      <c r="B368" t="s">
        <v>19</v>
      </c>
      <c r="C368">
        <v>2</v>
      </c>
      <c r="D368">
        <v>10</v>
      </c>
      <c r="E368" t="s">
        <v>12</v>
      </c>
      <c r="F368">
        <v>1588</v>
      </c>
      <c r="G368" t="s">
        <v>10</v>
      </c>
      <c r="H368">
        <v>24.2</v>
      </c>
      <c r="I368">
        <v>-0.5</v>
      </c>
      <c r="J368">
        <v>-3.5</v>
      </c>
      <c r="K368">
        <v>-3.75</v>
      </c>
      <c r="L368">
        <v>0</v>
      </c>
      <c r="M368">
        <v>-3.5</v>
      </c>
      <c r="N368">
        <v>-3.5</v>
      </c>
      <c r="O368">
        <v>126.11381180795701</v>
      </c>
      <c r="P368">
        <v>0.39404567962213299</v>
      </c>
    </row>
    <row r="369" spans="1:16" x14ac:dyDescent="0.4">
      <c r="A369">
        <v>4667</v>
      </c>
      <c r="B369" t="s">
        <v>19</v>
      </c>
      <c r="C369">
        <v>2</v>
      </c>
      <c r="D369">
        <v>10</v>
      </c>
      <c r="E369" t="s">
        <v>12</v>
      </c>
      <c r="F369">
        <v>1852</v>
      </c>
      <c r="G369" t="s">
        <v>13</v>
      </c>
      <c r="H369">
        <v>24.04</v>
      </c>
      <c r="I369">
        <v>-0.25</v>
      </c>
      <c r="J369">
        <v>-3.5</v>
      </c>
      <c r="K369">
        <v>-3.625</v>
      </c>
      <c r="L369">
        <v>0</v>
      </c>
      <c r="M369">
        <v>-3.25</v>
      </c>
      <c r="N369">
        <v>-3.25</v>
      </c>
      <c r="O369">
        <v>125.837551317112</v>
      </c>
      <c r="P369">
        <v>0.37729351822317703</v>
      </c>
    </row>
    <row r="370" spans="1:16" x14ac:dyDescent="0.4">
      <c r="A370">
        <v>4695</v>
      </c>
      <c r="B370" t="s">
        <v>20</v>
      </c>
      <c r="C370">
        <v>1</v>
      </c>
      <c r="D370">
        <v>8</v>
      </c>
      <c r="E370" t="s">
        <v>12</v>
      </c>
      <c r="F370">
        <v>2039</v>
      </c>
      <c r="G370" t="s">
        <v>10</v>
      </c>
      <c r="H370">
        <v>24.49</v>
      </c>
      <c r="I370">
        <v>-1.5</v>
      </c>
      <c r="J370">
        <v>0</v>
      </c>
      <c r="K370">
        <v>-0.75</v>
      </c>
      <c r="L370">
        <v>-1.25</v>
      </c>
      <c r="M370">
        <v>0</v>
      </c>
      <c r="N370">
        <v>-0.625</v>
      </c>
      <c r="O370">
        <v>213.617028680435</v>
      </c>
      <c r="P370">
        <v>0.64377758168505494</v>
      </c>
    </row>
    <row r="371" spans="1:16" x14ac:dyDescent="0.4">
      <c r="A371">
        <v>4700</v>
      </c>
      <c r="B371" t="s">
        <v>20</v>
      </c>
      <c r="C371">
        <v>1</v>
      </c>
      <c r="D371">
        <v>8</v>
      </c>
      <c r="E371" t="s">
        <v>12</v>
      </c>
      <c r="F371">
        <v>1953</v>
      </c>
      <c r="G371" t="s">
        <v>13</v>
      </c>
      <c r="H371">
        <v>24.32</v>
      </c>
      <c r="I371">
        <v>-1.25</v>
      </c>
      <c r="J371">
        <v>-2.5</v>
      </c>
      <c r="K371">
        <v>-3.125</v>
      </c>
      <c r="L371">
        <v>-1</v>
      </c>
      <c r="M371">
        <v>0</v>
      </c>
      <c r="N371">
        <v>-0.5</v>
      </c>
      <c r="O371">
        <v>90.406012401350196</v>
      </c>
      <c r="P371">
        <v>0.26537386210809699</v>
      </c>
    </row>
    <row r="372" spans="1:16" x14ac:dyDescent="0.4">
      <c r="A372">
        <v>4706</v>
      </c>
      <c r="B372" t="s">
        <v>21</v>
      </c>
      <c r="C372">
        <v>1</v>
      </c>
      <c r="D372">
        <v>12</v>
      </c>
      <c r="E372" t="s">
        <v>12</v>
      </c>
      <c r="F372">
        <v>1939</v>
      </c>
      <c r="G372" t="s">
        <v>10</v>
      </c>
      <c r="H372">
        <v>24.95</v>
      </c>
      <c r="I372">
        <v>-1.5</v>
      </c>
      <c r="J372">
        <v>-1.75</v>
      </c>
      <c r="K372">
        <v>-2.5</v>
      </c>
      <c r="L372">
        <v>-1.25</v>
      </c>
      <c r="M372">
        <v>-1.5</v>
      </c>
      <c r="N372">
        <v>-2.125</v>
      </c>
      <c r="O372">
        <v>105.502126950039</v>
      </c>
      <c r="P372">
        <v>0.32653327185734299</v>
      </c>
    </row>
    <row r="373" spans="1:16" x14ac:dyDescent="0.4">
      <c r="A373">
        <v>4710</v>
      </c>
      <c r="B373" t="s">
        <v>21</v>
      </c>
      <c r="C373">
        <v>1</v>
      </c>
      <c r="D373">
        <v>12</v>
      </c>
      <c r="E373" t="s">
        <v>12</v>
      </c>
      <c r="F373">
        <v>1842</v>
      </c>
      <c r="G373" t="s">
        <v>13</v>
      </c>
      <c r="H373">
        <v>24.13</v>
      </c>
      <c r="I373">
        <v>-1.25</v>
      </c>
      <c r="J373">
        <v>0</v>
      </c>
      <c r="K373">
        <v>-0.625</v>
      </c>
      <c r="L373">
        <v>-1</v>
      </c>
      <c r="M373">
        <v>0</v>
      </c>
      <c r="N373">
        <v>-0.5</v>
      </c>
      <c r="O373">
        <v>176.94711424815799</v>
      </c>
      <c r="P373">
        <v>0.53012484051417397</v>
      </c>
    </row>
    <row r="374" spans="1:16" x14ac:dyDescent="0.4">
      <c r="A374">
        <v>4715</v>
      </c>
      <c r="B374" t="s">
        <v>22</v>
      </c>
      <c r="C374">
        <v>2</v>
      </c>
      <c r="D374">
        <v>7</v>
      </c>
      <c r="E374" t="s">
        <v>12</v>
      </c>
      <c r="F374">
        <v>1542</v>
      </c>
      <c r="G374" t="s">
        <v>10</v>
      </c>
      <c r="H374">
        <v>23.08</v>
      </c>
      <c r="I374">
        <v>-0.75</v>
      </c>
      <c r="J374">
        <v>-0.5</v>
      </c>
      <c r="K374">
        <v>-0.875</v>
      </c>
      <c r="L374">
        <v>0</v>
      </c>
      <c r="M374">
        <v>0</v>
      </c>
      <c r="N374">
        <v>0</v>
      </c>
      <c r="O374">
        <v>152.886794956111</v>
      </c>
      <c r="P374">
        <v>0.46525241035995402</v>
      </c>
    </row>
    <row r="375" spans="1:16" x14ac:dyDescent="0.4">
      <c r="A375">
        <v>4720</v>
      </c>
      <c r="B375" t="s">
        <v>22</v>
      </c>
      <c r="C375">
        <v>2</v>
      </c>
      <c r="D375">
        <v>7</v>
      </c>
      <c r="E375" t="s">
        <v>12</v>
      </c>
      <c r="F375">
        <v>1292</v>
      </c>
      <c r="G375" t="s">
        <v>13</v>
      </c>
      <c r="H375">
        <v>23.37</v>
      </c>
      <c r="I375">
        <v>-0.5</v>
      </c>
      <c r="J375">
        <v>-1</v>
      </c>
      <c r="K375">
        <v>-1.25</v>
      </c>
      <c r="L375">
        <v>-0.5</v>
      </c>
      <c r="M375">
        <v>-0.75</v>
      </c>
      <c r="N375">
        <v>-1</v>
      </c>
      <c r="O375">
        <v>112.720386925816</v>
      </c>
      <c r="P375">
        <v>0.334682503788992</v>
      </c>
    </row>
    <row r="376" spans="1:16" x14ac:dyDescent="0.4">
      <c r="A376">
        <v>4727</v>
      </c>
      <c r="B376" t="s">
        <v>23</v>
      </c>
      <c r="C376">
        <v>1</v>
      </c>
      <c r="D376">
        <v>6</v>
      </c>
      <c r="E376" t="s">
        <v>12</v>
      </c>
      <c r="F376">
        <v>1588</v>
      </c>
      <c r="G376" t="s">
        <v>13</v>
      </c>
      <c r="H376">
        <v>22.71</v>
      </c>
      <c r="I376">
        <v>-0.5</v>
      </c>
      <c r="J376">
        <v>0</v>
      </c>
      <c r="K376">
        <v>-0.25</v>
      </c>
      <c r="L376">
        <v>0</v>
      </c>
      <c r="M376">
        <v>0</v>
      </c>
      <c r="N376">
        <v>0</v>
      </c>
      <c r="O376">
        <v>83.786624649158099</v>
      </c>
      <c r="P376">
        <v>0.25034660417214899</v>
      </c>
    </row>
    <row r="377" spans="1:16" x14ac:dyDescent="0.4">
      <c r="A377">
        <v>4733</v>
      </c>
      <c r="B377" t="s">
        <v>23</v>
      </c>
      <c r="C377">
        <v>1</v>
      </c>
      <c r="D377">
        <v>6</v>
      </c>
      <c r="E377" t="s">
        <v>12</v>
      </c>
      <c r="F377">
        <v>1687</v>
      </c>
      <c r="G377" t="s">
        <v>10</v>
      </c>
      <c r="H377">
        <v>22.72</v>
      </c>
      <c r="I377">
        <v>-0.25</v>
      </c>
      <c r="J377">
        <v>0.25</v>
      </c>
      <c r="K377">
        <v>0.125</v>
      </c>
      <c r="L377">
        <v>0</v>
      </c>
      <c r="M377">
        <v>0</v>
      </c>
      <c r="N377">
        <v>0</v>
      </c>
      <c r="O377">
        <v>181.597404575143</v>
      </c>
      <c r="P377">
        <v>0.55588765800679096</v>
      </c>
    </row>
    <row r="378" spans="1:16" x14ac:dyDescent="0.4">
      <c r="A378">
        <v>4738</v>
      </c>
      <c r="B378" t="s">
        <v>24</v>
      </c>
      <c r="C378">
        <v>1</v>
      </c>
      <c r="D378">
        <v>11</v>
      </c>
      <c r="E378" t="s">
        <v>12</v>
      </c>
      <c r="F378">
        <v>1840</v>
      </c>
      <c r="G378" t="s">
        <v>10</v>
      </c>
      <c r="H378">
        <v>24.08</v>
      </c>
      <c r="I378">
        <v>-0.25</v>
      </c>
      <c r="J378">
        <v>-1.75</v>
      </c>
      <c r="K378">
        <v>-1.875</v>
      </c>
      <c r="L378">
        <v>0</v>
      </c>
      <c r="M378">
        <v>-1.5</v>
      </c>
      <c r="N378">
        <v>-1.5</v>
      </c>
      <c r="O378">
        <v>153.595823094943</v>
      </c>
      <c r="P378">
        <v>0.48083043737525</v>
      </c>
    </row>
    <row r="379" spans="1:16" x14ac:dyDescent="0.4">
      <c r="A379">
        <v>4742</v>
      </c>
      <c r="B379" t="s">
        <v>24</v>
      </c>
      <c r="C379">
        <v>1</v>
      </c>
      <c r="D379">
        <v>11</v>
      </c>
      <c r="E379" t="s">
        <v>12</v>
      </c>
      <c r="F379">
        <v>1740</v>
      </c>
      <c r="G379" t="s">
        <v>13</v>
      </c>
      <c r="H379">
        <v>23.24</v>
      </c>
      <c r="I379">
        <v>0</v>
      </c>
      <c r="J379">
        <v>-0.25</v>
      </c>
      <c r="K379">
        <v>-0.25</v>
      </c>
      <c r="L379">
        <v>0</v>
      </c>
      <c r="M379">
        <v>0</v>
      </c>
      <c r="N379">
        <v>0</v>
      </c>
      <c r="O379">
        <v>200.17388774984201</v>
      </c>
      <c r="P379">
        <v>0.60221538915644701</v>
      </c>
    </row>
    <row r="380" spans="1:16" x14ac:dyDescent="0.4">
      <c r="A380">
        <v>4748</v>
      </c>
      <c r="B380" t="s">
        <v>25</v>
      </c>
      <c r="C380">
        <v>1</v>
      </c>
      <c r="D380">
        <v>13</v>
      </c>
      <c r="E380" t="s">
        <v>12</v>
      </c>
      <c r="F380">
        <v>2149</v>
      </c>
      <c r="G380" t="s">
        <v>10</v>
      </c>
      <c r="H380">
        <v>24.65</v>
      </c>
      <c r="I380">
        <v>0</v>
      </c>
      <c r="J380">
        <v>0</v>
      </c>
      <c r="K380">
        <v>0</v>
      </c>
      <c r="L380">
        <v>0</v>
      </c>
      <c r="M380">
        <v>0</v>
      </c>
      <c r="N380">
        <v>0</v>
      </c>
      <c r="O380">
        <v>215.975655904978</v>
      </c>
      <c r="P380">
        <v>0.64698433917299503</v>
      </c>
    </row>
    <row r="381" spans="1:16" x14ac:dyDescent="0.4">
      <c r="A381">
        <v>4752</v>
      </c>
      <c r="B381" t="s">
        <v>25</v>
      </c>
      <c r="C381">
        <v>1</v>
      </c>
      <c r="D381">
        <v>13</v>
      </c>
      <c r="E381" t="s">
        <v>12</v>
      </c>
      <c r="F381">
        <v>2496</v>
      </c>
      <c r="G381" t="s">
        <v>13</v>
      </c>
      <c r="H381">
        <v>24.77</v>
      </c>
      <c r="I381">
        <v>-0.25</v>
      </c>
      <c r="J381">
        <v>0</v>
      </c>
      <c r="K381">
        <v>-0.125</v>
      </c>
      <c r="L381">
        <v>0</v>
      </c>
      <c r="M381">
        <v>0</v>
      </c>
      <c r="N381">
        <v>0</v>
      </c>
      <c r="O381">
        <v>250.446078303528</v>
      </c>
      <c r="P381">
        <v>0.75550451126534901</v>
      </c>
    </row>
    <row r="382" spans="1:16" x14ac:dyDescent="0.4">
      <c r="A382">
        <v>4759</v>
      </c>
      <c r="B382" t="s">
        <v>26</v>
      </c>
      <c r="C382">
        <v>1</v>
      </c>
      <c r="D382">
        <v>14</v>
      </c>
      <c r="E382" t="s">
        <v>12</v>
      </c>
      <c r="F382">
        <v>1950</v>
      </c>
      <c r="G382" t="s">
        <v>10</v>
      </c>
      <c r="H382">
        <v>25.65</v>
      </c>
      <c r="I382">
        <v>-1</v>
      </c>
      <c r="J382">
        <v>-4</v>
      </c>
      <c r="K382">
        <v>-4.5</v>
      </c>
      <c r="L382">
        <v>-0.75</v>
      </c>
      <c r="M382">
        <v>-3.5</v>
      </c>
      <c r="N382">
        <v>-3.875</v>
      </c>
      <c r="O382">
        <v>101.370979385547</v>
      </c>
      <c r="P382">
        <v>0.333396597386454</v>
      </c>
    </row>
    <row r="383" spans="1:16" x14ac:dyDescent="0.4">
      <c r="A383">
        <v>4763</v>
      </c>
      <c r="B383" t="s">
        <v>26</v>
      </c>
      <c r="C383">
        <v>1</v>
      </c>
      <c r="D383">
        <v>14</v>
      </c>
      <c r="E383" t="s">
        <v>12</v>
      </c>
      <c r="F383">
        <v>1890</v>
      </c>
      <c r="G383" t="s">
        <v>13</v>
      </c>
      <c r="H383">
        <v>25.2</v>
      </c>
      <c r="I383">
        <v>-1.25</v>
      </c>
      <c r="J383">
        <v>-3</v>
      </c>
      <c r="K383">
        <v>-3.625</v>
      </c>
      <c r="L383">
        <v>-1</v>
      </c>
      <c r="M383">
        <v>-2.75</v>
      </c>
      <c r="N383">
        <v>-3.25</v>
      </c>
      <c r="O383">
        <v>137.365499953891</v>
      </c>
      <c r="P383">
        <v>0.40818407926914602</v>
      </c>
    </row>
    <row r="384" spans="1:16" x14ac:dyDescent="0.4">
      <c r="A384">
        <v>4769</v>
      </c>
      <c r="B384" t="s">
        <v>27</v>
      </c>
      <c r="C384">
        <v>1</v>
      </c>
      <c r="D384">
        <v>11</v>
      </c>
      <c r="E384" t="s">
        <v>12</v>
      </c>
      <c r="F384">
        <v>1740</v>
      </c>
      <c r="G384" t="s">
        <v>10</v>
      </c>
      <c r="H384">
        <v>22.29</v>
      </c>
      <c r="I384">
        <v>-0.5</v>
      </c>
      <c r="J384">
        <v>-0.5</v>
      </c>
      <c r="K384">
        <v>-0.75</v>
      </c>
      <c r="L384">
        <v>0</v>
      </c>
      <c r="M384">
        <v>0</v>
      </c>
      <c r="N384">
        <v>0</v>
      </c>
      <c r="O384">
        <v>185.309494900939</v>
      </c>
      <c r="P384">
        <v>0.55505647321812401</v>
      </c>
    </row>
    <row r="385" spans="1:16" x14ac:dyDescent="0.4">
      <c r="A385">
        <v>4774</v>
      </c>
      <c r="B385" t="s">
        <v>27</v>
      </c>
      <c r="C385">
        <v>1</v>
      </c>
      <c r="D385">
        <v>11</v>
      </c>
      <c r="E385" t="s">
        <v>12</v>
      </c>
      <c r="F385">
        <v>1588</v>
      </c>
      <c r="G385" t="s">
        <v>13</v>
      </c>
      <c r="H385">
        <v>22.8</v>
      </c>
      <c r="I385">
        <v>-0.25</v>
      </c>
      <c r="J385">
        <v>0.5</v>
      </c>
      <c r="K385">
        <v>0.375</v>
      </c>
      <c r="L385">
        <v>0</v>
      </c>
      <c r="M385">
        <v>0.25</v>
      </c>
      <c r="N385">
        <v>0.25</v>
      </c>
      <c r="O385">
        <v>138.04528912919</v>
      </c>
      <c r="P385">
        <v>0.41167139790613799</v>
      </c>
    </row>
    <row r="386" spans="1:16" x14ac:dyDescent="0.4">
      <c r="A386">
        <v>4780</v>
      </c>
      <c r="B386" t="s">
        <v>28</v>
      </c>
      <c r="C386">
        <v>1</v>
      </c>
      <c r="D386">
        <v>11</v>
      </c>
      <c r="E386" t="s">
        <v>12</v>
      </c>
      <c r="F386">
        <v>1588</v>
      </c>
      <c r="G386" t="s">
        <v>10</v>
      </c>
      <c r="H386">
        <v>22.99</v>
      </c>
      <c r="I386">
        <v>-0.25</v>
      </c>
      <c r="J386">
        <v>-1.25</v>
      </c>
      <c r="K386">
        <v>-1.375</v>
      </c>
      <c r="L386">
        <v>0</v>
      </c>
      <c r="M386">
        <v>0</v>
      </c>
      <c r="N386">
        <v>0</v>
      </c>
      <c r="O386">
        <v>190.319774282634</v>
      </c>
      <c r="P386">
        <v>0.56769673475924498</v>
      </c>
    </row>
    <row r="387" spans="1:16" x14ac:dyDescent="0.4">
      <c r="A387">
        <v>4784</v>
      </c>
      <c r="B387" t="s">
        <v>28</v>
      </c>
      <c r="C387">
        <v>1</v>
      </c>
      <c r="D387">
        <v>11</v>
      </c>
      <c r="E387" t="s">
        <v>12</v>
      </c>
      <c r="F387">
        <v>1641</v>
      </c>
      <c r="G387" t="s">
        <v>13</v>
      </c>
      <c r="H387">
        <v>22.97</v>
      </c>
      <c r="I387">
        <v>-0.75</v>
      </c>
      <c r="J387">
        <v>-0.5</v>
      </c>
      <c r="K387">
        <v>-0.875</v>
      </c>
      <c r="L387">
        <v>-0.5</v>
      </c>
      <c r="M387">
        <v>0.25</v>
      </c>
      <c r="N387">
        <v>0</v>
      </c>
      <c r="O387">
        <v>169.31608782907799</v>
      </c>
      <c r="P387">
        <v>0.51198270647765598</v>
      </c>
    </row>
    <row r="388" spans="1:16" x14ac:dyDescent="0.4">
      <c r="A388">
        <v>4792</v>
      </c>
      <c r="B388" t="s">
        <v>29</v>
      </c>
      <c r="C388">
        <v>2</v>
      </c>
      <c r="D388">
        <v>7</v>
      </c>
      <c r="E388" t="s">
        <v>12</v>
      </c>
      <c r="F388">
        <v>1191</v>
      </c>
      <c r="G388" t="s">
        <v>10</v>
      </c>
      <c r="H388">
        <v>21.83</v>
      </c>
      <c r="I388">
        <v>-0.5</v>
      </c>
      <c r="J388">
        <v>-0.5</v>
      </c>
      <c r="K388">
        <v>-0.75</v>
      </c>
      <c r="L388">
        <v>-0.5</v>
      </c>
      <c r="M388">
        <v>0</v>
      </c>
      <c r="N388">
        <v>-0.25</v>
      </c>
      <c r="O388">
        <v>182.66088100559301</v>
      </c>
      <c r="P388">
        <v>0.56647030379677399</v>
      </c>
    </row>
    <row r="389" spans="1:16" x14ac:dyDescent="0.4">
      <c r="A389">
        <v>4796</v>
      </c>
      <c r="B389" t="s">
        <v>29</v>
      </c>
      <c r="C389">
        <v>2</v>
      </c>
      <c r="D389">
        <v>7</v>
      </c>
      <c r="E389" t="s">
        <v>12</v>
      </c>
      <c r="F389">
        <v>1391</v>
      </c>
      <c r="G389" t="s">
        <v>13</v>
      </c>
      <c r="H389">
        <v>21.47</v>
      </c>
      <c r="I389">
        <v>-0.75</v>
      </c>
      <c r="J389">
        <v>0</v>
      </c>
      <c r="K389">
        <v>-0.375</v>
      </c>
      <c r="L389">
        <v>-0.5</v>
      </c>
      <c r="M389">
        <v>0</v>
      </c>
      <c r="N389">
        <v>-0.25</v>
      </c>
      <c r="O389">
        <v>112.581268476288</v>
      </c>
      <c r="P389">
        <v>0.34125371518142</v>
      </c>
    </row>
    <row r="390" spans="1:16" x14ac:dyDescent="0.4">
      <c r="A390">
        <v>4802</v>
      </c>
      <c r="B390" t="s">
        <v>30</v>
      </c>
      <c r="C390">
        <v>1</v>
      </c>
      <c r="D390">
        <v>10</v>
      </c>
      <c r="E390" t="s">
        <v>12</v>
      </c>
      <c r="F390">
        <v>1788</v>
      </c>
      <c r="G390" t="s">
        <v>10</v>
      </c>
      <c r="H390">
        <v>23.88</v>
      </c>
      <c r="I390">
        <v>-0.25</v>
      </c>
      <c r="J390">
        <v>-0.25</v>
      </c>
      <c r="K390">
        <v>-0.375</v>
      </c>
      <c r="L390">
        <v>0</v>
      </c>
      <c r="M390">
        <v>0</v>
      </c>
      <c r="N390">
        <v>0</v>
      </c>
      <c r="O390">
        <v>96.941243782742106</v>
      </c>
      <c r="P390">
        <v>0.30102626743074201</v>
      </c>
    </row>
    <row r="391" spans="1:16" x14ac:dyDescent="0.4">
      <c r="A391">
        <v>4806</v>
      </c>
      <c r="B391" t="s">
        <v>30</v>
      </c>
      <c r="C391">
        <v>1</v>
      </c>
      <c r="D391">
        <v>10</v>
      </c>
      <c r="E391" t="s">
        <v>12</v>
      </c>
      <c r="F391">
        <v>1790</v>
      </c>
      <c r="G391" t="s">
        <v>13</v>
      </c>
      <c r="H391">
        <v>23.94</v>
      </c>
      <c r="I391">
        <v>-0.25</v>
      </c>
      <c r="J391">
        <v>-0.25</v>
      </c>
      <c r="K391">
        <v>-0.375</v>
      </c>
      <c r="L391">
        <v>0</v>
      </c>
      <c r="M391">
        <v>0</v>
      </c>
      <c r="N391">
        <v>0</v>
      </c>
      <c r="O391">
        <v>192.45898111342001</v>
      </c>
      <c r="P391">
        <v>0.57793599447807997</v>
      </c>
    </row>
    <row r="392" spans="1:16" x14ac:dyDescent="0.4">
      <c r="A392">
        <v>4840</v>
      </c>
      <c r="B392" t="s">
        <v>31</v>
      </c>
      <c r="C392">
        <v>1</v>
      </c>
      <c r="D392">
        <v>7</v>
      </c>
      <c r="E392" t="s">
        <v>12</v>
      </c>
      <c r="F392">
        <v>1890</v>
      </c>
      <c r="G392" t="s">
        <v>10</v>
      </c>
      <c r="H392">
        <v>24.27</v>
      </c>
      <c r="I392">
        <v>-0.75</v>
      </c>
      <c r="J392">
        <v>-1.25</v>
      </c>
      <c r="K392">
        <v>-1.625</v>
      </c>
      <c r="L392">
        <v>-0.5</v>
      </c>
      <c r="M392">
        <v>-1</v>
      </c>
      <c r="N392">
        <v>-1.25</v>
      </c>
      <c r="O392">
        <v>133.75381607832199</v>
      </c>
      <c r="P392">
        <v>0.425663682023038</v>
      </c>
    </row>
    <row r="393" spans="1:16" x14ac:dyDescent="0.4">
      <c r="A393">
        <v>4844</v>
      </c>
      <c r="B393" t="s">
        <v>31</v>
      </c>
      <c r="C393">
        <v>1</v>
      </c>
      <c r="D393">
        <v>7</v>
      </c>
      <c r="E393" t="s">
        <v>12</v>
      </c>
      <c r="F393">
        <v>1740</v>
      </c>
      <c r="G393" t="s">
        <v>13</v>
      </c>
      <c r="H393">
        <v>24.14</v>
      </c>
      <c r="I393">
        <v>-1</v>
      </c>
      <c r="J393">
        <v>-1</v>
      </c>
      <c r="K393">
        <v>-1.5</v>
      </c>
      <c r="L393">
        <v>-0.75</v>
      </c>
      <c r="M393">
        <v>-0.75</v>
      </c>
      <c r="N393">
        <v>-1.125</v>
      </c>
      <c r="O393">
        <v>170.17485342345799</v>
      </c>
      <c r="P393">
        <v>0.513558450711181</v>
      </c>
    </row>
    <row r="394" spans="1:16" x14ac:dyDescent="0.4">
      <c r="A394">
        <v>4850</v>
      </c>
      <c r="B394" t="s">
        <v>32</v>
      </c>
      <c r="C394">
        <v>2</v>
      </c>
      <c r="D394">
        <v>13</v>
      </c>
      <c r="E394" t="s">
        <v>12</v>
      </c>
      <c r="F394">
        <v>1788</v>
      </c>
      <c r="G394" t="s">
        <v>10</v>
      </c>
      <c r="H394">
        <v>24.48</v>
      </c>
      <c r="I394">
        <v>-0.5</v>
      </c>
      <c r="J394">
        <v>-2</v>
      </c>
      <c r="K394">
        <v>-2.25</v>
      </c>
      <c r="L394">
        <v>0</v>
      </c>
      <c r="M394">
        <v>-1.75</v>
      </c>
      <c r="N394">
        <v>-1.75</v>
      </c>
      <c r="O394">
        <v>153.62705060519099</v>
      </c>
      <c r="P394">
        <v>0.48334395651064499</v>
      </c>
    </row>
    <row r="395" spans="1:16" x14ac:dyDescent="0.4">
      <c r="A395">
        <v>4854</v>
      </c>
      <c r="B395" t="s">
        <v>32</v>
      </c>
      <c r="C395">
        <v>2</v>
      </c>
      <c r="D395">
        <v>13</v>
      </c>
      <c r="E395" t="s">
        <v>12</v>
      </c>
      <c r="F395">
        <v>1991</v>
      </c>
      <c r="G395" t="s">
        <v>13</v>
      </c>
      <c r="H395">
        <v>24.35</v>
      </c>
      <c r="I395">
        <v>-0.25</v>
      </c>
      <c r="J395">
        <v>-2</v>
      </c>
      <c r="K395">
        <v>-2.125</v>
      </c>
      <c r="L395">
        <v>0</v>
      </c>
      <c r="M395">
        <v>-1.75</v>
      </c>
      <c r="N395">
        <v>-1.75</v>
      </c>
      <c r="O395">
        <v>226.41582181737201</v>
      </c>
      <c r="P395">
        <v>0.68462038311670803</v>
      </c>
    </row>
    <row r="396" spans="1:16" x14ac:dyDescent="0.4">
      <c r="A396">
        <v>4861</v>
      </c>
      <c r="B396" t="s">
        <v>33</v>
      </c>
      <c r="C396">
        <v>2</v>
      </c>
      <c r="D396">
        <v>15</v>
      </c>
      <c r="E396" t="s">
        <v>12</v>
      </c>
      <c r="F396">
        <v>1604</v>
      </c>
      <c r="G396" t="s">
        <v>10</v>
      </c>
      <c r="H396">
        <v>23.84</v>
      </c>
      <c r="I396">
        <v>-1.25</v>
      </c>
      <c r="J396">
        <v>-0.25</v>
      </c>
      <c r="K396">
        <v>-0.875</v>
      </c>
      <c r="L396">
        <v>0</v>
      </c>
      <c r="M396">
        <v>0</v>
      </c>
      <c r="N396">
        <v>0</v>
      </c>
      <c r="O396">
        <v>91.001651932708697</v>
      </c>
      <c r="P396">
        <v>0.27020911364598199</v>
      </c>
    </row>
    <row r="397" spans="1:16" x14ac:dyDescent="0.4">
      <c r="A397">
        <v>4865</v>
      </c>
      <c r="B397" t="s">
        <v>33</v>
      </c>
      <c r="C397">
        <v>2</v>
      </c>
      <c r="D397">
        <v>15</v>
      </c>
      <c r="E397" t="s">
        <v>12</v>
      </c>
      <c r="F397">
        <v>1687</v>
      </c>
      <c r="G397" t="s">
        <v>13</v>
      </c>
      <c r="H397">
        <v>23.55</v>
      </c>
      <c r="I397">
        <v>-2</v>
      </c>
      <c r="J397">
        <v>0.75</v>
      </c>
      <c r="K397">
        <v>-0.25</v>
      </c>
      <c r="L397">
        <v>-1.25</v>
      </c>
      <c r="M397">
        <v>0</v>
      </c>
      <c r="N397">
        <v>-0.625</v>
      </c>
      <c r="O397">
        <v>170.09401608089399</v>
      </c>
      <c r="P397">
        <v>0.51464398410476897</v>
      </c>
    </row>
    <row r="398" spans="1:16" x14ac:dyDescent="0.4">
      <c r="A398">
        <v>4871</v>
      </c>
      <c r="B398" t="s">
        <v>34</v>
      </c>
      <c r="C398">
        <v>2</v>
      </c>
      <c r="D398">
        <v>10</v>
      </c>
      <c r="E398" t="s">
        <v>12</v>
      </c>
      <c r="F398">
        <v>1643</v>
      </c>
      <c r="G398" t="s">
        <v>10</v>
      </c>
      <c r="H398">
        <v>24.63</v>
      </c>
      <c r="I398">
        <v>-0.25</v>
      </c>
      <c r="J398">
        <v>-0.75</v>
      </c>
      <c r="K398">
        <v>-0.875</v>
      </c>
      <c r="L398">
        <v>0</v>
      </c>
      <c r="M398">
        <v>-0.75</v>
      </c>
      <c r="N398">
        <v>-0.75</v>
      </c>
      <c r="O398">
        <v>164.66265380673801</v>
      </c>
      <c r="P398">
        <v>0.49628741241827901</v>
      </c>
    </row>
    <row r="399" spans="1:16" x14ac:dyDescent="0.4">
      <c r="A399">
        <v>4875</v>
      </c>
      <c r="B399" t="s">
        <v>34</v>
      </c>
      <c r="C399">
        <v>2</v>
      </c>
      <c r="D399">
        <v>10</v>
      </c>
      <c r="E399" t="s">
        <v>12</v>
      </c>
      <c r="F399">
        <v>1602</v>
      </c>
      <c r="G399" t="s">
        <v>13</v>
      </c>
      <c r="H399">
        <v>24.46</v>
      </c>
      <c r="I399">
        <v>-0.25</v>
      </c>
      <c r="J399">
        <v>-0.75</v>
      </c>
      <c r="K399">
        <v>-0.875</v>
      </c>
      <c r="L399">
        <v>0</v>
      </c>
      <c r="M399">
        <v>-0.75</v>
      </c>
      <c r="N399">
        <v>-0.75</v>
      </c>
      <c r="O399">
        <v>174.97263757036399</v>
      </c>
      <c r="P399">
        <v>0.52589429560332901</v>
      </c>
    </row>
    <row r="400" spans="1:16" x14ac:dyDescent="0.4">
      <c r="A400">
        <v>4881</v>
      </c>
      <c r="B400" t="s">
        <v>35</v>
      </c>
      <c r="C400">
        <v>2</v>
      </c>
      <c r="D400">
        <v>9</v>
      </c>
      <c r="E400" t="s">
        <v>12</v>
      </c>
      <c r="F400">
        <v>1540</v>
      </c>
      <c r="G400" t="s">
        <v>10</v>
      </c>
      <c r="H400">
        <v>22.04</v>
      </c>
      <c r="I400">
        <v>-0.75</v>
      </c>
      <c r="J400">
        <v>0.75</v>
      </c>
      <c r="K400">
        <v>0.375</v>
      </c>
      <c r="L400">
        <v>-0.5</v>
      </c>
      <c r="M400">
        <v>0.5</v>
      </c>
      <c r="N400">
        <v>0.25</v>
      </c>
      <c r="O400">
        <v>142.490188916248</v>
      </c>
      <c r="P400">
        <v>0.43464014021048503</v>
      </c>
    </row>
    <row r="401" spans="1:16" x14ac:dyDescent="0.4">
      <c r="A401">
        <v>4885</v>
      </c>
      <c r="B401" t="s">
        <v>35</v>
      </c>
      <c r="C401">
        <v>2</v>
      </c>
      <c r="D401">
        <v>9</v>
      </c>
      <c r="E401" t="s">
        <v>12</v>
      </c>
      <c r="F401">
        <v>1450</v>
      </c>
      <c r="G401" t="s">
        <v>13</v>
      </c>
      <c r="H401">
        <v>22.12</v>
      </c>
      <c r="I401">
        <v>-0.75</v>
      </c>
      <c r="J401">
        <v>0.5</v>
      </c>
      <c r="K401">
        <v>0.125</v>
      </c>
      <c r="L401">
        <v>-0.5</v>
      </c>
      <c r="M401">
        <v>0.5</v>
      </c>
      <c r="N401">
        <v>0.25</v>
      </c>
      <c r="O401">
        <v>194.717986965752</v>
      </c>
      <c r="P401">
        <v>0.59260132795583498</v>
      </c>
    </row>
    <row r="402" spans="1:16" x14ac:dyDescent="0.4">
      <c r="A402">
        <v>4891</v>
      </c>
      <c r="B402" t="s">
        <v>36</v>
      </c>
      <c r="C402">
        <v>2</v>
      </c>
      <c r="D402">
        <v>7</v>
      </c>
      <c r="E402" t="s">
        <v>12</v>
      </c>
      <c r="F402">
        <v>1639</v>
      </c>
      <c r="G402" t="s">
        <v>10</v>
      </c>
      <c r="H402">
        <v>22.63</v>
      </c>
      <c r="I402">
        <v>-0.25</v>
      </c>
      <c r="J402">
        <v>-1</v>
      </c>
      <c r="K402">
        <v>-1.125</v>
      </c>
      <c r="L402">
        <v>0</v>
      </c>
      <c r="M402">
        <v>0</v>
      </c>
      <c r="N402">
        <v>0</v>
      </c>
      <c r="O402">
        <v>86.258858889253602</v>
      </c>
      <c r="P402">
        <v>0.26389359072100799</v>
      </c>
    </row>
    <row r="403" spans="1:16" x14ac:dyDescent="0.4">
      <c r="A403">
        <v>4895</v>
      </c>
      <c r="B403" t="s">
        <v>36</v>
      </c>
      <c r="C403">
        <v>2</v>
      </c>
      <c r="D403">
        <v>7</v>
      </c>
      <c r="E403" t="s">
        <v>12</v>
      </c>
      <c r="F403">
        <v>1689</v>
      </c>
      <c r="G403" t="s">
        <v>13</v>
      </c>
      <c r="H403">
        <v>22.63</v>
      </c>
      <c r="I403">
        <v>-0.5</v>
      </c>
      <c r="J403">
        <v>-1</v>
      </c>
      <c r="K403">
        <v>-1.25</v>
      </c>
      <c r="L403">
        <v>0</v>
      </c>
      <c r="M403">
        <v>0.5</v>
      </c>
      <c r="N403">
        <v>0.5</v>
      </c>
      <c r="O403">
        <v>188.19859474778599</v>
      </c>
      <c r="P403">
        <v>0.57649433789665105</v>
      </c>
    </row>
    <row r="404" spans="1:16" x14ac:dyDescent="0.4">
      <c r="A404">
        <v>4901</v>
      </c>
      <c r="B404" t="s">
        <v>37</v>
      </c>
      <c r="C404">
        <v>1</v>
      </c>
      <c r="D404">
        <v>13</v>
      </c>
      <c r="E404" t="s">
        <v>12</v>
      </c>
      <c r="F404">
        <v>1490</v>
      </c>
      <c r="G404" t="s">
        <v>10</v>
      </c>
      <c r="H404">
        <v>23.77</v>
      </c>
      <c r="I404">
        <v>0</v>
      </c>
      <c r="J404">
        <v>-0.25</v>
      </c>
      <c r="K404">
        <v>-0.25</v>
      </c>
      <c r="L404">
        <v>0</v>
      </c>
      <c r="M404">
        <v>0</v>
      </c>
      <c r="N404">
        <v>0</v>
      </c>
      <c r="O404">
        <v>161.16441316654499</v>
      </c>
      <c r="P404">
        <v>0.50830381381835898</v>
      </c>
    </row>
    <row r="405" spans="1:16" x14ac:dyDescent="0.4">
      <c r="A405">
        <v>4905</v>
      </c>
      <c r="B405" t="s">
        <v>37</v>
      </c>
      <c r="C405">
        <v>1</v>
      </c>
      <c r="D405">
        <v>13</v>
      </c>
      <c r="E405" t="s">
        <v>12</v>
      </c>
      <c r="F405">
        <v>1691</v>
      </c>
      <c r="G405" t="s">
        <v>13</v>
      </c>
      <c r="H405">
        <v>23.79</v>
      </c>
      <c r="I405">
        <v>-0.25</v>
      </c>
      <c r="J405">
        <v>0.25</v>
      </c>
      <c r="K405">
        <v>0.125</v>
      </c>
      <c r="L405">
        <v>0</v>
      </c>
      <c r="M405">
        <v>0</v>
      </c>
      <c r="N405">
        <v>0</v>
      </c>
      <c r="O405">
        <v>176.07421745274701</v>
      </c>
      <c r="P405">
        <v>0.52711102081623395</v>
      </c>
    </row>
    <row r="406" spans="1:16" x14ac:dyDescent="0.4">
      <c r="A406">
        <v>4911</v>
      </c>
      <c r="B406" t="s">
        <v>38</v>
      </c>
      <c r="C406">
        <v>1</v>
      </c>
      <c r="D406">
        <v>6</v>
      </c>
      <c r="E406" t="s">
        <v>12</v>
      </c>
      <c r="F406">
        <v>1441</v>
      </c>
      <c r="G406" t="s">
        <v>10</v>
      </c>
      <c r="H406">
        <v>22.29</v>
      </c>
      <c r="I406">
        <v>-0.25</v>
      </c>
      <c r="J406">
        <v>0.25</v>
      </c>
      <c r="K406">
        <v>0.125</v>
      </c>
      <c r="L406">
        <v>0</v>
      </c>
      <c r="M406">
        <v>0</v>
      </c>
      <c r="N406">
        <v>0</v>
      </c>
      <c r="O406">
        <v>187.37768182805999</v>
      </c>
      <c r="P406">
        <v>0.57419307630791105</v>
      </c>
    </row>
    <row r="407" spans="1:16" x14ac:dyDescent="0.4">
      <c r="A407">
        <v>4916</v>
      </c>
      <c r="B407" t="s">
        <v>38</v>
      </c>
      <c r="C407">
        <v>1</v>
      </c>
      <c r="D407">
        <v>6</v>
      </c>
      <c r="E407" t="s">
        <v>12</v>
      </c>
      <c r="F407">
        <v>1501</v>
      </c>
      <c r="G407" t="s">
        <v>13</v>
      </c>
      <c r="H407">
        <v>22.31</v>
      </c>
      <c r="I407">
        <v>-0.5</v>
      </c>
      <c r="J407">
        <v>0.25</v>
      </c>
      <c r="K407">
        <v>0</v>
      </c>
      <c r="L407">
        <v>0</v>
      </c>
      <c r="M407">
        <v>0</v>
      </c>
      <c r="N407">
        <v>0</v>
      </c>
      <c r="O407">
        <v>154.25936615885399</v>
      </c>
      <c r="P407">
        <v>0.467300749000642</v>
      </c>
    </row>
    <row r="408" spans="1:16" x14ac:dyDescent="0.4">
      <c r="A408">
        <v>4922</v>
      </c>
      <c r="B408" t="s">
        <v>39</v>
      </c>
      <c r="C408">
        <v>2</v>
      </c>
      <c r="D408">
        <v>7</v>
      </c>
      <c r="E408" t="s">
        <v>12</v>
      </c>
      <c r="F408">
        <v>751</v>
      </c>
      <c r="G408" t="s">
        <v>10</v>
      </c>
      <c r="H408">
        <v>22.42</v>
      </c>
      <c r="I408">
        <v>-0.25</v>
      </c>
      <c r="J408">
        <v>0.25</v>
      </c>
      <c r="K408">
        <v>0.125</v>
      </c>
      <c r="L408">
        <v>0</v>
      </c>
      <c r="M408">
        <v>0</v>
      </c>
      <c r="N408">
        <v>0</v>
      </c>
      <c r="O408">
        <v>159.847674569156</v>
      </c>
      <c r="P408">
        <v>0.49753885478132698</v>
      </c>
    </row>
    <row r="409" spans="1:16" x14ac:dyDescent="0.4">
      <c r="A409">
        <v>4930</v>
      </c>
      <c r="B409" t="s">
        <v>39</v>
      </c>
      <c r="C409">
        <v>2</v>
      </c>
      <c r="D409">
        <v>7</v>
      </c>
      <c r="E409" t="s">
        <v>12</v>
      </c>
      <c r="F409">
        <v>1240</v>
      </c>
      <c r="G409" t="s">
        <v>13</v>
      </c>
      <c r="H409">
        <v>22.62</v>
      </c>
      <c r="I409">
        <v>-0.25</v>
      </c>
      <c r="J409">
        <v>-1.75</v>
      </c>
      <c r="K409">
        <v>-1.875</v>
      </c>
      <c r="L409">
        <v>0</v>
      </c>
      <c r="M409">
        <v>0</v>
      </c>
      <c r="N409">
        <v>0</v>
      </c>
      <c r="O409">
        <v>67.934876960238199</v>
      </c>
      <c r="P409">
        <v>0.19415502532179499</v>
      </c>
    </row>
    <row r="410" spans="1:16" x14ac:dyDescent="0.4">
      <c r="A410">
        <v>4933</v>
      </c>
      <c r="B410" t="s">
        <v>40</v>
      </c>
      <c r="C410">
        <v>1</v>
      </c>
      <c r="D410">
        <v>7</v>
      </c>
      <c r="E410" t="s">
        <v>12</v>
      </c>
      <c r="F410">
        <v>1503</v>
      </c>
      <c r="G410" t="s">
        <v>10</v>
      </c>
      <c r="H410">
        <v>23.66</v>
      </c>
      <c r="I410">
        <v>0</v>
      </c>
      <c r="J410">
        <v>-0.25</v>
      </c>
      <c r="K410">
        <v>-0.25</v>
      </c>
      <c r="L410">
        <v>0</v>
      </c>
      <c r="M410">
        <v>0</v>
      </c>
      <c r="N410">
        <v>0</v>
      </c>
      <c r="O410">
        <v>155.12348255989099</v>
      </c>
      <c r="P410">
        <v>0.476709114286337</v>
      </c>
    </row>
    <row r="411" spans="1:16" x14ac:dyDescent="0.4">
      <c r="A411">
        <v>4938</v>
      </c>
      <c r="B411" t="s">
        <v>40</v>
      </c>
      <c r="C411">
        <v>1</v>
      </c>
      <c r="D411">
        <v>7</v>
      </c>
      <c r="E411" t="s">
        <v>12</v>
      </c>
      <c r="F411">
        <v>990</v>
      </c>
      <c r="G411" t="s">
        <v>13</v>
      </c>
      <c r="H411">
        <v>23.43</v>
      </c>
      <c r="I411">
        <v>-0.25</v>
      </c>
      <c r="J411">
        <v>0.25</v>
      </c>
      <c r="K411">
        <v>0.125</v>
      </c>
      <c r="L411">
        <v>0</v>
      </c>
      <c r="M411">
        <v>0</v>
      </c>
      <c r="N411">
        <v>0</v>
      </c>
      <c r="O411">
        <v>151.48124022057101</v>
      </c>
      <c r="P411">
        <v>0.44164071007392203</v>
      </c>
    </row>
    <row r="412" spans="1:16" x14ac:dyDescent="0.4">
      <c r="A412">
        <v>4944</v>
      </c>
      <c r="B412" t="s">
        <v>41</v>
      </c>
      <c r="C412">
        <v>2</v>
      </c>
      <c r="D412">
        <v>13</v>
      </c>
      <c r="E412" t="s">
        <v>12</v>
      </c>
      <c r="F412">
        <v>1588</v>
      </c>
      <c r="G412" t="s">
        <v>10</v>
      </c>
      <c r="H412">
        <v>22.94</v>
      </c>
      <c r="I412">
        <v>-0.25</v>
      </c>
      <c r="J412">
        <v>0.25</v>
      </c>
      <c r="K412">
        <v>0.125</v>
      </c>
      <c r="L412">
        <v>0</v>
      </c>
      <c r="M412">
        <v>0</v>
      </c>
      <c r="N412">
        <v>0</v>
      </c>
      <c r="O412">
        <v>121.45602177335699</v>
      </c>
      <c r="P412">
        <v>0.36240810208409702</v>
      </c>
    </row>
    <row r="413" spans="1:16" x14ac:dyDescent="0.4">
      <c r="A413">
        <v>4948</v>
      </c>
      <c r="B413" t="s">
        <v>41</v>
      </c>
      <c r="C413">
        <v>2</v>
      </c>
      <c r="D413">
        <v>13</v>
      </c>
      <c r="E413" t="s">
        <v>12</v>
      </c>
      <c r="F413">
        <v>1641</v>
      </c>
      <c r="G413" t="s">
        <v>13</v>
      </c>
      <c r="H413">
        <v>22.74</v>
      </c>
      <c r="I413">
        <v>-0.5</v>
      </c>
      <c r="J413">
        <v>0.25</v>
      </c>
      <c r="K413">
        <v>0</v>
      </c>
      <c r="L413">
        <v>0</v>
      </c>
      <c r="M413">
        <v>0</v>
      </c>
      <c r="N413">
        <v>0</v>
      </c>
      <c r="O413">
        <v>264.03732451832502</v>
      </c>
      <c r="P413">
        <v>0.80634922745673399</v>
      </c>
    </row>
    <row r="414" spans="1:16" x14ac:dyDescent="0.4">
      <c r="A414">
        <v>4954</v>
      </c>
      <c r="B414" t="s">
        <v>42</v>
      </c>
      <c r="C414">
        <v>2</v>
      </c>
      <c r="D414">
        <v>8</v>
      </c>
      <c r="E414" t="s">
        <v>12</v>
      </c>
      <c r="F414">
        <v>1641</v>
      </c>
      <c r="G414" t="s">
        <v>10</v>
      </c>
      <c r="H414">
        <v>22.66</v>
      </c>
      <c r="I414">
        <v>-0.5</v>
      </c>
      <c r="J414">
        <v>0</v>
      </c>
      <c r="K414">
        <v>-0.25</v>
      </c>
      <c r="L414">
        <v>0</v>
      </c>
      <c r="M414">
        <v>0.5</v>
      </c>
      <c r="N414">
        <v>0.5</v>
      </c>
      <c r="O414">
        <v>114.49867846800301</v>
      </c>
      <c r="P414">
        <v>0.34598730905553599</v>
      </c>
    </row>
    <row r="415" spans="1:16" x14ac:dyDescent="0.4">
      <c r="A415">
        <v>4958</v>
      </c>
      <c r="B415" t="s">
        <v>42</v>
      </c>
      <c r="C415">
        <v>2</v>
      </c>
      <c r="D415">
        <v>8</v>
      </c>
      <c r="E415" t="s">
        <v>12</v>
      </c>
      <c r="F415">
        <v>1489</v>
      </c>
      <c r="G415" t="s">
        <v>13</v>
      </c>
      <c r="H415">
        <v>22.93</v>
      </c>
      <c r="I415">
        <v>-0.25</v>
      </c>
      <c r="J415">
        <v>-0.75</v>
      </c>
      <c r="K415">
        <v>-0.875</v>
      </c>
      <c r="L415">
        <v>0</v>
      </c>
      <c r="M415">
        <v>0.5</v>
      </c>
      <c r="N415">
        <v>0.5</v>
      </c>
      <c r="O415">
        <v>155.41921747621799</v>
      </c>
      <c r="P415">
        <v>0.47055629787361197</v>
      </c>
    </row>
    <row r="416" spans="1:16" x14ac:dyDescent="0.4">
      <c r="A416">
        <v>4964</v>
      </c>
      <c r="B416" t="s">
        <v>43</v>
      </c>
      <c r="C416">
        <v>2</v>
      </c>
      <c r="D416">
        <v>10</v>
      </c>
      <c r="E416" t="s">
        <v>12</v>
      </c>
      <c r="F416">
        <v>1542</v>
      </c>
      <c r="G416" t="s">
        <v>10</v>
      </c>
      <c r="H416">
        <v>22.59</v>
      </c>
      <c r="I416">
        <v>-0.25</v>
      </c>
      <c r="J416">
        <v>0.25</v>
      </c>
      <c r="K416">
        <v>0.125</v>
      </c>
      <c r="L416">
        <v>0</v>
      </c>
      <c r="M416">
        <v>0</v>
      </c>
      <c r="N416">
        <v>0</v>
      </c>
      <c r="O416">
        <v>236.524107770017</v>
      </c>
      <c r="P416">
        <v>0.72844458886502705</v>
      </c>
    </row>
    <row r="417" spans="1:16" x14ac:dyDescent="0.4">
      <c r="A417">
        <v>4968</v>
      </c>
      <c r="B417" t="s">
        <v>43</v>
      </c>
      <c r="C417">
        <v>2</v>
      </c>
      <c r="D417">
        <v>10</v>
      </c>
      <c r="E417" t="s">
        <v>12</v>
      </c>
      <c r="F417">
        <v>1489</v>
      </c>
      <c r="G417" t="s">
        <v>13</v>
      </c>
      <c r="H417">
        <v>22.11</v>
      </c>
      <c r="I417">
        <v>-0.25</v>
      </c>
      <c r="J417">
        <v>0.75</v>
      </c>
      <c r="K417">
        <v>0.625</v>
      </c>
      <c r="L417">
        <v>0</v>
      </c>
      <c r="M417">
        <v>1</v>
      </c>
      <c r="N417">
        <v>1</v>
      </c>
      <c r="O417">
        <v>189.233629339435</v>
      </c>
      <c r="P417">
        <v>0.57182304297979802</v>
      </c>
    </row>
    <row r="418" spans="1:16" x14ac:dyDescent="0.4">
      <c r="A418">
        <v>4974</v>
      </c>
      <c r="B418" t="s">
        <v>44</v>
      </c>
      <c r="C418">
        <v>2</v>
      </c>
      <c r="D418">
        <v>7</v>
      </c>
      <c r="E418" t="s">
        <v>12</v>
      </c>
      <c r="F418">
        <v>1490</v>
      </c>
      <c r="G418" t="s">
        <v>10</v>
      </c>
      <c r="H418">
        <v>23.12</v>
      </c>
      <c r="I418">
        <v>-0.25</v>
      </c>
      <c r="J418">
        <v>-2.75</v>
      </c>
      <c r="K418">
        <v>-2.875</v>
      </c>
      <c r="L418">
        <v>0</v>
      </c>
      <c r="M418">
        <v>0.5</v>
      </c>
      <c r="N418">
        <v>0.5</v>
      </c>
      <c r="O418">
        <v>105.354106376446</v>
      </c>
      <c r="P418">
        <v>0.32042097866032898</v>
      </c>
    </row>
    <row r="419" spans="1:16" x14ac:dyDescent="0.4">
      <c r="A419">
        <v>4978</v>
      </c>
      <c r="B419" t="s">
        <v>44</v>
      </c>
      <c r="C419">
        <v>2</v>
      </c>
      <c r="D419">
        <v>7</v>
      </c>
      <c r="E419" t="s">
        <v>12</v>
      </c>
      <c r="F419">
        <v>1740</v>
      </c>
      <c r="G419" t="s">
        <v>13</v>
      </c>
      <c r="H419">
        <v>23.18</v>
      </c>
      <c r="I419">
        <v>-0.25</v>
      </c>
      <c r="J419">
        <v>-1.5</v>
      </c>
      <c r="K419">
        <v>-1.625</v>
      </c>
      <c r="L419">
        <v>0</v>
      </c>
      <c r="M419">
        <v>0.5</v>
      </c>
      <c r="N419">
        <v>0.5</v>
      </c>
      <c r="O419">
        <v>198.97739339440599</v>
      </c>
      <c r="P419">
        <v>0.60071379905473499</v>
      </c>
    </row>
    <row r="420" spans="1:16" x14ac:dyDescent="0.4">
      <c r="A420">
        <v>4984</v>
      </c>
      <c r="B420" t="s">
        <v>45</v>
      </c>
      <c r="C420">
        <v>2</v>
      </c>
      <c r="D420">
        <v>7</v>
      </c>
      <c r="E420" t="s">
        <v>12</v>
      </c>
      <c r="F420">
        <v>1788</v>
      </c>
      <c r="G420" t="s">
        <v>10</v>
      </c>
      <c r="H420">
        <v>23.8</v>
      </c>
      <c r="I420">
        <v>-1</v>
      </c>
      <c r="J420">
        <v>-1</v>
      </c>
      <c r="K420">
        <v>-1.5</v>
      </c>
      <c r="L420">
        <v>-0.75</v>
      </c>
      <c r="M420">
        <v>-1</v>
      </c>
      <c r="N420">
        <v>-1.375</v>
      </c>
      <c r="O420">
        <v>165.65073376732099</v>
      </c>
      <c r="P420">
        <v>0.51663960081253002</v>
      </c>
    </row>
    <row r="421" spans="1:16" x14ac:dyDescent="0.4">
      <c r="A421">
        <v>4989</v>
      </c>
      <c r="B421" t="s">
        <v>45</v>
      </c>
      <c r="C421">
        <v>2</v>
      </c>
      <c r="D421">
        <v>7</v>
      </c>
      <c r="E421" t="s">
        <v>12</v>
      </c>
      <c r="F421">
        <v>1740</v>
      </c>
      <c r="G421" t="s">
        <v>13</v>
      </c>
      <c r="H421">
        <v>23.89</v>
      </c>
      <c r="I421">
        <v>-1</v>
      </c>
      <c r="J421">
        <v>-1</v>
      </c>
      <c r="K421">
        <v>-1.5</v>
      </c>
      <c r="L421">
        <v>-0.75</v>
      </c>
      <c r="M421">
        <v>-1</v>
      </c>
      <c r="N421">
        <v>-1.375</v>
      </c>
      <c r="O421">
        <v>147.59265038591599</v>
      </c>
      <c r="P421">
        <v>0.44342494350150002</v>
      </c>
    </row>
    <row r="422" spans="1:16" x14ac:dyDescent="0.4">
      <c r="A422">
        <v>4995</v>
      </c>
      <c r="B422" t="s">
        <v>46</v>
      </c>
      <c r="C422">
        <v>1</v>
      </c>
      <c r="D422">
        <v>12</v>
      </c>
      <c r="E422" t="s">
        <v>12</v>
      </c>
      <c r="F422">
        <v>1890</v>
      </c>
      <c r="G422" t="s">
        <v>10</v>
      </c>
      <c r="H422">
        <v>25.11</v>
      </c>
      <c r="I422">
        <v>-0.25</v>
      </c>
      <c r="J422">
        <v>-1</v>
      </c>
      <c r="K422">
        <v>-1.125</v>
      </c>
      <c r="L422">
        <v>0</v>
      </c>
      <c r="M422">
        <v>-1</v>
      </c>
      <c r="N422">
        <v>-1</v>
      </c>
      <c r="O422">
        <v>83.602666502568994</v>
      </c>
      <c r="P422">
        <v>0.25542568925633402</v>
      </c>
    </row>
    <row r="423" spans="1:16" x14ac:dyDescent="0.4">
      <c r="A423">
        <v>4999</v>
      </c>
      <c r="B423" t="s">
        <v>46</v>
      </c>
      <c r="C423">
        <v>1</v>
      </c>
      <c r="D423">
        <v>12</v>
      </c>
      <c r="E423" t="s">
        <v>12</v>
      </c>
      <c r="F423">
        <v>1643</v>
      </c>
      <c r="G423" t="s">
        <v>13</v>
      </c>
      <c r="H423">
        <v>25.19</v>
      </c>
      <c r="I423">
        <v>-0.5</v>
      </c>
      <c r="J423">
        <v>-1.25</v>
      </c>
      <c r="K423">
        <v>-1.5</v>
      </c>
      <c r="L423">
        <v>0</v>
      </c>
      <c r="M423">
        <v>-1</v>
      </c>
      <c r="N423">
        <v>-1</v>
      </c>
      <c r="O423">
        <v>94.236304984634998</v>
      </c>
      <c r="P423">
        <v>0.276577384792768</v>
      </c>
    </row>
    <row r="424" spans="1:16" x14ac:dyDescent="0.4">
      <c r="A424">
        <v>5005</v>
      </c>
      <c r="B424" t="s">
        <v>47</v>
      </c>
      <c r="C424">
        <v>2</v>
      </c>
      <c r="D424">
        <v>9</v>
      </c>
      <c r="E424" t="s">
        <v>12</v>
      </c>
      <c r="F424">
        <v>1240</v>
      </c>
      <c r="G424" t="s">
        <v>10</v>
      </c>
      <c r="H424">
        <v>21.92</v>
      </c>
      <c r="I424">
        <v>-0.5</v>
      </c>
      <c r="J424">
        <v>1.25</v>
      </c>
      <c r="K424">
        <v>1</v>
      </c>
      <c r="L424">
        <v>-0.5</v>
      </c>
      <c r="M424">
        <v>1.5</v>
      </c>
      <c r="N424">
        <v>1.25</v>
      </c>
      <c r="O424">
        <v>88.3960324369136</v>
      </c>
      <c r="P424">
        <v>0.279550667763452</v>
      </c>
    </row>
    <row r="425" spans="1:16" x14ac:dyDescent="0.4">
      <c r="A425">
        <v>5009</v>
      </c>
      <c r="B425" t="s">
        <v>47</v>
      </c>
      <c r="C425">
        <v>2</v>
      </c>
      <c r="D425">
        <v>9</v>
      </c>
      <c r="E425" t="s">
        <v>12</v>
      </c>
      <c r="F425">
        <v>1191</v>
      </c>
      <c r="G425" t="s">
        <v>13</v>
      </c>
      <c r="H425">
        <v>22.4</v>
      </c>
      <c r="I425">
        <v>-0.5</v>
      </c>
      <c r="J425">
        <v>0.25</v>
      </c>
      <c r="K425">
        <v>0</v>
      </c>
      <c r="L425">
        <v>0</v>
      </c>
      <c r="M425">
        <v>0.5</v>
      </c>
      <c r="N425">
        <v>0.5</v>
      </c>
      <c r="O425">
        <v>125.729722679178</v>
      </c>
      <c r="P425">
        <v>0.37325670193272398</v>
      </c>
    </row>
    <row r="426" spans="1:16" x14ac:dyDescent="0.4">
      <c r="A426">
        <v>5015</v>
      </c>
      <c r="B426" t="s">
        <v>48</v>
      </c>
      <c r="C426">
        <v>2</v>
      </c>
      <c r="D426">
        <v>10</v>
      </c>
      <c r="E426" t="s">
        <v>12</v>
      </c>
      <c r="F426">
        <v>1552</v>
      </c>
      <c r="G426" t="s">
        <v>10</v>
      </c>
      <c r="H426">
        <v>22.66</v>
      </c>
      <c r="I426">
        <v>-0.75</v>
      </c>
      <c r="J426">
        <v>0.5</v>
      </c>
      <c r="K426">
        <v>0.125</v>
      </c>
      <c r="L426">
        <v>-0.5</v>
      </c>
      <c r="M426">
        <v>0.5</v>
      </c>
      <c r="N426">
        <v>0.25</v>
      </c>
      <c r="O426">
        <v>199.44392319165399</v>
      </c>
      <c r="P426">
        <v>0.61179647945634397</v>
      </c>
    </row>
    <row r="427" spans="1:16" x14ac:dyDescent="0.4">
      <c r="A427">
        <v>5019</v>
      </c>
      <c r="B427" t="s">
        <v>48</v>
      </c>
      <c r="C427">
        <v>2</v>
      </c>
      <c r="D427">
        <v>10</v>
      </c>
      <c r="E427" t="s">
        <v>12</v>
      </c>
      <c r="F427">
        <v>1639</v>
      </c>
      <c r="G427" t="s">
        <v>13</v>
      </c>
      <c r="H427">
        <v>22.65</v>
      </c>
      <c r="I427">
        <v>-0.5</v>
      </c>
      <c r="J427">
        <v>0</v>
      </c>
      <c r="K427">
        <v>-0.25</v>
      </c>
      <c r="L427">
        <v>-0.5</v>
      </c>
      <c r="M427">
        <v>0</v>
      </c>
      <c r="N427">
        <v>-0.25</v>
      </c>
      <c r="O427">
        <v>106.85564117695699</v>
      </c>
      <c r="P427">
        <v>0.31709808609712298</v>
      </c>
    </row>
    <row r="428" spans="1:16" x14ac:dyDescent="0.4">
      <c r="A428">
        <v>5025</v>
      </c>
      <c r="B428" t="s">
        <v>49</v>
      </c>
      <c r="C428">
        <v>2</v>
      </c>
      <c r="D428">
        <v>9</v>
      </c>
      <c r="E428" t="s">
        <v>12</v>
      </c>
      <c r="F428">
        <v>1703</v>
      </c>
      <c r="G428" t="s">
        <v>10</v>
      </c>
      <c r="H428">
        <v>23.17</v>
      </c>
      <c r="I428">
        <v>-1</v>
      </c>
      <c r="J428">
        <v>0</v>
      </c>
      <c r="K428">
        <v>-0.5</v>
      </c>
      <c r="L428">
        <v>-0.75</v>
      </c>
      <c r="M428">
        <v>0</v>
      </c>
      <c r="N428">
        <v>-0.375</v>
      </c>
      <c r="O428">
        <v>199.073659915809</v>
      </c>
      <c r="P428">
        <v>0.67310968016345596</v>
      </c>
    </row>
    <row r="429" spans="1:16" x14ac:dyDescent="0.4">
      <c r="A429">
        <v>5029</v>
      </c>
      <c r="B429" t="s">
        <v>49</v>
      </c>
      <c r="C429">
        <v>2</v>
      </c>
      <c r="D429">
        <v>9</v>
      </c>
      <c r="E429" t="s">
        <v>12</v>
      </c>
      <c r="F429">
        <v>1441</v>
      </c>
      <c r="G429" t="s">
        <v>13</v>
      </c>
      <c r="H429">
        <v>23.29</v>
      </c>
      <c r="I429">
        <v>-0.75</v>
      </c>
      <c r="J429">
        <v>-0.25</v>
      </c>
      <c r="K429">
        <v>-0.625</v>
      </c>
      <c r="L429">
        <v>-0.5</v>
      </c>
      <c r="M429">
        <v>-0.25</v>
      </c>
      <c r="N429">
        <v>-0.5</v>
      </c>
      <c r="O429">
        <v>196.087912521493</v>
      </c>
      <c r="P429">
        <v>0.59343467570196395</v>
      </c>
    </row>
    <row r="430" spans="1:16" x14ac:dyDescent="0.4">
      <c r="A430">
        <v>5035</v>
      </c>
      <c r="B430" t="s">
        <v>102</v>
      </c>
      <c r="C430">
        <v>2</v>
      </c>
      <c r="D430">
        <v>8</v>
      </c>
      <c r="E430" t="s">
        <v>12</v>
      </c>
      <c r="F430">
        <v>1542</v>
      </c>
      <c r="G430" t="s">
        <v>10</v>
      </c>
      <c r="H430">
        <v>23.73</v>
      </c>
      <c r="I430">
        <v>0</v>
      </c>
      <c r="J430">
        <v>-1.25</v>
      </c>
      <c r="K430">
        <v>-1.25</v>
      </c>
      <c r="L430">
        <v>0</v>
      </c>
      <c r="M430">
        <v>-1</v>
      </c>
      <c r="N430">
        <v>-1</v>
      </c>
      <c r="O430">
        <v>105.356058020955</v>
      </c>
      <c r="P430">
        <v>0.32180510246643701</v>
      </c>
    </row>
    <row r="431" spans="1:16" x14ac:dyDescent="0.4">
      <c r="A431">
        <v>5039</v>
      </c>
      <c r="B431" t="s">
        <v>102</v>
      </c>
      <c r="C431">
        <v>2</v>
      </c>
      <c r="D431">
        <v>8</v>
      </c>
      <c r="E431" t="s">
        <v>12</v>
      </c>
      <c r="F431">
        <v>1490</v>
      </c>
      <c r="G431" t="s">
        <v>13</v>
      </c>
      <c r="H431">
        <v>23.49</v>
      </c>
      <c r="I431">
        <v>-0.25</v>
      </c>
      <c r="J431">
        <v>-0.5</v>
      </c>
      <c r="K431">
        <v>-0.625</v>
      </c>
      <c r="L431">
        <v>0</v>
      </c>
      <c r="M431">
        <v>-0.5</v>
      </c>
      <c r="N431">
        <v>-0.5</v>
      </c>
      <c r="O431">
        <v>113.395490421799</v>
      </c>
      <c r="P431">
        <v>0.338996609796266</v>
      </c>
    </row>
    <row r="432" spans="1:16" x14ac:dyDescent="0.4">
      <c r="A432">
        <v>5045</v>
      </c>
      <c r="B432" t="s">
        <v>103</v>
      </c>
      <c r="C432">
        <v>1</v>
      </c>
      <c r="D432">
        <v>10</v>
      </c>
      <c r="E432" t="s">
        <v>12</v>
      </c>
      <c r="F432">
        <v>1703</v>
      </c>
      <c r="G432" t="s">
        <v>10</v>
      </c>
      <c r="H432">
        <v>23.26</v>
      </c>
      <c r="I432">
        <v>-0.5</v>
      </c>
      <c r="J432">
        <v>0.5</v>
      </c>
      <c r="K432">
        <v>0.25</v>
      </c>
      <c r="L432">
        <v>0</v>
      </c>
      <c r="M432">
        <v>0.5</v>
      </c>
      <c r="N432">
        <v>0.5</v>
      </c>
      <c r="O432">
        <v>120.210458861205</v>
      </c>
      <c r="P432">
        <v>0.37192231278549798</v>
      </c>
    </row>
    <row r="433" spans="1:16" x14ac:dyDescent="0.4">
      <c r="A433">
        <v>5049</v>
      </c>
      <c r="B433" t="s">
        <v>103</v>
      </c>
      <c r="C433">
        <v>1</v>
      </c>
      <c r="D433">
        <v>10</v>
      </c>
      <c r="E433" t="s">
        <v>12</v>
      </c>
      <c r="F433">
        <v>1391</v>
      </c>
      <c r="G433" t="s">
        <v>13</v>
      </c>
      <c r="H433">
        <v>23.14</v>
      </c>
      <c r="I433">
        <v>-0.75</v>
      </c>
      <c r="J433">
        <v>0.5</v>
      </c>
      <c r="K433">
        <v>0.125</v>
      </c>
      <c r="L433">
        <v>-0.5</v>
      </c>
      <c r="M433">
        <v>0.5</v>
      </c>
      <c r="N433">
        <v>0.25</v>
      </c>
      <c r="O433">
        <v>152.08610305685701</v>
      </c>
      <c r="P433">
        <v>0.45792032940932598</v>
      </c>
    </row>
    <row r="434" spans="1:16" x14ac:dyDescent="0.4">
      <c r="A434">
        <v>5074</v>
      </c>
      <c r="B434" t="s">
        <v>104</v>
      </c>
      <c r="C434">
        <v>1</v>
      </c>
      <c r="D434">
        <v>8</v>
      </c>
      <c r="E434" t="s">
        <v>12</v>
      </c>
      <c r="F434">
        <v>1742</v>
      </c>
      <c r="G434" t="s">
        <v>10</v>
      </c>
      <c r="H434">
        <v>23.64</v>
      </c>
      <c r="I434">
        <v>-0.25</v>
      </c>
      <c r="J434">
        <v>0.25</v>
      </c>
      <c r="K434">
        <v>0.125</v>
      </c>
      <c r="L434">
        <v>0</v>
      </c>
      <c r="M434">
        <v>0.5</v>
      </c>
      <c r="N434">
        <v>0.5</v>
      </c>
      <c r="O434">
        <v>151.27598160515601</v>
      </c>
      <c r="P434">
        <v>0.47669178160348302</v>
      </c>
    </row>
    <row r="435" spans="1:16" x14ac:dyDescent="0.4">
      <c r="A435">
        <v>5080</v>
      </c>
      <c r="B435" t="s">
        <v>104</v>
      </c>
      <c r="C435">
        <v>1</v>
      </c>
      <c r="D435">
        <v>8</v>
      </c>
      <c r="E435" t="s">
        <v>12</v>
      </c>
      <c r="F435">
        <v>1804</v>
      </c>
      <c r="G435" t="s">
        <v>13</v>
      </c>
      <c r="H435">
        <v>23.4</v>
      </c>
      <c r="I435">
        <v>-0.25</v>
      </c>
      <c r="J435">
        <v>0.75</v>
      </c>
      <c r="K435">
        <v>0.625</v>
      </c>
      <c r="L435">
        <v>-0.5</v>
      </c>
      <c r="M435">
        <v>0.75</v>
      </c>
      <c r="N435">
        <v>0.5</v>
      </c>
      <c r="O435">
        <v>116.99869545013</v>
      </c>
      <c r="P435">
        <v>0.35555544088276098</v>
      </c>
    </row>
    <row r="436" spans="1:16" x14ac:dyDescent="0.4">
      <c r="A436">
        <v>5086</v>
      </c>
      <c r="B436" t="s">
        <v>105</v>
      </c>
      <c r="C436">
        <v>2</v>
      </c>
      <c r="D436">
        <v>10</v>
      </c>
      <c r="E436" t="s">
        <v>12</v>
      </c>
      <c r="F436">
        <v>1391</v>
      </c>
      <c r="G436" t="s">
        <v>10</v>
      </c>
      <c r="H436">
        <v>22.62</v>
      </c>
      <c r="I436">
        <v>-0.25</v>
      </c>
      <c r="J436">
        <v>0.25</v>
      </c>
      <c r="K436">
        <v>0.125</v>
      </c>
      <c r="L436">
        <v>0</v>
      </c>
      <c r="M436">
        <v>0</v>
      </c>
      <c r="N436">
        <v>0</v>
      </c>
      <c r="O436">
        <v>142.09533074482599</v>
      </c>
      <c r="P436">
        <v>0.42911167626492802</v>
      </c>
    </row>
    <row r="437" spans="1:16" x14ac:dyDescent="0.4">
      <c r="A437">
        <v>5094</v>
      </c>
      <c r="B437" t="s">
        <v>105</v>
      </c>
      <c r="C437">
        <v>2</v>
      </c>
      <c r="D437">
        <v>10</v>
      </c>
      <c r="E437" t="s">
        <v>12</v>
      </c>
      <c r="F437">
        <v>1292</v>
      </c>
      <c r="G437" t="s">
        <v>13</v>
      </c>
      <c r="H437">
        <v>22.43</v>
      </c>
      <c r="I437">
        <v>-0.25</v>
      </c>
      <c r="J437">
        <v>0.5</v>
      </c>
      <c r="K437">
        <v>0.375</v>
      </c>
      <c r="L437">
        <v>0</v>
      </c>
      <c r="M437">
        <v>0</v>
      </c>
      <c r="N437">
        <v>0</v>
      </c>
      <c r="O437">
        <v>156.69984574294099</v>
      </c>
      <c r="P437">
        <v>0.462507547016208</v>
      </c>
    </row>
    <row r="438" spans="1:16" x14ac:dyDescent="0.4">
      <c r="A438">
        <v>5097</v>
      </c>
      <c r="B438" t="s">
        <v>50</v>
      </c>
      <c r="C438">
        <v>2</v>
      </c>
      <c r="D438">
        <v>9</v>
      </c>
      <c r="E438" t="s">
        <v>12</v>
      </c>
      <c r="F438">
        <v>1641</v>
      </c>
      <c r="G438" t="s">
        <v>10</v>
      </c>
      <c r="H438">
        <v>21.47</v>
      </c>
      <c r="I438">
        <v>-1</v>
      </c>
      <c r="J438">
        <v>3.75</v>
      </c>
      <c r="K438">
        <v>3.25</v>
      </c>
      <c r="L438">
        <v>-0.75</v>
      </c>
      <c r="M438">
        <v>2.25</v>
      </c>
      <c r="N438">
        <v>1.875</v>
      </c>
      <c r="O438">
        <v>122.188218435967</v>
      </c>
      <c r="P438">
        <v>0.36518721561138401</v>
      </c>
    </row>
    <row r="439" spans="1:16" x14ac:dyDescent="0.4">
      <c r="A439">
        <v>5102</v>
      </c>
      <c r="B439" t="s">
        <v>50</v>
      </c>
      <c r="C439">
        <v>2</v>
      </c>
      <c r="D439">
        <v>9</v>
      </c>
      <c r="E439" t="s">
        <v>12</v>
      </c>
      <c r="F439">
        <v>1588</v>
      </c>
      <c r="G439" t="s">
        <v>13</v>
      </c>
      <c r="H439">
        <v>22.34</v>
      </c>
      <c r="I439">
        <v>-0.25</v>
      </c>
      <c r="J439">
        <v>0.75</v>
      </c>
      <c r="K439">
        <v>0.625</v>
      </c>
      <c r="L439">
        <v>0</v>
      </c>
      <c r="M439">
        <v>0.25</v>
      </c>
      <c r="N439">
        <v>0.25</v>
      </c>
      <c r="O439">
        <v>137.002270004362</v>
      </c>
      <c r="P439">
        <v>0.41069231444121101</v>
      </c>
    </row>
    <row r="440" spans="1:16" x14ac:dyDescent="0.4">
      <c r="A440">
        <v>5108</v>
      </c>
      <c r="B440" t="s">
        <v>51</v>
      </c>
      <c r="C440">
        <v>2</v>
      </c>
      <c r="D440">
        <v>10</v>
      </c>
      <c r="E440" t="s">
        <v>12</v>
      </c>
      <c r="F440">
        <v>1842</v>
      </c>
      <c r="G440" t="s">
        <v>10</v>
      </c>
      <c r="H440">
        <v>25.2</v>
      </c>
      <c r="I440">
        <v>-0.5</v>
      </c>
      <c r="J440">
        <v>-2.75</v>
      </c>
      <c r="K440">
        <v>-3</v>
      </c>
      <c r="L440">
        <v>-0.5</v>
      </c>
      <c r="M440">
        <v>-2.75</v>
      </c>
      <c r="N440">
        <v>-3</v>
      </c>
      <c r="O440">
        <v>111.757788302268</v>
      </c>
      <c r="P440">
        <v>0.33976501943513898</v>
      </c>
    </row>
    <row r="441" spans="1:16" x14ac:dyDescent="0.4">
      <c r="A441">
        <v>5112</v>
      </c>
      <c r="B441" t="s">
        <v>51</v>
      </c>
      <c r="C441">
        <v>2</v>
      </c>
      <c r="D441">
        <v>10</v>
      </c>
      <c r="E441" t="s">
        <v>12</v>
      </c>
      <c r="F441">
        <v>2040</v>
      </c>
      <c r="G441" t="s">
        <v>13</v>
      </c>
      <c r="H441">
        <v>25.3</v>
      </c>
      <c r="I441">
        <v>-0.5</v>
      </c>
      <c r="J441">
        <v>-3.25</v>
      </c>
      <c r="K441">
        <v>-3.5</v>
      </c>
      <c r="L441">
        <v>-0.5</v>
      </c>
      <c r="M441">
        <v>-3</v>
      </c>
      <c r="N441">
        <v>-3.25</v>
      </c>
      <c r="O441">
        <v>184.559175200803</v>
      </c>
      <c r="P441">
        <v>0.55404153788707799</v>
      </c>
    </row>
    <row r="442" spans="1:16" x14ac:dyDescent="0.4">
      <c r="A442">
        <v>5125</v>
      </c>
      <c r="B442" t="s">
        <v>52</v>
      </c>
      <c r="C442">
        <v>1</v>
      </c>
      <c r="D442">
        <v>7</v>
      </c>
      <c r="E442" t="s">
        <v>12</v>
      </c>
      <c r="F442">
        <v>1850</v>
      </c>
      <c r="G442" t="s">
        <v>10</v>
      </c>
      <c r="H442">
        <v>24.6</v>
      </c>
      <c r="I442">
        <v>-0.75</v>
      </c>
      <c r="J442">
        <v>-3.5</v>
      </c>
      <c r="K442">
        <v>-3.875</v>
      </c>
      <c r="L442">
        <v>-0.5</v>
      </c>
      <c r="M442">
        <v>-2.5</v>
      </c>
      <c r="N442">
        <v>-2.75</v>
      </c>
      <c r="O442">
        <v>147.24251210887499</v>
      </c>
      <c r="P442">
        <v>0.44554078891280202</v>
      </c>
    </row>
    <row r="443" spans="1:16" x14ac:dyDescent="0.4">
      <c r="A443">
        <v>5128</v>
      </c>
      <c r="B443" t="s">
        <v>52</v>
      </c>
      <c r="C443">
        <v>1</v>
      </c>
      <c r="D443">
        <v>7</v>
      </c>
      <c r="E443" t="s">
        <v>12</v>
      </c>
      <c r="F443">
        <v>1890</v>
      </c>
      <c r="G443" t="s">
        <v>13</v>
      </c>
      <c r="H443">
        <v>24.71</v>
      </c>
      <c r="I443">
        <v>-1</v>
      </c>
      <c r="J443">
        <v>-3.25</v>
      </c>
      <c r="K443">
        <v>-3.75</v>
      </c>
      <c r="L443">
        <v>-0.5</v>
      </c>
      <c r="M443">
        <v>-2.75</v>
      </c>
      <c r="N443">
        <v>-3</v>
      </c>
      <c r="O443">
        <v>143.84054999114699</v>
      </c>
      <c r="P443">
        <v>0.42794764021169901</v>
      </c>
    </row>
    <row r="444" spans="1:16" x14ac:dyDescent="0.4">
      <c r="A444">
        <v>5133</v>
      </c>
      <c r="B444" t="s">
        <v>53</v>
      </c>
      <c r="C444">
        <v>1</v>
      </c>
      <c r="D444">
        <v>12</v>
      </c>
      <c r="E444" t="s">
        <v>12</v>
      </c>
      <c r="F444">
        <v>1591</v>
      </c>
      <c r="G444" t="s">
        <v>10</v>
      </c>
      <c r="H444">
        <v>23.9</v>
      </c>
      <c r="I444">
        <v>-0.5</v>
      </c>
      <c r="J444">
        <v>-0.75</v>
      </c>
      <c r="K444">
        <v>-1</v>
      </c>
      <c r="L444">
        <v>0</v>
      </c>
      <c r="M444">
        <v>-0.5</v>
      </c>
      <c r="N444">
        <v>-0.5</v>
      </c>
      <c r="O444">
        <v>174.137757551851</v>
      </c>
      <c r="P444">
        <v>0.54982896668293602</v>
      </c>
    </row>
    <row r="445" spans="1:16" x14ac:dyDescent="0.4">
      <c r="A445">
        <v>5137</v>
      </c>
      <c r="B445" t="s">
        <v>53</v>
      </c>
      <c r="C445">
        <v>1</v>
      </c>
      <c r="D445">
        <v>12</v>
      </c>
      <c r="E445" t="s">
        <v>12</v>
      </c>
      <c r="F445">
        <v>1687</v>
      </c>
      <c r="G445" t="s">
        <v>13</v>
      </c>
      <c r="H445">
        <v>23.63</v>
      </c>
      <c r="I445">
        <v>-0.5</v>
      </c>
      <c r="J445">
        <v>-0.25</v>
      </c>
      <c r="K445">
        <v>-0.5</v>
      </c>
      <c r="L445">
        <v>-0.5</v>
      </c>
      <c r="M445">
        <v>-0.25</v>
      </c>
      <c r="N445">
        <v>-0.5</v>
      </c>
      <c r="O445">
        <v>194.78585448109101</v>
      </c>
      <c r="P445">
        <v>0.58926996810068599</v>
      </c>
    </row>
    <row r="446" spans="1:16" x14ac:dyDescent="0.4">
      <c r="A446">
        <v>5143</v>
      </c>
      <c r="B446" t="s">
        <v>54</v>
      </c>
      <c r="C446">
        <v>2</v>
      </c>
      <c r="D446">
        <v>11</v>
      </c>
      <c r="E446" t="s">
        <v>12</v>
      </c>
      <c r="F446">
        <v>1586</v>
      </c>
      <c r="G446" t="s">
        <v>10</v>
      </c>
      <c r="H446">
        <v>23.25</v>
      </c>
      <c r="I446">
        <v>-0.25</v>
      </c>
      <c r="J446">
        <v>-4</v>
      </c>
      <c r="K446">
        <v>-4.125</v>
      </c>
      <c r="L446">
        <v>0</v>
      </c>
      <c r="M446">
        <v>-3.5</v>
      </c>
      <c r="N446">
        <v>-3.5</v>
      </c>
      <c r="O446">
        <v>130.288099009153</v>
      </c>
      <c r="P446">
        <v>0.39831078047819302</v>
      </c>
    </row>
    <row r="447" spans="1:16" x14ac:dyDescent="0.4">
      <c r="A447">
        <v>5147</v>
      </c>
      <c r="B447" t="s">
        <v>54</v>
      </c>
      <c r="C447">
        <v>2</v>
      </c>
      <c r="D447">
        <v>11</v>
      </c>
      <c r="E447" t="s">
        <v>12</v>
      </c>
      <c r="F447">
        <v>1687</v>
      </c>
      <c r="G447" t="s">
        <v>13</v>
      </c>
      <c r="H447">
        <v>23.29</v>
      </c>
      <c r="I447">
        <v>-0.5</v>
      </c>
      <c r="J447">
        <v>-3.75</v>
      </c>
      <c r="K447">
        <v>-4</v>
      </c>
      <c r="L447">
        <v>0</v>
      </c>
      <c r="M447">
        <v>-3.25</v>
      </c>
      <c r="N447">
        <v>-3.25</v>
      </c>
      <c r="O447">
        <v>161.50730189149601</v>
      </c>
      <c r="P447">
        <v>0.48363025815997801</v>
      </c>
    </row>
    <row r="448" spans="1:16" x14ac:dyDescent="0.4">
      <c r="A448">
        <v>5153</v>
      </c>
      <c r="B448" t="s">
        <v>55</v>
      </c>
      <c r="C448">
        <v>1</v>
      </c>
      <c r="D448">
        <v>15</v>
      </c>
      <c r="E448" t="s">
        <v>12</v>
      </c>
      <c r="F448">
        <v>1689</v>
      </c>
      <c r="G448" t="s">
        <v>10</v>
      </c>
      <c r="H448">
        <v>23.74</v>
      </c>
      <c r="I448">
        <v>-0.75</v>
      </c>
      <c r="J448">
        <v>-0.5</v>
      </c>
      <c r="K448">
        <v>-0.875</v>
      </c>
      <c r="L448">
        <v>0</v>
      </c>
      <c r="M448">
        <v>0</v>
      </c>
      <c r="N448">
        <v>0</v>
      </c>
      <c r="O448">
        <v>147.957340702598</v>
      </c>
      <c r="P448">
        <v>0.44124358382281498</v>
      </c>
    </row>
    <row r="449" spans="1:16" x14ac:dyDescent="0.4">
      <c r="A449">
        <v>5157</v>
      </c>
      <c r="B449" t="s">
        <v>55</v>
      </c>
      <c r="C449">
        <v>1</v>
      </c>
      <c r="D449">
        <v>15</v>
      </c>
      <c r="E449" t="s">
        <v>12</v>
      </c>
      <c r="F449">
        <v>1788</v>
      </c>
      <c r="G449" t="s">
        <v>13</v>
      </c>
      <c r="H449">
        <v>23.9</v>
      </c>
      <c r="I449">
        <v>-0.75</v>
      </c>
      <c r="J449">
        <v>-0.75</v>
      </c>
      <c r="K449">
        <v>-1.125</v>
      </c>
      <c r="L449">
        <v>0</v>
      </c>
      <c r="M449">
        <v>0</v>
      </c>
      <c r="N449">
        <v>0</v>
      </c>
      <c r="O449">
        <v>155.68827984372001</v>
      </c>
      <c r="P449">
        <v>0.47027651798088499</v>
      </c>
    </row>
    <row r="450" spans="1:16" x14ac:dyDescent="0.4">
      <c r="A450">
        <v>5163</v>
      </c>
      <c r="B450" t="s">
        <v>56</v>
      </c>
      <c r="C450">
        <v>1</v>
      </c>
      <c r="D450">
        <v>7</v>
      </c>
      <c r="E450" t="s">
        <v>12</v>
      </c>
      <c r="F450">
        <v>1641</v>
      </c>
      <c r="G450" t="s">
        <v>10</v>
      </c>
      <c r="H450">
        <v>23.15</v>
      </c>
      <c r="I450">
        <v>0</v>
      </c>
      <c r="J450">
        <v>0.5</v>
      </c>
      <c r="K450">
        <v>0.5</v>
      </c>
      <c r="L450">
        <v>0</v>
      </c>
      <c r="M450">
        <v>0</v>
      </c>
      <c r="N450">
        <v>0</v>
      </c>
      <c r="O450">
        <v>120.021067827572</v>
      </c>
      <c r="P450">
        <v>0.363721565798868</v>
      </c>
    </row>
    <row r="451" spans="1:16" x14ac:dyDescent="0.4">
      <c r="A451">
        <v>5167</v>
      </c>
      <c r="B451" t="s">
        <v>56</v>
      </c>
      <c r="C451">
        <v>1</v>
      </c>
      <c r="D451">
        <v>7</v>
      </c>
      <c r="E451" t="s">
        <v>12</v>
      </c>
      <c r="F451">
        <v>1590</v>
      </c>
      <c r="G451" t="s">
        <v>13</v>
      </c>
      <c r="H451">
        <v>23.39</v>
      </c>
      <c r="I451">
        <v>0</v>
      </c>
      <c r="J451">
        <v>0.5</v>
      </c>
      <c r="K451">
        <v>0.5</v>
      </c>
      <c r="L451">
        <v>0</v>
      </c>
      <c r="M451">
        <v>0</v>
      </c>
      <c r="N451">
        <v>0</v>
      </c>
      <c r="O451">
        <v>163.17498716778601</v>
      </c>
      <c r="P451">
        <v>0.49650346003590501</v>
      </c>
    </row>
    <row r="452" spans="1:16" x14ac:dyDescent="0.4">
      <c r="A452">
        <v>5184</v>
      </c>
      <c r="B452" t="s">
        <v>57</v>
      </c>
      <c r="C452">
        <v>1</v>
      </c>
      <c r="D452">
        <v>14</v>
      </c>
      <c r="E452" t="s">
        <v>12</v>
      </c>
      <c r="F452">
        <v>2088</v>
      </c>
      <c r="G452" t="s">
        <v>13</v>
      </c>
      <c r="H452">
        <v>26.61</v>
      </c>
      <c r="I452">
        <v>-2.75</v>
      </c>
      <c r="J452">
        <v>-5.25</v>
      </c>
      <c r="K452">
        <v>-6.625</v>
      </c>
      <c r="L452">
        <v>-2.5</v>
      </c>
      <c r="M452">
        <v>-5</v>
      </c>
      <c r="N452">
        <v>-6.25</v>
      </c>
      <c r="O452">
        <v>162.900228686546</v>
      </c>
      <c r="P452">
        <v>0.495471803724784</v>
      </c>
    </row>
    <row r="453" spans="1:16" x14ac:dyDescent="0.4">
      <c r="A453">
        <v>5188</v>
      </c>
      <c r="B453" t="s">
        <v>57</v>
      </c>
      <c r="C453">
        <v>1</v>
      </c>
      <c r="D453">
        <v>14</v>
      </c>
      <c r="E453" t="s">
        <v>12</v>
      </c>
      <c r="F453">
        <v>1842</v>
      </c>
      <c r="G453" t="s">
        <v>10</v>
      </c>
      <c r="H453">
        <v>26.53</v>
      </c>
      <c r="I453">
        <v>-2.75</v>
      </c>
      <c r="J453">
        <v>-5</v>
      </c>
      <c r="K453">
        <v>-6.375</v>
      </c>
      <c r="L453">
        <v>-2.5</v>
      </c>
      <c r="M453">
        <v>-5</v>
      </c>
      <c r="N453">
        <v>-6.25</v>
      </c>
      <c r="O453">
        <v>111.32298686905899</v>
      </c>
      <c r="P453">
        <v>0.33472802252976602</v>
      </c>
    </row>
    <row r="454" spans="1:16" x14ac:dyDescent="0.4">
      <c r="A454">
        <v>5194</v>
      </c>
      <c r="B454" t="s">
        <v>58</v>
      </c>
      <c r="C454">
        <v>1</v>
      </c>
      <c r="D454">
        <v>6</v>
      </c>
      <c r="E454" t="s">
        <v>12</v>
      </c>
      <c r="F454">
        <v>1740</v>
      </c>
      <c r="G454" t="s">
        <v>10</v>
      </c>
      <c r="H454">
        <v>24.13</v>
      </c>
      <c r="I454">
        <v>-0.25</v>
      </c>
      <c r="J454">
        <v>0.5</v>
      </c>
      <c r="K454">
        <v>0.375</v>
      </c>
      <c r="L454">
        <v>0</v>
      </c>
      <c r="M454">
        <v>0</v>
      </c>
      <c r="N454">
        <v>0</v>
      </c>
      <c r="O454">
        <v>149.960058236023</v>
      </c>
      <c r="P454">
        <v>0.44791531342716601</v>
      </c>
    </row>
    <row r="455" spans="1:16" x14ac:dyDescent="0.4">
      <c r="A455">
        <v>5197</v>
      </c>
      <c r="B455" t="s">
        <v>58</v>
      </c>
      <c r="C455">
        <v>1</v>
      </c>
      <c r="D455">
        <v>6</v>
      </c>
      <c r="E455" t="s">
        <v>12</v>
      </c>
      <c r="F455">
        <v>1953</v>
      </c>
      <c r="G455" t="s">
        <v>13</v>
      </c>
      <c r="H455">
        <v>24.28</v>
      </c>
      <c r="I455">
        <v>-0.25</v>
      </c>
      <c r="J455">
        <v>0.25</v>
      </c>
      <c r="K455">
        <v>0.125</v>
      </c>
      <c r="L455">
        <v>0</v>
      </c>
      <c r="M455">
        <v>0</v>
      </c>
      <c r="N455">
        <v>0</v>
      </c>
      <c r="O455">
        <v>175.26282741119701</v>
      </c>
      <c r="P455">
        <v>0.53854559390386303</v>
      </c>
    </row>
    <row r="456" spans="1:16" x14ac:dyDescent="0.4">
      <c r="A456">
        <v>5203</v>
      </c>
      <c r="B456" t="s">
        <v>59</v>
      </c>
      <c r="C456">
        <v>1</v>
      </c>
      <c r="D456">
        <v>7</v>
      </c>
      <c r="E456" t="s">
        <v>12</v>
      </c>
      <c r="F456">
        <v>1489</v>
      </c>
      <c r="G456" t="s">
        <v>10</v>
      </c>
      <c r="H456">
        <v>23.38</v>
      </c>
      <c r="I456">
        <v>0</v>
      </c>
      <c r="J456">
        <v>0.5</v>
      </c>
      <c r="K456">
        <v>0.5</v>
      </c>
      <c r="L456">
        <v>0</v>
      </c>
      <c r="M456">
        <v>0</v>
      </c>
      <c r="N456">
        <v>0</v>
      </c>
      <c r="O456">
        <v>184.12129472796801</v>
      </c>
      <c r="P456">
        <v>0.56145749688167701</v>
      </c>
    </row>
    <row r="457" spans="1:16" x14ac:dyDescent="0.4">
      <c r="A457">
        <v>5208</v>
      </c>
      <c r="B457" t="s">
        <v>59</v>
      </c>
      <c r="C457">
        <v>1</v>
      </c>
      <c r="D457">
        <v>7</v>
      </c>
      <c r="E457" t="s">
        <v>12</v>
      </c>
      <c r="F457">
        <v>1803</v>
      </c>
      <c r="G457" t="s">
        <v>13</v>
      </c>
      <c r="H457">
        <v>23.42</v>
      </c>
      <c r="I457">
        <v>0</v>
      </c>
      <c r="J457">
        <v>0.75</v>
      </c>
      <c r="K457">
        <v>0.75</v>
      </c>
      <c r="L457">
        <v>0</v>
      </c>
      <c r="M457">
        <v>0</v>
      </c>
      <c r="N457">
        <v>0</v>
      </c>
      <c r="O457">
        <v>171.71328927945001</v>
      </c>
      <c r="P457">
        <v>0.51950847065496697</v>
      </c>
    </row>
    <row r="458" spans="1:16" x14ac:dyDescent="0.4">
      <c r="A458">
        <v>5215</v>
      </c>
      <c r="B458" t="s">
        <v>60</v>
      </c>
      <c r="C458">
        <v>1</v>
      </c>
      <c r="D458">
        <v>10</v>
      </c>
      <c r="E458" t="s">
        <v>12</v>
      </c>
      <c r="F458">
        <v>1091</v>
      </c>
      <c r="G458" t="s">
        <v>10</v>
      </c>
      <c r="H458">
        <v>23.9</v>
      </c>
      <c r="I458">
        <v>-0.25</v>
      </c>
      <c r="J458">
        <v>-0.5</v>
      </c>
      <c r="K458">
        <v>-0.625</v>
      </c>
      <c r="L458">
        <v>0</v>
      </c>
      <c r="M458">
        <v>-0.5</v>
      </c>
      <c r="N458">
        <v>-0.5</v>
      </c>
      <c r="O458">
        <v>132.26418163947901</v>
      </c>
      <c r="P458">
        <v>0.40847712529862001</v>
      </c>
    </row>
    <row r="459" spans="1:16" x14ac:dyDescent="0.4">
      <c r="A459">
        <v>5220</v>
      </c>
      <c r="B459" t="s">
        <v>60</v>
      </c>
      <c r="C459">
        <v>1</v>
      </c>
      <c r="D459">
        <v>10</v>
      </c>
      <c r="E459" t="s">
        <v>12</v>
      </c>
      <c r="F459">
        <v>1441</v>
      </c>
      <c r="G459" t="s">
        <v>13</v>
      </c>
      <c r="H459">
        <v>24.04</v>
      </c>
      <c r="I459">
        <v>-0.5</v>
      </c>
      <c r="J459">
        <v>-0.5</v>
      </c>
      <c r="K459">
        <v>-0.75</v>
      </c>
      <c r="L459">
        <v>0</v>
      </c>
      <c r="M459">
        <v>-0.75</v>
      </c>
      <c r="N459">
        <v>-0.75</v>
      </c>
      <c r="O459">
        <v>148.28863150344401</v>
      </c>
      <c r="P459">
        <v>0.44199197338509799</v>
      </c>
    </row>
    <row r="460" spans="1:16" x14ac:dyDescent="0.4">
      <c r="A460">
        <v>5230</v>
      </c>
      <c r="B460" t="s">
        <v>61</v>
      </c>
      <c r="C460">
        <v>1</v>
      </c>
      <c r="D460">
        <v>14</v>
      </c>
      <c r="E460" t="s">
        <v>12</v>
      </c>
      <c r="F460">
        <v>2487</v>
      </c>
      <c r="G460" t="s">
        <v>10</v>
      </c>
      <c r="H460">
        <v>26.92</v>
      </c>
      <c r="I460">
        <v>-1.25</v>
      </c>
      <c r="J460">
        <v>-5.25</v>
      </c>
      <c r="K460">
        <v>-5.875</v>
      </c>
      <c r="L460">
        <v>-1</v>
      </c>
      <c r="M460">
        <v>-5</v>
      </c>
      <c r="N460">
        <v>-5.5</v>
      </c>
      <c r="O460">
        <v>111.70061671257901</v>
      </c>
      <c r="P460">
        <v>0.33695435201158302</v>
      </c>
    </row>
    <row r="461" spans="1:16" x14ac:dyDescent="0.4">
      <c r="A461">
        <v>5232</v>
      </c>
      <c r="B461" t="s">
        <v>61</v>
      </c>
      <c r="C461">
        <v>1</v>
      </c>
      <c r="D461">
        <v>14</v>
      </c>
      <c r="E461" t="s">
        <v>12</v>
      </c>
      <c r="F461">
        <v>2040</v>
      </c>
      <c r="G461" t="s">
        <v>13</v>
      </c>
      <c r="H461">
        <v>26.61</v>
      </c>
      <c r="I461">
        <v>-1.75</v>
      </c>
      <c r="J461">
        <v>-4.25</v>
      </c>
      <c r="K461">
        <v>-5.125</v>
      </c>
      <c r="L461">
        <v>-1.5</v>
      </c>
      <c r="M461">
        <v>-4</v>
      </c>
      <c r="N461">
        <v>-4.75</v>
      </c>
      <c r="O461">
        <v>154.973523061859</v>
      </c>
      <c r="P461">
        <v>0.44845501225330497</v>
      </c>
    </row>
    <row r="462" spans="1:16" x14ac:dyDescent="0.4">
      <c r="A462">
        <v>5240</v>
      </c>
      <c r="B462" t="s">
        <v>62</v>
      </c>
      <c r="C462">
        <v>1</v>
      </c>
      <c r="D462">
        <v>9</v>
      </c>
      <c r="E462" t="s">
        <v>12</v>
      </c>
      <c r="F462">
        <v>1804</v>
      </c>
      <c r="G462" t="s">
        <v>10</v>
      </c>
      <c r="H462">
        <v>23.72</v>
      </c>
      <c r="I462">
        <v>-0.25</v>
      </c>
      <c r="J462">
        <v>0.75</v>
      </c>
      <c r="K462">
        <v>0.625</v>
      </c>
      <c r="L462">
        <v>0</v>
      </c>
      <c r="M462">
        <v>0.5</v>
      </c>
      <c r="N462">
        <v>0.5</v>
      </c>
      <c r="O462">
        <v>262.34813486982301</v>
      </c>
      <c r="P462">
        <v>0.79528737389556603</v>
      </c>
    </row>
    <row r="463" spans="1:16" x14ac:dyDescent="0.4">
      <c r="A463">
        <v>5247</v>
      </c>
      <c r="B463" t="s">
        <v>62</v>
      </c>
      <c r="C463">
        <v>1</v>
      </c>
      <c r="D463">
        <v>9</v>
      </c>
      <c r="E463" t="s">
        <v>12</v>
      </c>
      <c r="F463">
        <v>1391</v>
      </c>
      <c r="G463" t="s">
        <v>13</v>
      </c>
      <c r="H463">
        <v>23.68</v>
      </c>
      <c r="I463">
        <v>-0.25</v>
      </c>
      <c r="J463">
        <v>1</v>
      </c>
      <c r="K463">
        <v>0.875</v>
      </c>
      <c r="L463">
        <v>0</v>
      </c>
      <c r="M463">
        <v>0.75</v>
      </c>
      <c r="N463">
        <v>0.75</v>
      </c>
      <c r="O463">
        <v>240.05566714682399</v>
      </c>
      <c r="P463">
        <v>0.72000551639659305</v>
      </c>
    </row>
    <row r="464" spans="1:16" x14ac:dyDescent="0.4">
      <c r="A464">
        <v>5255</v>
      </c>
      <c r="B464" t="s">
        <v>63</v>
      </c>
      <c r="C464">
        <v>1</v>
      </c>
      <c r="D464">
        <v>11</v>
      </c>
      <c r="E464" t="s">
        <v>12</v>
      </c>
      <c r="F464">
        <v>1639</v>
      </c>
      <c r="G464" t="s">
        <v>10</v>
      </c>
      <c r="H464">
        <v>24.18</v>
      </c>
      <c r="I464">
        <v>-0.25</v>
      </c>
      <c r="J464">
        <v>-1</v>
      </c>
      <c r="K464">
        <v>-1.125</v>
      </c>
      <c r="L464">
        <v>0</v>
      </c>
      <c r="M464">
        <v>-1</v>
      </c>
      <c r="N464">
        <v>-1</v>
      </c>
      <c r="O464">
        <v>181.02569555920499</v>
      </c>
      <c r="P464">
        <v>0.57176376961285003</v>
      </c>
    </row>
    <row r="465" spans="1:16" x14ac:dyDescent="0.4">
      <c r="A465">
        <v>5259</v>
      </c>
      <c r="B465" t="s">
        <v>63</v>
      </c>
      <c r="C465">
        <v>1</v>
      </c>
      <c r="D465">
        <v>11</v>
      </c>
      <c r="E465" t="s">
        <v>12</v>
      </c>
      <c r="F465">
        <v>2003</v>
      </c>
      <c r="G465" t="s">
        <v>13</v>
      </c>
      <c r="H465">
        <v>24.37</v>
      </c>
      <c r="I465">
        <v>-0.5</v>
      </c>
      <c r="J465">
        <v>-1.5</v>
      </c>
      <c r="K465">
        <v>-1.75</v>
      </c>
      <c r="L465">
        <v>0</v>
      </c>
      <c r="M465">
        <v>-1.5</v>
      </c>
      <c r="N465">
        <v>-1.5</v>
      </c>
      <c r="O465">
        <v>146.20004883102101</v>
      </c>
      <c r="P465">
        <v>0.43574342236058899</v>
      </c>
    </row>
    <row r="466" spans="1:16" x14ac:dyDescent="0.4">
      <c r="A466">
        <v>5276</v>
      </c>
      <c r="B466" t="s">
        <v>64</v>
      </c>
      <c r="C466">
        <v>1</v>
      </c>
      <c r="D466">
        <v>15</v>
      </c>
      <c r="E466" t="s">
        <v>12</v>
      </c>
      <c r="F466">
        <v>1842</v>
      </c>
      <c r="G466" t="s">
        <v>10</v>
      </c>
      <c r="H466">
        <v>24.95</v>
      </c>
      <c r="I466">
        <v>-0.5</v>
      </c>
      <c r="J466">
        <v>-0.75</v>
      </c>
      <c r="K466">
        <v>-1</v>
      </c>
      <c r="L466">
        <v>-0.5</v>
      </c>
      <c r="M466">
        <v>-0.75</v>
      </c>
      <c r="N466">
        <v>-1</v>
      </c>
      <c r="O466">
        <v>178.88758260417799</v>
      </c>
      <c r="P466">
        <v>0.54575491156070099</v>
      </c>
    </row>
    <row r="467" spans="1:16" x14ac:dyDescent="0.4">
      <c r="A467">
        <v>5283</v>
      </c>
      <c r="B467" t="s">
        <v>64</v>
      </c>
      <c r="C467">
        <v>1</v>
      </c>
      <c r="D467">
        <v>15</v>
      </c>
      <c r="E467" t="s">
        <v>12</v>
      </c>
      <c r="F467">
        <v>2090</v>
      </c>
      <c r="G467" t="s">
        <v>13</v>
      </c>
      <c r="H467">
        <v>24.95</v>
      </c>
      <c r="I467">
        <v>-0.5</v>
      </c>
      <c r="J467">
        <v>-1</v>
      </c>
      <c r="K467">
        <v>-1.25</v>
      </c>
      <c r="L467">
        <v>-0.5</v>
      </c>
      <c r="M467">
        <v>-1.25</v>
      </c>
      <c r="N467">
        <v>-1.5</v>
      </c>
      <c r="O467">
        <v>154.359808045124</v>
      </c>
      <c r="P467">
        <v>0.46590050548782402</v>
      </c>
    </row>
    <row r="468" spans="1:16" x14ac:dyDescent="0.4">
      <c r="A468">
        <v>5285</v>
      </c>
      <c r="B468" t="s">
        <v>65</v>
      </c>
      <c r="C468">
        <v>2</v>
      </c>
      <c r="D468">
        <v>7</v>
      </c>
      <c r="E468" t="s">
        <v>12</v>
      </c>
      <c r="F468">
        <v>1590</v>
      </c>
      <c r="G468" t="s">
        <v>10</v>
      </c>
      <c r="H468">
        <v>23.45</v>
      </c>
      <c r="I468">
        <v>-1.25</v>
      </c>
      <c r="J468">
        <v>-1</v>
      </c>
      <c r="K468">
        <v>-1.625</v>
      </c>
      <c r="L468">
        <v>-1</v>
      </c>
      <c r="M468">
        <v>-1</v>
      </c>
      <c r="N468">
        <v>-1.5</v>
      </c>
      <c r="O468">
        <v>156.32290673126701</v>
      </c>
      <c r="P468">
        <v>0.455564512469745</v>
      </c>
    </row>
    <row r="469" spans="1:16" x14ac:dyDescent="0.4">
      <c r="A469">
        <v>5293</v>
      </c>
      <c r="B469" t="s">
        <v>65</v>
      </c>
      <c r="C469">
        <v>2</v>
      </c>
      <c r="D469">
        <v>7</v>
      </c>
      <c r="E469" t="s">
        <v>12</v>
      </c>
      <c r="F469">
        <v>1891</v>
      </c>
      <c r="G469" t="s">
        <v>13</v>
      </c>
      <c r="H469">
        <v>23.55</v>
      </c>
      <c r="I469">
        <v>-1.25</v>
      </c>
      <c r="J469">
        <v>-1.75</v>
      </c>
      <c r="K469">
        <v>-2.375</v>
      </c>
      <c r="L469">
        <v>-1</v>
      </c>
      <c r="M469">
        <v>-1.75</v>
      </c>
      <c r="N469">
        <v>-2.25</v>
      </c>
      <c r="O469">
        <v>181.245502033977</v>
      </c>
      <c r="P469">
        <v>0.54497937719110001</v>
      </c>
    </row>
    <row r="470" spans="1:16" x14ac:dyDescent="0.4">
      <c r="A470">
        <v>5295</v>
      </c>
      <c r="B470" t="s">
        <v>66</v>
      </c>
      <c r="C470">
        <v>2</v>
      </c>
      <c r="D470">
        <v>12</v>
      </c>
      <c r="E470" t="s">
        <v>12</v>
      </c>
      <c r="F470">
        <v>1701</v>
      </c>
      <c r="G470" t="s">
        <v>10</v>
      </c>
      <c r="H470">
        <v>23.44</v>
      </c>
      <c r="I470">
        <v>0</v>
      </c>
      <c r="J470">
        <v>-1.5</v>
      </c>
      <c r="K470">
        <v>-1.5</v>
      </c>
      <c r="L470">
        <v>0</v>
      </c>
      <c r="M470">
        <v>-1.25</v>
      </c>
      <c r="N470">
        <v>-1.25</v>
      </c>
      <c r="O470">
        <v>177.14794446129801</v>
      </c>
      <c r="P470">
        <v>0.53061628712742404</v>
      </c>
    </row>
    <row r="471" spans="1:16" x14ac:dyDescent="0.4">
      <c r="A471">
        <v>5302</v>
      </c>
      <c r="B471" t="s">
        <v>66</v>
      </c>
      <c r="C471">
        <v>2</v>
      </c>
      <c r="D471">
        <v>12</v>
      </c>
      <c r="E471" t="s">
        <v>12</v>
      </c>
      <c r="F471">
        <v>1492</v>
      </c>
      <c r="G471" t="s">
        <v>13</v>
      </c>
      <c r="H471">
        <v>23.41</v>
      </c>
      <c r="I471">
        <v>0</v>
      </c>
      <c r="J471">
        <v>-0.75</v>
      </c>
      <c r="K471">
        <v>-0.75</v>
      </c>
      <c r="L471">
        <v>0</v>
      </c>
      <c r="M471">
        <v>-0.75</v>
      </c>
      <c r="N471">
        <v>-0.75</v>
      </c>
      <c r="O471">
        <v>142.91030371335199</v>
      </c>
      <c r="P471">
        <v>0.42420397978668301</v>
      </c>
    </row>
    <row r="472" spans="1:16" x14ac:dyDescent="0.4">
      <c r="A472">
        <v>5308</v>
      </c>
      <c r="B472" t="s">
        <v>67</v>
      </c>
      <c r="C472">
        <v>2</v>
      </c>
      <c r="D472">
        <v>9</v>
      </c>
      <c r="E472" t="s">
        <v>12</v>
      </c>
      <c r="F472">
        <v>1641</v>
      </c>
      <c r="G472" t="s">
        <v>10</v>
      </c>
      <c r="H472">
        <v>24.06</v>
      </c>
      <c r="I472">
        <v>0</v>
      </c>
      <c r="J472">
        <v>-2.5</v>
      </c>
      <c r="K472">
        <v>-2.5</v>
      </c>
      <c r="L472">
        <v>0</v>
      </c>
      <c r="M472">
        <v>-2.25</v>
      </c>
      <c r="N472">
        <v>-2.25</v>
      </c>
      <c r="O472">
        <v>198.441308033778</v>
      </c>
      <c r="P472">
        <v>0.64096910336248003</v>
      </c>
    </row>
    <row r="473" spans="1:16" x14ac:dyDescent="0.4">
      <c r="A473">
        <v>5312</v>
      </c>
      <c r="B473" t="s">
        <v>67</v>
      </c>
      <c r="C473">
        <v>2</v>
      </c>
      <c r="D473">
        <v>9</v>
      </c>
      <c r="E473" t="s">
        <v>12</v>
      </c>
      <c r="F473">
        <v>1639</v>
      </c>
      <c r="G473" t="s">
        <v>13</v>
      </c>
      <c r="H473">
        <v>23.88</v>
      </c>
      <c r="I473">
        <v>-1.5</v>
      </c>
      <c r="J473">
        <v>-1.25</v>
      </c>
      <c r="K473">
        <v>-2</v>
      </c>
      <c r="L473">
        <v>-1.25</v>
      </c>
      <c r="M473">
        <v>-1.5</v>
      </c>
      <c r="N473">
        <v>-2.125</v>
      </c>
      <c r="O473">
        <v>175.844940911766</v>
      </c>
      <c r="P473">
        <v>0.52206597710312996</v>
      </c>
    </row>
    <row r="474" spans="1:16" x14ac:dyDescent="0.4">
      <c r="A474">
        <v>5318</v>
      </c>
      <c r="B474" t="s">
        <v>68</v>
      </c>
      <c r="C474">
        <v>1</v>
      </c>
      <c r="D474">
        <v>15</v>
      </c>
      <c r="E474" t="s">
        <v>12</v>
      </c>
      <c r="F474">
        <v>1939</v>
      </c>
      <c r="G474" t="s">
        <v>10</v>
      </c>
      <c r="H474">
        <v>25.15</v>
      </c>
      <c r="I474">
        <v>-1.25</v>
      </c>
      <c r="J474">
        <v>-0.75</v>
      </c>
      <c r="K474">
        <v>-1.375</v>
      </c>
      <c r="L474">
        <v>-0.5</v>
      </c>
      <c r="M474">
        <v>-1.5</v>
      </c>
      <c r="N474">
        <v>-1.75</v>
      </c>
      <c r="O474">
        <v>192.5662987924</v>
      </c>
      <c r="P474">
        <v>0.60306887198800996</v>
      </c>
    </row>
    <row r="475" spans="1:16" x14ac:dyDescent="0.4">
      <c r="A475">
        <v>5322</v>
      </c>
      <c r="B475" t="s">
        <v>68</v>
      </c>
      <c r="C475">
        <v>1</v>
      </c>
      <c r="D475">
        <v>15</v>
      </c>
      <c r="E475" t="s">
        <v>12</v>
      </c>
      <c r="F475">
        <v>1991</v>
      </c>
      <c r="G475" t="s">
        <v>13</v>
      </c>
      <c r="H475">
        <v>24.98</v>
      </c>
      <c r="I475">
        <v>-0.5</v>
      </c>
      <c r="J475">
        <v>-0.75</v>
      </c>
      <c r="K475">
        <v>-1</v>
      </c>
      <c r="L475">
        <v>-0.5</v>
      </c>
      <c r="M475">
        <v>-1.5</v>
      </c>
      <c r="N475">
        <v>-1.75</v>
      </c>
      <c r="O475">
        <v>170.828834150874</v>
      </c>
      <c r="P475">
        <v>0.51357292053580805</v>
      </c>
    </row>
    <row r="476" spans="1:16" x14ac:dyDescent="0.4">
      <c r="A476">
        <v>5328</v>
      </c>
      <c r="B476" t="s">
        <v>69</v>
      </c>
      <c r="C476">
        <v>1</v>
      </c>
      <c r="D476">
        <v>11</v>
      </c>
      <c r="E476" t="s">
        <v>12</v>
      </c>
      <c r="F476">
        <v>1740</v>
      </c>
      <c r="G476" t="s">
        <v>10</v>
      </c>
      <c r="H476">
        <v>24.71</v>
      </c>
      <c r="I476">
        <v>-1.25</v>
      </c>
      <c r="J476">
        <v>-1</v>
      </c>
      <c r="K476">
        <v>-1.625</v>
      </c>
      <c r="L476">
        <v>-0.75</v>
      </c>
      <c r="M476">
        <v>-1.25</v>
      </c>
      <c r="N476">
        <v>-1.625</v>
      </c>
      <c r="O476">
        <v>182.90691646598799</v>
      </c>
      <c r="P476">
        <v>0.56157846923750798</v>
      </c>
    </row>
    <row r="477" spans="1:16" x14ac:dyDescent="0.4">
      <c r="A477">
        <v>5332</v>
      </c>
      <c r="B477" t="s">
        <v>69</v>
      </c>
      <c r="C477">
        <v>1</v>
      </c>
      <c r="D477">
        <v>11</v>
      </c>
      <c r="E477" t="s">
        <v>12</v>
      </c>
      <c r="F477">
        <v>2248</v>
      </c>
      <c r="G477" t="s">
        <v>13</v>
      </c>
      <c r="H477">
        <v>24.91</v>
      </c>
      <c r="I477">
        <v>-0.5</v>
      </c>
      <c r="J477">
        <v>-1.25</v>
      </c>
      <c r="K477">
        <v>-1.5</v>
      </c>
      <c r="L477">
        <v>-0.5</v>
      </c>
      <c r="M477">
        <v>-1.25</v>
      </c>
      <c r="N477">
        <v>-1.5</v>
      </c>
      <c r="O477">
        <v>123.78859760099699</v>
      </c>
      <c r="P477">
        <v>0.371125360434858</v>
      </c>
    </row>
    <row r="478" spans="1:16" x14ac:dyDescent="0.4">
      <c r="A478">
        <v>5361</v>
      </c>
      <c r="B478" t="s">
        <v>70</v>
      </c>
      <c r="C478">
        <v>2</v>
      </c>
      <c r="D478">
        <v>11</v>
      </c>
      <c r="E478" t="s">
        <v>12</v>
      </c>
      <c r="F478">
        <v>2040</v>
      </c>
      <c r="G478" t="s">
        <v>10</v>
      </c>
      <c r="H478">
        <v>24.76</v>
      </c>
      <c r="I478">
        <v>-1.25</v>
      </c>
      <c r="J478">
        <v>-2.75</v>
      </c>
      <c r="K478">
        <v>-3.375</v>
      </c>
      <c r="L478">
        <v>-1.25</v>
      </c>
      <c r="M478">
        <v>-2.5</v>
      </c>
      <c r="N478">
        <v>-3.125</v>
      </c>
      <c r="O478">
        <v>165.22850723286001</v>
      </c>
      <c r="P478">
        <v>0.49368940033569902</v>
      </c>
    </row>
    <row r="479" spans="1:16" x14ac:dyDescent="0.4">
      <c r="A479">
        <v>5366</v>
      </c>
      <c r="B479" t="s">
        <v>70</v>
      </c>
      <c r="C479">
        <v>2</v>
      </c>
      <c r="D479">
        <v>11</v>
      </c>
      <c r="E479" t="s">
        <v>12</v>
      </c>
      <c r="F479">
        <v>1840</v>
      </c>
      <c r="G479" t="s">
        <v>13</v>
      </c>
      <c r="H479">
        <v>24.67</v>
      </c>
      <c r="I479">
        <v>-3</v>
      </c>
      <c r="J479">
        <v>-1.5</v>
      </c>
      <c r="K479">
        <v>-3</v>
      </c>
      <c r="L479">
        <v>-3</v>
      </c>
      <c r="M479">
        <v>-1.25</v>
      </c>
      <c r="N479">
        <v>-2.75</v>
      </c>
      <c r="O479">
        <v>110.41880301438</v>
      </c>
      <c r="P479">
        <v>0.32692031904985502</v>
      </c>
    </row>
    <row r="480" spans="1:16" x14ac:dyDescent="0.4">
      <c r="A480">
        <v>5372</v>
      </c>
      <c r="B480" t="s">
        <v>71</v>
      </c>
      <c r="C480">
        <v>2</v>
      </c>
      <c r="D480">
        <v>9</v>
      </c>
      <c r="E480" t="s">
        <v>12</v>
      </c>
      <c r="F480">
        <v>1391</v>
      </c>
      <c r="G480" t="s">
        <v>10</v>
      </c>
      <c r="H480">
        <v>23.01</v>
      </c>
      <c r="I480">
        <v>-0.25</v>
      </c>
      <c r="J480">
        <v>-1.25</v>
      </c>
      <c r="K480">
        <v>-1.375</v>
      </c>
      <c r="L480">
        <v>0</v>
      </c>
      <c r="M480">
        <v>-1.25</v>
      </c>
      <c r="N480">
        <v>-1.25</v>
      </c>
      <c r="O480">
        <v>204.23070844378799</v>
      </c>
      <c r="P480">
        <v>0.62129980485492997</v>
      </c>
    </row>
    <row r="481" spans="1:16" x14ac:dyDescent="0.4">
      <c r="A481">
        <v>5379</v>
      </c>
      <c r="B481" t="s">
        <v>71</v>
      </c>
      <c r="C481">
        <v>2</v>
      </c>
      <c r="D481">
        <v>9</v>
      </c>
      <c r="E481" t="s">
        <v>12</v>
      </c>
      <c r="F481">
        <v>1050</v>
      </c>
      <c r="G481" t="s">
        <v>13</v>
      </c>
      <c r="H481">
        <v>22.95</v>
      </c>
      <c r="I481">
        <v>-0.75</v>
      </c>
      <c r="J481">
        <v>-1.25</v>
      </c>
      <c r="K481">
        <v>-1.625</v>
      </c>
      <c r="L481">
        <v>-0.5</v>
      </c>
      <c r="M481">
        <v>-1</v>
      </c>
      <c r="N481">
        <v>-1.25</v>
      </c>
      <c r="O481">
        <v>131.310147000493</v>
      </c>
      <c r="P481">
        <v>0.399857419827778</v>
      </c>
    </row>
    <row r="482" spans="1:16" x14ac:dyDescent="0.4">
      <c r="A482">
        <v>5386</v>
      </c>
      <c r="B482" t="s">
        <v>72</v>
      </c>
      <c r="C482">
        <v>1</v>
      </c>
      <c r="D482">
        <v>12</v>
      </c>
      <c r="E482" t="s">
        <v>12</v>
      </c>
      <c r="F482">
        <v>1991</v>
      </c>
      <c r="G482" t="s">
        <v>10</v>
      </c>
      <c r="H482">
        <v>26.55</v>
      </c>
      <c r="I482">
        <v>-1.25</v>
      </c>
      <c r="J482">
        <v>-4.5</v>
      </c>
      <c r="K482">
        <v>-5.125</v>
      </c>
      <c r="L482">
        <v>-0.75</v>
      </c>
      <c r="M482">
        <v>-4.25</v>
      </c>
      <c r="N482">
        <v>-4.625</v>
      </c>
      <c r="O482">
        <v>139.847791965916</v>
      </c>
      <c r="P482">
        <v>0.42126743064786598</v>
      </c>
    </row>
    <row r="483" spans="1:16" x14ac:dyDescent="0.4">
      <c r="A483">
        <v>5392</v>
      </c>
      <c r="B483" t="s">
        <v>72</v>
      </c>
      <c r="C483">
        <v>1</v>
      </c>
      <c r="D483">
        <v>12</v>
      </c>
      <c r="E483" t="s">
        <v>12</v>
      </c>
      <c r="F483">
        <v>2140</v>
      </c>
      <c r="G483" t="s">
        <v>13</v>
      </c>
      <c r="H483">
        <v>26.18</v>
      </c>
      <c r="I483">
        <v>-1</v>
      </c>
      <c r="J483">
        <v>-3.75</v>
      </c>
      <c r="K483">
        <v>-4.25</v>
      </c>
      <c r="L483">
        <v>-0.75</v>
      </c>
      <c r="M483">
        <v>-3.5</v>
      </c>
      <c r="N483">
        <v>-3.875</v>
      </c>
      <c r="O483">
        <v>175.74590800879199</v>
      </c>
      <c r="P483">
        <v>0.528529145638864</v>
      </c>
    </row>
    <row r="484" spans="1:16" x14ac:dyDescent="0.4">
      <c r="A484">
        <v>5398</v>
      </c>
      <c r="B484" t="s">
        <v>73</v>
      </c>
      <c r="C484">
        <v>1</v>
      </c>
      <c r="D484">
        <v>13</v>
      </c>
      <c r="E484" t="s">
        <v>12</v>
      </c>
      <c r="F484">
        <v>1450</v>
      </c>
      <c r="G484" t="s">
        <v>10</v>
      </c>
      <c r="H484">
        <v>24.35</v>
      </c>
      <c r="I484">
        <v>-1.5</v>
      </c>
      <c r="J484">
        <v>1.25</v>
      </c>
      <c r="K484">
        <v>0.5</v>
      </c>
      <c r="L484">
        <v>-1</v>
      </c>
      <c r="M484">
        <v>0.75</v>
      </c>
      <c r="N484">
        <v>0.25</v>
      </c>
      <c r="O484">
        <v>197.233990178478</v>
      </c>
      <c r="P484">
        <v>0.59739461320807896</v>
      </c>
    </row>
    <row r="485" spans="1:16" x14ac:dyDescent="0.4">
      <c r="A485">
        <v>5405</v>
      </c>
      <c r="B485" t="s">
        <v>73</v>
      </c>
      <c r="C485">
        <v>1</v>
      </c>
      <c r="D485">
        <v>13</v>
      </c>
      <c r="E485" t="s">
        <v>12</v>
      </c>
      <c r="F485">
        <v>1991</v>
      </c>
      <c r="G485" t="s">
        <v>13</v>
      </c>
      <c r="H485">
        <v>24.42</v>
      </c>
      <c r="I485">
        <v>-0.25</v>
      </c>
      <c r="J485">
        <v>1</v>
      </c>
      <c r="K485">
        <v>0.875</v>
      </c>
      <c r="L485">
        <v>0</v>
      </c>
      <c r="M485">
        <v>0</v>
      </c>
      <c r="N485">
        <v>0</v>
      </c>
      <c r="O485">
        <v>215.23805548867401</v>
      </c>
      <c r="P485">
        <v>0.64216891537474896</v>
      </c>
    </row>
    <row r="486" spans="1:16" x14ac:dyDescent="0.4">
      <c r="A486">
        <v>5411</v>
      </c>
      <c r="B486" t="s">
        <v>74</v>
      </c>
      <c r="C486">
        <v>1</v>
      </c>
      <c r="D486">
        <v>10</v>
      </c>
      <c r="E486" t="s">
        <v>12</v>
      </c>
      <c r="F486">
        <v>1648</v>
      </c>
      <c r="G486" t="s">
        <v>10</v>
      </c>
      <c r="H486">
        <v>24.47</v>
      </c>
      <c r="I486">
        <v>-0.25</v>
      </c>
      <c r="J486">
        <v>-1.25</v>
      </c>
      <c r="K486">
        <v>-1.375</v>
      </c>
      <c r="L486">
        <v>0</v>
      </c>
      <c r="M486">
        <v>-1.25</v>
      </c>
      <c r="N486">
        <v>-1.25</v>
      </c>
      <c r="O486">
        <v>208.73672427337499</v>
      </c>
      <c r="P486">
        <v>0.65184058051722804</v>
      </c>
    </row>
    <row r="487" spans="1:16" x14ac:dyDescent="0.4">
      <c r="A487">
        <v>5415</v>
      </c>
      <c r="B487" t="s">
        <v>74</v>
      </c>
      <c r="C487">
        <v>1</v>
      </c>
      <c r="D487">
        <v>10</v>
      </c>
      <c r="E487" t="s">
        <v>12</v>
      </c>
      <c r="F487">
        <v>1850</v>
      </c>
      <c r="G487" t="s">
        <v>13</v>
      </c>
      <c r="H487">
        <v>24.57</v>
      </c>
      <c r="I487">
        <v>-0.25</v>
      </c>
      <c r="J487">
        <v>-1</v>
      </c>
      <c r="K487">
        <v>-1.125</v>
      </c>
      <c r="L487">
        <v>0</v>
      </c>
      <c r="M487">
        <v>-1</v>
      </c>
      <c r="N487">
        <v>-1</v>
      </c>
      <c r="O487">
        <v>197.544564053399</v>
      </c>
      <c r="P487">
        <v>0.584985446276858</v>
      </c>
    </row>
    <row r="488" spans="1:16" x14ac:dyDescent="0.4">
      <c r="A488">
        <v>5422</v>
      </c>
      <c r="B488" t="s">
        <v>75</v>
      </c>
      <c r="C488">
        <v>2</v>
      </c>
      <c r="D488">
        <v>8</v>
      </c>
      <c r="E488" t="s">
        <v>12</v>
      </c>
      <c r="F488">
        <v>1540</v>
      </c>
      <c r="G488" t="s">
        <v>10</v>
      </c>
      <c r="H488">
        <v>23.17</v>
      </c>
      <c r="I488">
        <v>-0.5</v>
      </c>
      <c r="J488">
        <v>0.75</v>
      </c>
      <c r="K488">
        <v>0.5</v>
      </c>
      <c r="L488">
        <v>0</v>
      </c>
      <c r="M488">
        <v>0</v>
      </c>
      <c r="N488">
        <v>0</v>
      </c>
      <c r="O488">
        <v>220.80299738030601</v>
      </c>
      <c r="P488">
        <v>0.67669642998233503</v>
      </c>
    </row>
    <row r="489" spans="1:16" x14ac:dyDescent="0.4">
      <c r="A489">
        <v>5427</v>
      </c>
      <c r="B489" t="s">
        <v>75</v>
      </c>
      <c r="C489">
        <v>2</v>
      </c>
      <c r="D489">
        <v>8</v>
      </c>
      <c r="E489" t="s">
        <v>12</v>
      </c>
      <c r="F489">
        <v>2039</v>
      </c>
      <c r="G489" t="s">
        <v>13</v>
      </c>
      <c r="H489">
        <v>23.41</v>
      </c>
      <c r="I489">
        <v>-0.25</v>
      </c>
      <c r="J489">
        <v>0</v>
      </c>
      <c r="K489">
        <v>-0.125</v>
      </c>
      <c r="L489">
        <v>0</v>
      </c>
      <c r="M489">
        <v>0</v>
      </c>
      <c r="N489">
        <v>0</v>
      </c>
      <c r="O489">
        <v>134.581244674071</v>
      </c>
      <c r="P489">
        <v>0.40127487358981401</v>
      </c>
    </row>
    <row r="490" spans="1:16" x14ac:dyDescent="0.4">
      <c r="A490">
        <v>5438</v>
      </c>
      <c r="B490" t="s">
        <v>106</v>
      </c>
      <c r="C490">
        <v>1</v>
      </c>
      <c r="D490">
        <v>12</v>
      </c>
      <c r="E490" t="s">
        <v>12</v>
      </c>
      <c r="F490">
        <v>1788</v>
      </c>
      <c r="G490" t="s">
        <v>13</v>
      </c>
      <c r="H490">
        <v>24.81</v>
      </c>
      <c r="I490">
        <v>-1.25</v>
      </c>
      <c r="J490">
        <v>-2.75</v>
      </c>
      <c r="K490">
        <v>-3.375</v>
      </c>
      <c r="L490">
        <v>-0.5</v>
      </c>
      <c r="M490">
        <v>-3</v>
      </c>
      <c r="N490">
        <v>-3.25</v>
      </c>
      <c r="O490">
        <v>87.753594392603105</v>
      </c>
      <c r="P490">
        <v>0.25971955221375997</v>
      </c>
    </row>
    <row r="491" spans="1:16" x14ac:dyDescent="0.4">
      <c r="A491">
        <v>5442</v>
      </c>
      <c r="B491" t="s">
        <v>106</v>
      </c>
      <c r="C491">
        <v>1</v>
      </c>
      <c r="D491">
        <v>12</v>
      </c>
      <c r="E491" t="s">
        <v>12</v>
      </c>
      <c r="F491">
        <v>1840</v>
      </c>
      <c r="G491" t="s">
        <v>10</v>
      </c>
      <c r="H491">
        <v>25.07</v>
      </c>
      <c r="I491">
        <v>-0.75</v>
      </c>
      <c r="J491">
        <v>-3.5</v>
      </c>
      <c r="K491">
        <v>-3.875</v>
      </c>
      <c r="L491">
        <v>-0.5</v>
      </c>
      <c r="M491">
        <v>-3.25</v>
      </c>
      <c r="N491">
        <v>-3.5</v>
      </c>
      <c r="O491">
        <v>134.63446692892899</v>
      </c>
      <c r="P491">
        <v>0.40790865508781099</v>
      </c>
    </row>
    <row r="492" spans="1:16" x14ac:dyDescent="0.4">
      <c r="A492">
        <v>5448</v>
      </c>
      <c r="B492" t="s">
        <v>76</v>
      </c>
      <c r="C492">
        <v>1</v>
      </c>
      <c r="D492">
        <v>10</v>
      </c>
      <c r="E492" t="s">
        <v>12</v>
      </c>
      <c r="F492">
        <v>2338</v>
      </c>
      <c r="G492" t="s">
        <v>10</v>
      </c>
      <c r="H492">
        <v>26.47</v>
      </c>
      <c r="I492">
        <v>-0.75</v>
      </c>
      <c r="J492">
        <v>-6.5</v>
      </c>
      <c r="K492">
        <v>-6.875</v>
      </c>
      <c r="L492">
        <v>-0.5</v>
      </c>
      <c r="M492">
        <v>-6.5</v>
      </c>
      <c r="N492">
        <v>-6.75</v>
      </c>
      <c r="O492">
        <v>115.793013889178</v>
      </c>
      <c r="P492">
        <v>0.35013584130376002</v>
      </c>
    </row>
    <row r="493" spans="1:16" x14ac:dyDescent="0.4">
      <c r="A493">
        <v>5454</v>
      </c>
      <c r="B493" t="s">
        <v>76</v>
      </c>
      <c r="C493">
        <v>1</v>
      </c>
      <c r="D493">
        <v>10</v>
      </c>
      <c r="E493" t="s">
        <v>12</v>
      </c>
      <c r="F493">
        <v>2189</v>
      </c>
      <c r="G493" t="s">
        <v>13</v>
      </c>
      <c r="H493">
        <v>26.58</v>
      </c>
      <c r="I493">
        <v>-0.5</v>
      </c>
      <c r="J493">
        <v>-6.5</v>
      </c>
      <c r="K493">
        <v>-6.75</v>
      </c>
      <c r="L493">
        <v>-0.5</v>
      </c>
      <c r="M493">
        <v>-6</v>
      </c>
      <c r="N493">
        <v>-6.25</v>
      </c>
      <c r="O493">
        <v>106.72740351975899</v>
      </c>
      <c r="P493">
        <v>0.32342856032336298</v>
      </c>
    </row>
    <row r="494" spans="1:16" x14ac:dyDescent="0.4">
      <c r="A494">
        <v>5458</v>
      </c>
      <c r="B494" t="s">
        <v>77</v>
      </c>
      <c r="C494">
        <v>1</v>
      </c>
      <c r="D494">
        <v>11</v>
      </c>
      <c r="E494" t="s">
        <v>12</v>
      </c>
      <c r="F494">
        <v>1490</v>
      </c>
      <c r="G494" t="s">
        <v>10</v>
      </c>
      <c r="H494">
        <v>23.99</v>
      </c>
      <c r="I494">
        <v>-0.5</v>
      </c>
      <c r="J494">
        <v>0.5</v>
      </c>
      <c r="K494">
        <v>0.25</v>
      </c>
      <c r="L494">
        <v>0</v>
      </c>
      <c r="M494">
        <v>0</v>
      </c>
      <c r="N494">
        <v>0</v>
      </c>
      <c r="O494">
        <v>115.54171727278001</v>
      </c>
      <c r="P494">
        <v>0.34927289678428203</v>
      </c>
    </row>
    <row r="495" spans="1:16" x14ac:dyDescent="0.4">
      <c r="A495">
        <v>5465</v>
      </c>
      <c r="B495" t="s">
        <v>77</v>
      </c>
      <c r="C495">
        <v>1</v>
      </c>
      <c r="D495">
        <v>11</v>
      </c>
      <c r="E495" t="s">
        <v>12</v>
      </c>
      <c r="F495">
        <v>1701</v>
      </c>
      <c r="G495" t="s">
        <v>13</v>
      </c>
      <c r="H495">
        <v>24.13</v>
      </c>
      <c r="I495">
        <v>-0.25</v>
      </c>
      <c r="J495">
        <v>0.5</v>
      </c>
      <c r="K495">
        <v>0.375</v>
      </c>
      <c r="L495">
        <v>0</v>
      </c>
      <c r="M495">
        <v>0</v>
      </c>
      <c r="N495">
        <v>0</v>
      </c>
      <c r="O495">
        <v>58.634985881621198</v>
      </c>
      <c r="P495">
        <v>0.173568088191347</v>
      </c>
    </row>
    <row r="496" spans="1:16" x14ac:dyDescent="0.4">
      <c r="A496">
        <v>5473</v>
      </c>
      <c r="B496" t="s">
        <v>78</v>
      </c>
      <c r="C496">
        <v>1</v>
      </c>
      <c r="D496">
        <v>13</v>
      </c>
      <c r="E496" t="s">
        <v>12</v>
      </c>
      <c r="F496">
        <v>1840</v>
      </c>
      <c r="G496" t="s">
        <v>10</v>
      </c>
      <c r="H496">
        <v>24.83</v>
      </c>
      <c r="I496">
        <v>-0.75</v>
      </c>
      <c r="J496">
        <v>-2.25</v>
      </c>
      <c r="K496">
        <v>-2.625</v>
      </c>
      <c r="L496">
        <v>-0.5</v>
      </c>
      <c r="M496">
        <v>-2</v>
      </c>
      <c r="N496">
        <v>-2.25</v>
      </c>
      <c r="O496">
        <v>172.75296726471001</v>
      </c>
      <c r="P496">
        <v>0.53260115313477896</v>
      </c>
    </row>
    <row r="497" spans="1:16" x14ac:dyDescent="0.4">
      <c r="A497">
        <v>5477</v>
      </c>
      <c r="B497" t="s">
        <v>78</v>
      </c>
      <c r="C497">
        <v>1</v>
      </c>
      <c r="D497">
        <v>13</v>
      </c>
      <c r="E497" t="s">
        <v>12</v>
      </c>
      <c r="F497">
        <v>2088</v>
      </c>
      <c r="G497" t="s">
        <v>13</v>
      </c>
      <c r="H497">
        <v>24.72</v>
      </c>
      <c r="I497">
        <v>-1</v>
      </c>
      <c r="J497">
        <v>-2</v>
      </c>
      <c r="K497">
        <v>-2.5</v>
      </c>
      <c r="L497">
        <v>-0.5</v>
      </c>
      <c r="M497">
        <v>-2</v>
      </c>
      <c r="N497">
        <v>-2.25</v>
      </c>
      <c r="O497">
        <v>192.692348461492</v>
      </c>
      <c r="P497">
        <v>0.57432287255585301</v>
      </c>
    </row>
    <row r="498" spans="1:16" x14ac:dyDescent="0.4">
      <c r="A498">
        <v>5483</v>
      </c>
      <c r="B498" t="s">
        <v>79</v>
      </c>
      <c r="C498">
        <v>2</v>
      </c>
      <c r="D498">
        <v>9</v>
      </c>
      <c r="E498" t="s">
        <v>12</v>
      </c>
      <c r="F498">
        <v>1648</v>
      </c>
      <c r="G498" t="s">
        <v>10</v>
      </c>
      <c r="H498">
        <v>23.75</v>
      </c>
      <c r="I498">
        <v>-0.75</v>
      </c>
      <c r="J498">
        <v>-1</v>
      </c>
      <c r="K498">
        <v>-1.375</v>
      </c>
      <c r="L498">
        <v>-0.5</v>
      </c>
      <c r="M498">
        <v>-1</v>
      </c>
      <c r="N498">
        <v>-1.25</v>
      </c>
      <c r="O498">
        <v>164.458719906167</v>
      </c>
      <c r="P498">
        <v>0.50291352179760496</v>
      </c>
    </row>
    <row r="499" spans="1:16" x14ac:dyDescent="0.4">
      <c r="A499">
        <v>5489</v>
      </c>
      <c r="B499" t="s">
        <v>79</v>
      </c>
      <c r="C499">
        <v>2</v>
      </c>
      <c r="D499">
        <v>9</v>
      </c>
      <c r="E499" t="s">
        <v>12</v>
      </c>
      <c r="F499">
        <v>1852</v>
      </c>
      <c r="G499" t="s">
        <v>13</v>
      </c>
      <c r="H499">
        <v>23.69</v>
      </c>
      <c r="I499">
        <v>-0.25</v>
      </c>
      <c r="J499">
        <v>-1.25</v>
      </c>
      <c r="K499">
        <v>-1.375</v>
      </c>
      <c r="L499">
        <v>0</v>
      </c>
      <c r="M499">
        <v>-1.25</v>
      </c>
      <c r="N499">
        <v>-1.25</v>
      </c>
      <c r="O499">
        <v>129.39521584136801</v>
      </c>
      <c r="P499">
        <v>0.38508524397584798</v>
      </c>
    </row>
    <row r="500" spans="1:16" x14ac:dyDescent="0.4">
      <c r="A500">
        <v>5495</v>
      </c>
      <c r="B500" t="s">
        <v>80</v>
      </c>
      <c r="C500">
        <v>2</v>
      </c>
      <c r="D500">
        <v>9</v>
      </c>
      <c r="E500" t="s">
        <v>12</v>
      </c>
      <c r="F500">
        <v>1540</v>
      </c>
      <c r="G500" t="s">
        <v>10</v>
      </c>
      <c r="H500">
        <v>23.3</v>
      </c>
      <c r="I500">
        <v>-0.5</v>
      </c>
      <c r="J500">
        <v>1</v>
      </c>
      <c r="K500">
        <v>0.75</v>
      </c>
      <c r="L500">
        <v>0</v>
      </c>
      <c r="M500">
        <v>0</v>
      </c>
      <c r="N500">
        <v>0</v>
      </c>
      <c r="O500">
        <v>128.44069179254799</v>
      </c>
      <c r="P500">
        <v>0.38627371499375301</v>
      </c>
    </row>
    <row r="501" spans="1:16" x14ac:dyDescent="0.4">
      <c r="A501">
        <v>5500</v>
      </c>
      <c r="B501" t="s">
        <v>80</v>
      </c>
      <c r="C501">
        <v>2</v>
      </c>
      <c r="D501">
        <v>9</v>
      </c>
      <c r="E501" t="s">
        <v>12</v>
      </c>
      <c r="F501">
        <v>1689</v>
      </c>
      <c r="G501" t="s">
        <v>13</v>
      </c>
      <c r="H501">
        <v>23.19</v>
      </c>
      <c r="I501">
        <v>-0.5</v>
      </c>
      <c r="J501">
        <v>1</v>
      </c>
      <c r="K501">
        <v>0.75</v>
      </c>
      <c r="L501">
        <v>0</v>
      </c>
      <c r="M501">
        <v>0</v>
      </c>
      <c r="N501">
        <v>0</v>
      </c>
      <c r="O501">
        <v>146.36867589862101</v>
      </c>
      <c r="P501">
        <v>0.43922425429082701</v>
      </c>
    </row>
    <row r="502" spans="1:16" x14ac:dyDescent="0.4">
      <c r="A502">
        <v>5506</v>
      </c>
      <c r="B502" t="s">
        <v>81</v>
      </c>
      <c r="C502">
        <v>2</v>
      </c>
      <c r="D502">
        <v>6</v>
      </c>
      <c r="E502" t="s">
        <v>12</v>
      </c>
      <c r="F502">
        <v>1742</v>
      </c>
      <c r="G502" t="s">
        <v>10</v>
      </c>
      <c r="H502">
        <v>22.79</v>
      </c>
      <c r="I502">
        <v>-0.75</v>
      </c>
      <c r="J502">
        <v>1</v>
      </c>
      <c r="K502">
        <v>0.625</v>
      </c>
      <c r="L502">
        <v>-0.5</v>
      </c>
      <c r="M502">
        <v>0.75</v>
      </c>
      <c r="N502">
        <v>0.5</v>
      </c>
      <c r="O502">
        <v>222.25050793470601</v>
      </c>
      <c r="P502">
        <v>0.67122126742244104</v>
      </c>
    </row>
    <row r="503" spans="1:16" x14ac:dyDescent="0.4">
      <c r="A503">
        <v>5511</v>
      </c>
      <c r="B503" t="s">
        <v>81</v>
      </c>
      <c r="C503">
        <v>2</v>
      </c>
      <c r="D503">
        <v>6</v>
      </c>
      <c r="E503" t="s">
        <v>12</v>
      </c>
      <c r="F503">
        <v>1701</v>
      </c>
      <c r="G503" t="s">
        <v>13</v>
      </c>
      <c r="H503">
        <v>22.79</v>
      </c>
      <c r="I503">
        <v>-0.5</v>
      </c>
      <c r="J503">
        <v>0.75</v>
      </c>
      <c r="K503">
        <v>0.5</v>
      </c>
      <c r="L503">
        <v>-0.5</v>
      </c>
      <c r="M503">
        <v>0.5</v>
      </c>
      <c r="N503">
        <v>0.25</v>
      </c>
      <c r="O503">
        <v>195.57702713769601</v>
      </c>
      <c r="P503">
        <v>0.58267283590276397</v>
      </c>
    </row>
    <row r="504" spans="1:16" x14ac:dyDescent="0.4">
      <c r="A504">
        <v>5518</v>
      </c>
      <c r="B504" t="s">
        <v>82</v>
      </c>
      <c r="C504">
        <v>2</v>
      </c>
      <c r="D504">
        <v>13</v>
      </c>
      <c r="E504" t="s">
        <v>12</v>
      </c>
      <c r="F504">
        <v>1991</v>
      </c>
      <c r="G504" t="s">
        <v>10</v>
      </c>
      <c r="H504">
        <v>26.64</v>
      </c>
      <c r="I504">
        <v>-0.75</v>
      </c>
      <c r="J504">
        <v>-5.25</v>
      </c>
      <c r="K504">
        <v>-5.625</v>
      </c>
      <c r="L504">
        <v>-0.5</v>
      </c>
      <c r="M504">
        <v>-5.5</v>
      </c>
      <c r="N504">
        <v>-5.75</v>
      </c>
      <c r="O504">
        <v>157.99239463197799</v>
      </c>
      <c r="P504">
        <v>0.50547003255235201</v>
      </c>
    </row>
    <row r="505" spans="1:16" x14ac:dyDescent="0.4">
      <c r="A505">
        <v>5523</v>
      </c>
      <c r="B505" t="s">
        <v>82</v>
      </c>
      <c r="C505">
        <v>2</v>
      </c>
      <c r="D505">
        <v>13</v>
      </c>
      <c r="E505" t="s">
        <v>12</v>
      </c>
      <c r="F505">
        <v>2289</v>
      </c>
      <c r="G505" t="s">
        <v>13</v>
      </c>
      <c r="H505">
        <v>26.33</v>
      </c>
      <c r="I505">
        <v>-0.75</v>
      </c>
      <c r="J505">
        <v>-4.5</v>
      </c>
      <c r="K505">
        <v>-4.875</v>
      </c>
      <c r="L505">
        <v>-0.5</v>
      </c>
      <c r="M505">
        <v>-4.5</v>
      </c>
      <c r="N505">
        <v>-4.75</v>
      </c>
      <c r="O505">
        <v>80.657900242775796</v>
      </c>
      <c r="P505">
        <v>0.22946890287143101</v>
      </c>
    </row>
    <row r="506" spans="1:16" x14ac:dyDescent="0.4">
      <c r="A506">
        <v>5533</v>
      </c>
      <c r="B506" t="s">
        <v>83</v>
      </c>
      <c r="C506">
        <v>2</v>
      </c>
      <c r="D506">
        <v>7</v>
      </c>
      <c r="E506" t="s">
        <v>12</v>
      </c>
      <c r="F506">
        <v>1040</v>
      </c>
      <c r="G506" t="s">
        <v>10</v>
      </c>
      <c r="H506">
        <v>21.82</v>
      </c>
      <c r="I506">
        <v>-0.5</v>
      </c>
      <c r="J506">
        <v>0.25</v>
      </c>
      <c r="K506">
        <v>0</v>
      </c>
      <c r="L506">
        <v>-0.5</v>
      </c>
      <c r="M506">
        <v>0.5</v>
      </c>
      <c r="N506">
        <v>0.25</v>
      </c>
      <c r="O506">
        <v>245.801856981838</v>
      </c>
      <c r="P506">
        <v>0.74029595649756097</v>
      </c>
    </row>
    <row r="507" spans="1:16" x14ac:dyDescent="0.4">
      <c r="A507">
        <v>5535</v>
      </c>
      <c r="B507" t="s">
        <v>83</v>
      </c>
      <c r="C507">
        <v>2</v>
      </c>
      <c r="D507">
        <v>7</v>
      </c>
      <c r="E507" t="s">
        <v>12</v>
      </c>
      <c r="F507">
        <v>1490</v>
      </c>
      <c r="G507" t="s">
        <v>13</v>
      </c>
      <c r="H507">
        <v>22</v>
      </c>
      <c r="I507">
        <v>0</v>
      </c>
      <c r="J507">
        <v>0</v>
      </c>
      <c r="K507">
        <v>0</v>
      </c>
      <c r="L507">
        <v>0</v>
      </c>
      <c r="M507">
        <v>0.25</v>
      </c>
      <c r="N507">
        <v>0.25</v>
      </c>
      <c r="O507">
        <v>161.834192588864</v>
      </c>
      <c r="P507">
        <v>0.487337116632301</v>
      </c>
    </row>
    <row r="508" spans="1:16" x14ac:dyDescent="0.4">
      <c r="A508">
        <v>5542</v>
      </c>
      <c r="B508" t="s">
        <v>84</v>
      </c>
      <c r="C508">
        <v>1</v>
      </c>
      <c r="D508">
        <v>10</v>
      </c>
      <c r="E508" t="s">
        <v>12</v>
      </c>
      <c r="F508">
        <v>1240</v>
      </c>
      <c r="G508" t="s">
        <v>10</v>
      </c>
      <c r="H508">
        <v>24.83</v>
      </c>
      <c r="I508">
        <v>-1</v>
      </c>
      <c r="J508">
        <v>-1.25</v>
      </c>
      <c r="K508">
        <v>-1.75</v>
      </c>
      <c r="L508">
        <v>-0.75</v>
      </c>
      <c r="M508">
        <v>-1.25</v>
      </c>
      <c r="N508">
        <v>-1.625</v>
      </c>
      <c r="O508">
        <v>263.357585515994</v>
      </c>
      <c r="P508">
        <v>0.79996366188452595</v>
      </c>
    </row>
    <row r="509" spans="1:16" x14ac:dyDescent="0.4">
      <c r="A509">
        <v>5545</v>
      </c>
      <c r="B509" t="s">
        <v>84</v>
      </c>
      <c r="C509">
        <v>1</v>
      </c>
      <c r="D509">
        <v>10</v>
      </c>
      <c r="E509" t="s">
        <v>12</v>
      </c>
      <c r="F509">
        <v>1850</v>
      </c>
      <c r="G509" t="s">
        <v>13</v>
      </c>
      <c r="H509">
        <v>24.86</v>
      </c>
      <c r="I509">
        <v>-0.75</v>
      </c>
      <c r="J509">
        <v>-1.5</v>
      </c>
      <c r="K509">
        <v>-1.875</v>
      </c>
      <c r="L509">
        <v>-0.75</v>
      </c>
      <c r="M509">
        <v>-1.25</v>
      </c>
      <c r="N509">
        <v>-1.625</v>
      </c>
      <c r="O509">
        <v>227.99918731711</v>
      </c>
      <c r="P509">
        <v>0.68333673857876698</v>
      </c>
    </row>
    <row r="510" spans="1:16" x14ac:dyDescent="0.4">
      <c r="A510">
        <v>5553</v>
      </c>
      <c r="B510" t="s">
        <v>85</v>
      </c>
      <c r="C510">
        <v>2</v>
      </c>
      <c r="D510">
        <v>10</v>
      </c>
      <c r="E510" t="s">
        <v>12</v>
      </c>
      <c r="F510">
        <v>1338</v>
      </c>
      <c r="G510" t="s">
        <v>10</v>
      </c>
      <c r="H510">
        <v>23.41</v>
      </c>
      <c r="I510">
        <v>-0.25</v>
      </c>
      <c r="J510">
        <v>-0.75</v>
      </c>
      <c r="K510">
        <v>-0.875</v>
      </c>
      <c r="L510">
        <v>0</v>
      </c>
      <c r="M510">
        <v>-0.5</v>
      </c>
      <c r="N510">
        <v>-0.5</v>
      </c>
      <c r="O510">
        <v>154.21952568610101</v>
      </c>
      <c r="P510">
        <v>0.46828505407975901</v>
      </c>
    </row>
    <row r="511" spans="1:16" x14ac:dyDescent="0.4">
      <c r="A511">
        <v>5557</v>
      </c>
      <c r="B511" t="s">
        <v>85</v>
      </c>
      <c r="C511">
        <v>2</v>
      </c>
      <c r="D511">
        <v>10</v>
      </c>
      <c r="E511" t="s">
        <v>12</v>
      </c>
      <c r="F511">
        <v>1503</v>
      </c>
      <c r="G511" t="s">
        <v>13</v>
      </c>
      <c r="H511">
        <v>23.32</v>
      </c>
      <c r="I511">
        <v>-0.5</v>
      </c>
      <c r="J511">
        <v>-0.75</v>
      </c>
      <c r="K511">
        <v>-1</v>
      </c>
      <c r="L511">
        <v>0</v>
      </c>
      <c r="M511">
        <v>-0.75</v>
      </c>
      <c r="N511">
        <v>-0.75</v>
      </c>
      <c r="O511">
        <v>180.43018568528001</v>
      </c>
      <c r="P511">
        <v>0.54304911946573198</v>
      </c>
    </row>
    <row r="512" spans="1:16" x14ac:dyDescent="0.4">
      <c r="A512">
        <v>5565</v>
      </c>
      <c r="B512" t="s">
        <v>86</v>
      </c>
      <c r="C512">
        <v>1</v>
      </c>
      <c r="D512">
        <v>11</v>
      </c>
      <c r="E512" t="s">
        <v>12</v>
      </c>
      <c r="F512">
        <v>1501</v>
      </c>
      <c r="G512" t="s">
        <v>10</v>
      </c>
      <c r="H512">
        <v>25.35</v>
      </c>
      <c r="I512">
        <v>-1.25</v>
      </c>
      <c r="J512">
        <v>-2.5</v>
      </c>
      <c r="K512">
        <v>-3.125</v>
      </c>
      <c r="L512">
        <v>-1</v>
      </c>
      <c r="M512">
        <v>-2.5</v>
      </c>
      <c r="N512">
        <v>-3</v>
      </c>
      <c r="O512">
        <v>119.159516842887</v>
      </c>
      <c r="P512">
        <v>0.36328503628439501</v>
      </c>
    </row>
    <row r="513" spans="1:16" x14ac:dyDescent="0.4">
      <c r="A513">
        <v>5568</v>
      </c>
      <c r="B513" t="s">
        <v>86</v>
      </c>
      <c r="C513">
        <v>1</v>
      </c>
      <c r="D513">
        <v>11</v>
      </c>
      <c r="E513" t="s">
        <v>12</v>
      </c>
      <c r="F513">
        <v>1989</v>
      </c>
      <c r="G513" t="s">
        <v>13</v>
      </c>
      <c r="H513">
        <v>25.46</v>
      </c>
      <c r="I513">
        <v>-1.5</v>
      </c>
      <c r="J513">
        <v>-3</v>
      </c>
      <c r="K513">
        <v>-3.75</v>
      </c>
      <c r="L513">
        <v>-1</v>
      </c>
      <c r="M513">
        <v>-3</v>
      </c>
      <c r="N513">
        <v>-3.5</v>
      </c>
      <c r="O513">
        <v>132.88656946598101</v>
      </c>
      <c r="P513">
        <v>0.397389042453272</v>
      </c>
    </row>
    <row r="514" spans="1:16" x14ac:dyDescent="0.4">
      <c r="A514">
        <v>5573</v>
      </c>
      <c r="B514" t="s">
        <v>87</v>
      </c>
      <c r="C514">
        <v>2</v>
      </c>
      <c r="D514">
        <v>9</v>
      </c>
      <c r="E514" t="s">
        <v>12</v>
      </c>
      <c r="F514">
        <v>1643</v>
      </c>
      <c r="G514" t="s">
        <v>10</v>
      </c>
      <c r="H514">
        <v>23.65</v>
      </c>
      <c r="I514">
        <v>-0.75</v>
      </c>
      <c r="J514">
        <v>1.25</v>
      </c>
      <c r="K514">
        <v>0.875</v>
      </c>
      <c r="L514">
        <v>0</v>
      </c>
      <c r="M514">
        <v>0</v>
      </c>
      <c r="N514">
        <v>0</v>
      </c>
      <c r="O514">
        <v>186.46597437027901</v>
      </c>
      <c r="P514">
        <v>0.56245078910111002</v>
      </c>
    </row>
    <row r="515" spans="1:16" x14ac:dyDescent="0.4">
      <c r="A515">
        <v>5579</v>
      </c>
      <c r="B515" t="s">
        <v>87</v>
      </c>
      <c r="C515">
        <v>2</v>
      </c>
      <c r="D515">
        <v>9</v>
      </c>
      <c r="E515" t="s">
        <v>12</v>
      </c>
      <c r="F515">
        <v>1400</v>
      </c>
      <c r="G515" t="s">
        <v>13</v>
      </c>
      <c r="H515">
        <v>22.86</v>
      </c>
      <c r="I515">
        <v>-0.5</v>
      </c>
      <c r="J515">
        <v>2.75</v>
      </c>
      <c r="K515">
        <v>2.5</v>
      </c>
      <c r="L515">
        <v>0</v>
      </c>
      <c r="M515">
        <v>0</v>
      </c>
      <c r="N515">
        <v>0</v>
      </c>
      <c r="O515">
        <v>168.24643016461599</v>
      </c>
      <c r="P515">
        <v>0.51130529750667497</v>
      </c>
    </row>
    <row r="516" spans="1:16" x14ac:dyDescent="0.4">
      <c r="A516">
        <v>5586</v>
      </c>
      <c r="B516" t="s">
        <v>88</v>
      </c>
      <c r="C516">
        <v>1</v>
      </c>
      <c r="D516">
        <v>10</v>
      </c>
      <c r="E516" t="s">
        <v>12</v>
      </c>
      <c r="F516">
        <v>2101</v>
      </c>
      <c r="G516" t="s">
        <v>10</v>
      </c>
      <c r="H516">
        <v>25.07</v>
      </c>
      <c r="I516">
        <v>-0.25</v>
      </c>
      <c r="J516">
        <v>-1.75</v>
      </c>
      <c r="K516">
        <v>-1.875</v>
      </c>
      <c r="L516">
        <v>0</v>
      </c>
      <c r="M516">
        <v>-2</v>
      </c>
      <c r="N516">
        <v>-2</v>
      </c>
      <c r="O516">
        <v>189.33517952587101</v>
      </c>
      <c r="P516">
        <v>0.57189770803978102</v>
      </c>
    </row>
    <row r="517" spans="1:16" x14ac:dyDescent="0.4">
      <c r="A517">
        <v>5589</v>
      </c>
      <c r="B517" t="s">
        <v>88</v>
      </c>
      <c r="C517">
        <v>1</v>
      </c>
      <c r="D517">
        <v>10</v>
      </c>
      <c r="E517" t="s">
        <v>12</v>
      </c>
      <c r="F517">
        <v>1790</v>
      </c>
      <c r="G517" t="s">
        <v>13</v>
      </c>
      <c r="H517">
        <v>25.08</v>
      </c>
      <c r="I517">
        <v>-0.5</v>
      </c>
      <c r="J517">
        <v>-1.5</v>
      </c>
      <c r="K517">
        <v>-1.75</v>
      </c>
      <c r="L517">
        <v>-0.5</v>
      </c>
      <c r="M517">
        <v>-1.75</v>
      </c>
      <c r="N517">
        <v>-2</v>
      </c>
      <c r="O517">
        <v>224.91383502300801</v>
      </c>
      <c r="P517">
        <v>0.67642492675768295</v>
      </c>
    </row>
    <row r="518" spans="1:16" x14ac:dyDescent="0.4">
      <c r="A518">
        <v>5594</v>
      </c>
      <c r="B518" t="s">
        <v>89</v>
      </c>
      <c r="C518">
        <v>2</v>
      </c>
      <c r="D518">
        <v>10</v>
      </c>
      <c r="E518" t="s">
        <v>12</v>
      </c>
      <c r="F518">
        <v>1499</v>
      </c>
      <c r="G518" t="s">
        <v>10</v>
      </c>
      <c r="H518">
        <v>24.14</v>
      </c>
      <c r="I518">
        <v>-0.75</v>
      </c>
      <c r="J518">
        <v>-0.75</v>
      </c>
      <c r="K518">
        <v>-1.125</v>
      </c>
      <c r="L518">
        <v>-0.75</v>
      </c>
      <c r="M518">
        <v>-0.5</v>
      </c>
      <c r="N518">
        <v>-0.875</v>
      </c>
      <c r="O518">
        <v>165.628451301648</v>
      </c>
      <c r="P518">
        <v>0.51371156542574303</v>
      </c>
    </row>
    <row r="519" spans="1:16" x14ac:dyDescent="0.4">
      <c r="A519">
        <v>5600</v>
      </c>
      <c r="B519" t="s">
        <v>89</v>
      </c>
      <c r="C519">
        <v>2</v>
      </c>
      <c r="D519">
        <v>10</v>
      </c>
      <c r="E519" t="s">
        <v>12</v>
      </c>
      <c r="F519">
        <v>1292</v>
      </c>
      <c r="G519" t="s">
        <v>13</v>
      </c>
      <c r="H519">
        <v>23.49</v>
      </c>
      <c r="I519">
        <v>-1</v>
      </c>
      <c r="J519">
        <v>0</v>
      </c>
      <c r="K519">
        <v>-0.5</v>
      </c>
      <c r="L519">
        <v>-0.75</v>
      </c>
      <c r="M519">
        <v>0</v>
      </c>
      <c r="N519">
        <v>-0.375</v>
      </c>
      <c r="O519">
        <v>125.367572073891</v>
      </c>
      <c r="P519">
        <v>0.37632729849547703</v>
      </c>
    </row>
    <row r="520" spans="1:16" x14ac:dyDescent="0.4">
      <c r="A520">
        <v>5616</v>
      </c>
      <c r="B520" t="s">
        <v>90</v>
      </c>
      <c r="C520">
        <v>1</v>
      </c>
      <c r="D520">
        <v>8</v>
      </c>
      <c r="E520" t="s">
        <v>12</v>
      </c>
      <c r="F520">
        <v>1803</v>
      </c>
      <c r="G520" t="s">
        <v>10</v>
      </c>
      <c r="H520">
        <v>22.47</v>
      </c>
      <c r="I520">
        <v>-1.25</v>
      </c>
      <c r="J520">
        <v>2</v>
      </c>
      <c r="K520">
        <v>1.375</v>
      </c>
      <c r="L520">
        <v>-0.75</v>
      </c>
      <c r="M520">
        <v>1.25</v>
      </c>
      <c r="N520">
        <v>0.875</v>
      </c>
      <c r="O520">
        <v>214.80013579774899</v>
      </c>
      <c r="P520">
        <v>0.64697155257916505</v>
      </c>
    </row>
    <row r="521" spans="1:16" x14ac:dyDescent="0.4">
      <c r="A521">
        <v>5622</v>
      </c>
      <c r="B521" t="s">
        <v>90</v>
      </c>
      <c r="C521">
        <v>1</v>
      </c>
      <c r="D521">
        <v>8</v>
      </c>
      <c r="E521" t="s">
        <v>12</v>
      </c>
      <c r="F521">
        <v>1442</v>
      </c>
      <c r="G521" t="s">
        <v>13</v>
      </c>
      <c r="H521">
        <v>22.67</v>
      </c>
      <c r="I521">
        <v>-1.25</v>
      </c>
      <c r="J521">
        <v>2.25</v>
      </c>
      <c r="K521">
        <v>1.625</v>
      </c>
      <c r="L521">
        <v>-1</v>
      </c>
      <c r="M521">
        <v>1</v>
      </c>
      <c r="N521">
        <v>0.5</v>
      </c>
      <c r="O521">
        <v>203.297967856198</v>
      </c>
      <c r="P521">
        <v>0.60322434615044995</v>
      </c>
    </row>
    <row r="522" spans="1:16" x14ac:dyDescent="0.4">
      <c r="A522">
        <v>5626</v>
      </c>
      <c r="B522" t="s">
        <v>91</v>
      </c>
      <c r="C522">
        <v>1</v>
      </c>
      <c r="D522">
        <v>8</v>
      </c>
      <c r="E522" t="s">
        <v>12</v>
      </c>
      <c r="F522">
        <v>1038</v>
      </c>
      <c r="G522" t="s">
        <v>10</v>
      </c>
      <c r="H522">
        <v>22.51</v>
      </c>
      <c r="I522">
        <v>-1.75</v>
      </c>
      <c r="J522">
        <v>1.75</v>
      </c>
      <c r="K522">
        <v>0.875</v>
      </c>
      <c r="L522">
        <v>-1</v>
      </c>
      <c r="M522">
        <v>0.25</v>
      </c>
      <c r="N522">
        <v>-0.25</v>
      </c>
      <c r="O522">
        <v>147.02753197530899</v>
      </c>
      <c r="P522">
        <v>0.4398110177765</v>
      </c>
    </row>
    <row r="523" spans="1:16" x14ac:dyDescent="0.4">
      <c r="A523">
        <v>5632</v>
      </c>
      <c r="B523" t="s">
        <v>91</v>
      </c>
      <c r="C523">
        <v>1</v>
      </c>
      <c r="D523">
        <v>8</v>
      </c>
      <c r="E523" t="s">
        <v>12</v>
      </c>
      <c r="F523">
        <v>1199</v>
      </c>
      <c r="G523" t="s">
        <v>13</v>
      </c>
      <c r="H523">
        <v>22.39</v>
      </c>
      <c r="I523">
        <v>-1.5</v>
      </c>
      <c r="J523">
        <v>2</v>
      </c>
      <c r="K523">
        <v>1.25</v>
      </c>
      <c r="L523">
        <v>-1.25</v>
      </c>
      <c r="M523">
        <v>1</v>
      </c>
      <c r="N523">
        <v>0.375</v>
      </c>
      <c r="O523">
        <v>200.74785721064401</v>
      </c>
      <c r="P523">
        <v>0.59567738559991001</v>
      </c>
    </row>
    <row r="524" spans="1:16" x14ac:dyDescent="0.4">
      <c r="A524">
        <v>5637</v>
      </c>
      <c r="B524" t="s">
        <v>92</v>
      </c>
      <c r="C524">
        <v>2</v>
      </c>
      <c r="D524">
        <v>8</v>
      </c>
      <c r="E524" t="s">
        <v>12</v>
      </c>
      <c r="F524">
        <v>1952</v>
      </c>
      <c r="G524" t="s">
        <v>10</v>
      </c>
      <c r="H524">
        <v>23.41</v>
      </c>
      <c r="I524">
        <v>-0.25</v>
      </c>
      <c r="J524">
        <v>0</v>
      </c>
      <c r="K524">
        <v>-0.125</v>
      </c>
      <c r="L524">
        <v>0</v>
      </c>
      <c r="M524">
        <v>0</v>
      </c>
      <c r="N524">
        <v>0</v>
      </c>
      <c r="O524">
        <v>174.85265376692101</v>
      </c>
      <c r="P524">
        <v>0.54131906009778996</v>
      </c>
    </row>
    <row r="525" spans="1:16" x14ac:dyDescent="0.4">
      <c r="A525">
        <v>5643</v>
      </c>
      <c r="B525" t="s">
        <v>92</v>
      </c>
      <c r="C525">
        <v>2</v>
      </c>
      <c r="D525">
        <v>8</v>
      </c>
      <c r="E525" t="s">
        <v>12</v>
      </c>
      <c r="F525">
        <v>1490</v>
      </c>
      <c r="G525" t="s">
        <v>13</v>
      </c>
      <c r="H525">
        <v>23.29</v>
      </c>
      <c r="I525">
        <v>-0.25</v>
      </c>
      <c r="J525">
        <v>0</v>
      </c>
      <c r="K525">
        <v>-0.125</v>
      </c>
      <c r="L525">
        <v>0</v>
      </c>
      <c r="M525">
        <v>0</v>
      </c>
      <c r="N525">
        <v>0</v>
      </c>
      <c r="O525">
        <v>163.10679532108199</v>
      </c>
      <c r="P525">
        <v>0.48790504439040899</v>
      </c>
    </row>
    <row r="526" spans="1:16" x14ac:dyDescent="0.4">
      <c r="A526">
        <v>5654</v>
      </c>
      <c r="B526" t="s">
        <v>93</v>
      </c>
      <c r="C526">
        <v>1</v>
      </c>
      <c r="D526">
        <v>9</v>
      </c>
      <c r="E526" t="s">
        <v>12</v>
      </c>
      <c r="F526">
        <v>1602</v>
      </c>
      <c r="G526" t="s">
        <v>13</v>
      </c>
      <c r="H526">
        <v>25.44</v>
      </c>
      <c r="I526">
        <v>-0.25</v>
      </c>
      <c r="J526">
        <v>-4.25</v>
      </c>
      <c r="K526">
        <v>-4.375</v>
      </c>
      <c r="L526">
        <v>0</v>
      </c>
      <c r="M526">
        <v>-4</v>
      </c>
      <c r="N526">
        <v>-4</v>
      </c>
      <c r="O526">
        <v>76.359162701179997</v>
      </c>
      <c r="P526">
        <v>0.223554823161566</v>
      </c>
    </row>
    <row r="527" spans="1:16" x14ac:dyDescent="0.4">
      <c r="A527">
        <v>5657</v>
      </c>
      <c r="B527" t="s">
        <v>93</v>
      </c>
      <c r="C527">
        <v>1</v>
      </c>
      <c r="D527">
        <v>9</v>
      </c>
      <c r="E527" t="s">
        <v>12</v>
      </c>
      <c r="F527">
        <v>1191</v>
      </c>
      <c r="G527" t="s">
        <v>10</v>
      </c>
      <c r="H527">
        <v>25.14</v>
      </c>
      <c r="I527">
        <v>0</v>
      </c>
      <c r="J527">
        <v>-4.5</v>
      </c>
      <c r="K527">
        <v>-4.5</v>
      </c>
      <c r="L527">
        <v>-0.25</v>
      </c>
      <c r="M527">
        <v>-3.75</v>
      </c>
      <c r="N527">
        <v>-3.875</v>
      </c>
      <c r="O527">
        <v>117.136146604543</v>
      </c>
      <c r="P527">
        <v>0.36878939978520497</v>
      </c>
    </row>
    <row r="528" spans="1:16" x14ac:dyDescent="0.4">
      <c r="A528">
        <v>5661</v>
      </c>
      <c r="B528" t="s">
        <v>94</v>
      </c>
      <c r="C528">
        <v>2</v>
      </c>
      <c r="D528">
        <v>13</v>
      </c>
      <c r="E528" t="s">
        <v>12</v>
      </c>
      <c r="F528">
        <v>1790</v>
      </c>
      <c r="G528" t="s">
        <v>10</v>
      </c>
      <c r="H528">
        <v>22.96</v>
      </c>
      <c r="I528">
        <v>-1.75</v>
      </c>
      <c r="J528">
        <v>-1.25</v>
      </c>
      <c r="K528">
        <v>-2.125</v>
      </c>
      <c r="L528">
        <v>-0.75</v>
      </c>
      <c r="M528">
        <v>-1</v>
      </c>
      <c r="N528">
        <v>-1.375</v>
      </c>
      <c r="O528">
        <v>178.84375198986399</v>
      </c>
      <c r="P528">
        <v>0.52872650676496202</v>
      </c>
    </row>
    <row r="529" spans="1:16" x14ac:dyDescent="0.4">
      <c r="A529">
        <v>5667</v>
      </c>
      <c r="B529" t="s">
        <v>94</v>
      </c>
      <c r="C529">
        <v>2</v>
      </c>
      <c r="D529">
        <v>13</v>
      </c>
      <c r="E529" t="s">
        <v>12</v>
      </c>
      <c r="F529">
        <v>1338</v>
      </c>
      <c r="G529" t="s">
        <v>13</v>
      </c>
      <c r="H529">
        <v>23.01</v>
      </c>
      <c r="I529">
        <v>-0.5</v>
      </c>
      <c r="J529">
        <v>-1.5</v>
      </c>
      <c r="K529">
        <v>-1.75</v>
      </c>
      <c r="L529">
        <v>-0.5</v>
      </c>
      <c r="M529">
        <v>-1.25</v>
      </c>
      <c r="N529">
        <v>-1.5</v>
      </c>
      <c r="O529">
        <v>184.14314329111599</v>
      </c>
      <c r="P529">
        <v>0.55044033429877404</v>
      </c>
    </row>
    <row r="531" spans="1:16" x14ac:dyDescent="0.4">
      <c r="B531" t="s">
        <v>123</v>
      </c>
    </row>
    <row r="532" spans="1:16" x14ac:dyDescent="0.4">
      <c r="B532" t="s">
        <v>124</v>
      </c>
    </row>
    <row r="533" spans="1:16" x14ac:dyDescent="0.4">
      <c r="B533" t="s">
        <v>125</v>
      </c>
    </row>
    <row r="534" spans="1:16" x14ac:dyDescent="0.4">
      <c r="B534" t="s">
        <v>126</v>
      </c>
    </row>
  </sheetData>
  <sortState xmlns:xlrd2="http://schemas.microsoft.com/office/spreadsheetml/2017/richdata2" ref="A8:O546">
    <sortCondition ref="E8:E546"/>
  </sortState>
  <phoneticPr fontId="18"/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98BB2C-0A01-499D-AED6-3ED4941D3FB5}">
  <dimension ref="A1:Y195"/>
  <sheetViews>
    <sheetView zoomScale="70" zoomScaleNormal="70" workbookViewId="0">
      <pane ySplit="7" topLeftCell="A164" activePane="bottomLeft" state="frozen"/>
      <selection pane="bottomLeft" activeCell="K144" sqref="K144"/>
    </sheetView>
  </sheetViews>
  <sheetFormatPr defaultRowHeight="18.75" x14ac:dyDescent="0.4"/>
  <cols>
    <col min="1" max="1" width="11.375" bestFit="1" customWidth="1"/>
    <col min="11" max="14" width="9" customWidth="1"/>
    <col min="19" max="19" width="12.5" bestFit="1" customWidth="1"/>
    <col min="20" max="20" width="15.375" bestFit="1" customWidth="1"/>
  </cols>
  <sheetData>
    <row r="1" spans="1:25" x14ac:dyDescent="0.4">
      <c r="A1" s="3">
        <v>45370</v>
      </c>
      <c r="B1" t="s">
        <v>117</v>
      </c>
    </row>
    <row r="2" spans="1:25" x14ac:dyDescent="0.4">
      <c r="A2" s="3"/>
      <c r="B2" t="s">
        <v>115</v>
      </c>
    </row>
    <row r="3" spans="1:25" x14ac:dyDescent="0.4">
      <c r="A3" s="3"/>
      <c r="B3" t="s">
        <v>116</v>
      </c>
    </row>
    <row r="4" spans="1:25" x14ac:dyDescent="0.4">
      <c r="A4" s="3"/>
      <c r="B4" t="s">
        <v>118</v>
      </c>
    </row>
    <row r="5" spans="1:25" x14ac:dyDescent="0.4">
      <c r="A5" s="3">
        <v>45541</v>
      </c>
      <c r="B5" t="s">
        <v>120</v>
      </c>
    </row>
    <row r="7" spans="1:25" x14ac:dyDescent="0.4">
      <c r="A7" t="s">
        <v>0</v>
      </c>
      <c r="B7" t="s">
        <v>1</v>
      </c>
      <c r="C7" t="s">
        <v>2</v>
      </c>
      <c r="D7" t="s">
        <v>3</v>
      </c>
      <c r="E7" t="s">
        <v>4</v>
      </c>
      <c r="F7" t="s">
        <v>5</v>
      </c>
      <c r="G7" t="s">
        <v>6</v>
      </c>
      <c r="H7" t="s">
        <v>7</v>
      </c>
      <c r="I7" t="s">
        <v>109</v>
      </c>
      <c r="J7" t="s">
        <v>110</v>
      </c>
      <c r="K7" t="s">
        <v>111</v>
      </c>
      <c r="L7" t="s">
        <v>112</v>
      </c>
      <c r="M7" t="s">
        <v>113</v>
      </c>
      <c r="N7" t="s">
        <v>114</v>
      </c>
      <c r="O7" t="s">
        <v>121</v>
      </c>
      <c r="P7" t="s">
        <v>122</v>
      </c>
      <c r="R7" s="1" t="s">
        <v>95</v>
      </c>
      <c r="S7" s="1" t="s">
        <v>108</v>
      </c>
      <c r="T7" s="1" t="s">
        <v>107</v>
      </c>
      <c r="V7" s="1" t="s">
        <v>119</v>
      </c>
      <c r="W7" s="1" t="s">
        <v>97</v>
      </c>
      <c r="X7" s="1" t="s">
        <v>98</v>
      </c>
      <c r="Y7" s="1" t="s">
        <v>99</v>
      </c>
    </row>
    <row r="8" spans="1:25" x14ac:dyDescent="0.4">
      <c r="A8">
        <v>4693</v>
      </c>
      <c r="B8" t="s">
        <v>20</v>
      </c>
      <c r="C8">
        <v>1</v>
      </c>
      <c r="D8">
        <v>8</v>
      </c>
      <c r="E8" t="s">
        <v>9</v>
      </c>
      <c r="F8">
        <v>1953</v>
      </c>
      <c r="G8" t="s">
        <v>10</v>
      </c>
      <c r="H8">
        <v>24.49</v>
      </c>
      <c r="I8">
        <v>-1.5</v>
      </c>
      <c r="J8">
        <v>0</v>
      </c>
      <c r="K8">
        <v>-0.75</v>
      </c>
      <c r="L8">
        <v>-1.25</v>
      </c>
      <c r="M8">
        <v>0</v>
      </c>
      <c r="N8">
        <v>-0.625</v>
      </c>
      <c r="O8">
        <v>244.75094353571299</v>
      </c>
      <c r="P8">
        <v>0.74906606955189503</v>
      </c>
      <c r="R8" s="2"/>
      <c r="S8" s="2"/>
      <c r="T8" s="2"/>
      <c r="V8" s="2"/>
      <c r="W8" s="2"/>
      <c r="X8" s="2"/>
      <c r="Y8" s="2"/>
    </row>
    <row r="9" spans="1:25" x14ac:dyDescent="0.4">
      <c r="A9">
        <v>4699</v>
      </c>
      <c r="B9" t="s">
        <v>20</v>
      </c>
      <c r="C9">
        <v>1</v>
      </c>
      <c r="D9">
        <v>8</v>
      </c>
      <c r="E9" t="s">
        <v>9</v>
      </c>
      <c r="F9">
        <v>1700</v>
      </c>
      <c r="G9" t="s">
        <v>13</v>
      </c>
      <c r="H9">
        <v>24.32</v>
      </c>
      <c r="I9">
        <v>-1.25</v>
      </c>
      <c r="J9">
        <v>-2.5</v>
      </c>
      <c r="K9">
        <v>-3.125</v>
      </c>
      <c r="L9">
        <v>-1</v>
      </c>
      <c r="M9">
        <v>0</v>
      </c>
      <c r="N9">
        <v>-0.5</v>
      </c>
      <c r="O9">
        <v>291.09186109638898</v>
      </c>
      <c r="P9">
        <v>0.88231834622002903</v>
      </c>
      <c r="R9" s="2"/>
      <c r="S9" s="2"/>
      <c r="T9" s="2"/>
      <c r="V9" s="2"/>
      <c r="W9" s="2"/>
      <c r="X9" s="2"/>
      <c r="Y9" s="2"/>
    </row>
    <row r="10" spans="1:25" x14ac:dyDescent="0.4">
      <c r="A10">
        <v>4704</v>
      </c>
      <c r="B10" t="s">
        <v>21</v>
      </c>
      <c r="C10">
        <v>1</v>
      </c>
      <c r="D10">
        <v>12</v>
      </c>
      <c r="E10" t="s">
        <v>9</v>
      </c>
      <c r="F10">
        <v>2298</v>
      </c>
      <c r="G10" t="s">
        <v>10</v>
      </c>
      <c r="H10">
        <v>24.95</v>
      </c>
      <c r="I10">
        <v>-1.5</v>
      </c>
      <c r="J10">
        <v>-1.75</v>
      </c>
      <c r="K10">
        <v>-2.5</v>
      </c>
      <c r="L10">
        <v>-1.25</v>
      </c>
      <c r="M10">
        <v>-1.5</v>
      </c>
      <c r="N10">
        <v>-2.125</v>
      </c>
      <c r="O10">
        <v>175.31912290548399</v>
      </c>
      <c r="P10">
        <v>0.526899919058615</v>
      </c>
      <c r="R10" s="2"/>
      <c r="S10" s="2"/>
      <c r="T10" s="2"/>
    </row>
    <row r="11" spans="1:25" x14ac:dyDescent="0.4">
      <c r="A11">
        <v>4709</v>
      </c>
      <c r="B11" t="s">
        <v>21</v>
      </c>
      <c r="C11">
        <v>1</v>
      </c>
      <c r="D11">
        <v>12</v>
      </c>
      <c r="E11" t="s">
        <v>9</v>
      </c>
      <c r="F11">
        <v>2200</v>
      </c>
      <c r="G11" t="s">
        <v>13</v>
      </c>
      <c r="H11">
        <v>24.13</v>
      </c>
      <c r="I11">
        <v>-1.25</v>
      </c>
      <c r="J11">
        <v>0</v>
      </c>
      <c r="K11">
        <v>-0.625</v>
      </c>
      <c r="L11">
        <v>-1</v>
      </c>
      <c r="M11">
        <v>0</v>
      </c>
      <c r="N11">
        <v>-0.5</v>
      </c>
      <c r="O11">
        <v>197.45246450900299</v>
      </c>
      <c r="P11">
        <v>0.59274956000002799</v>
      </c>
      <c r="R11" s="2"/>
      <c r="S11" s="2"/>
      <c r="T11" s="2"/>
    </row>
    <row r="12" spans="1:25" x14ac:dyDescent="0.4">
      <c r="A12">
        <v>4726</v>
      </c>
      <c r="B12" t="s">
        <v>23</v>
      </c>
      <c r="C12">
        <v>1</v>
      </c>
      <c r="D12">
        <v>6</v>
      </c>
      <c r="E12" t="s">
        <v>9</v>
      </c>
      <c r="F12">
        <v>1952</v>
      </c>
      <c r="G12" t="s">
        <v>13</v>
      </c>
      <c r="H12">
        <v>22.71</v>
      </c>
      <c r="I12">
        <v>-0.5</v>
      </c>
      <c r="J12">
        <v>0</v>
      </c>
      <c r="K12">
        <v>-0.25</v>
      </c>
      <c r="L12">
        <v>0</v>
      </c>
      <c r="M12">
        <v>0</v>
      </c>
      <c r="N12">
        <v>0</v>
      </c>
      <c r="O12">
        <v>229.55508658577801</v>
      </c>
      <c r="P12">
        <v>0.69171795580081497</v>
      </c>
      <c r="R12" s="2"/>
      <c r="S12" s="2"/>
      <c r="T12" s="2"/>
    </row>
    <row r="13" spans="1:25" x14ac:dyDescent="0.4">
      <c r="A13">
        <v>4731</v>
      </c>
      <c r="B13" t="s">
        <v>23</v>
      </c>
      <c r="C13">
        <v>1</v>
      </c>
      <c r="D13">
        <v>6</v>
      </c>
      <c r="E13" t="s">
        <v>9</v>
      </c>
      <c r="F13">
        <v>2047</v>
      </c>
      <c r="G13" t="s">
        <v>10</v>
      </c>
      <c r="H13">
        <v>22.72</v>
      </c>
      <c r="I13">
        <v>-0.25</v>
      </c>
      <c r="J13">
        <v>0.25</v>
      </c>
      <c r="K13">
        <v>0.125</v>
      </c>
      <c r="L13">
        <v>0</v>
      </c>
      <c r="M13">
        <v>0</v>
      </c>
      <c r="N13">
        <v>0</v>
      </c>
      <c r="O13">
        <v>196.95143532093101</v>
      </c>
      <c r="P13">
        <v>0.59081625507783297</v>
      </c>
      <c r="R13" s="2"/>
      <c r="S13" s="2"/>
      <c r="T13" s="2"/>
    </row>
    <row r="14" spans="1:25" x14ac:dyDescent="0.4">
      <c r="A14">
        <v>4736</v>
      </c>
      <c r="B14" t="s">
        <v>24</v>
      </c>
      <c r="C14">
        <v>1</v>
      </c>
      <c r="D14">
        <v>11</v>
      </c>
      <c r="E14" t="s">
        <v>9</v>
      </c>
      <c r="F14">
        <v>2250</v>
      </c>
      <c r="G14" t="s">
        <v>10</v>
      </c>
      <c r="H14">
        <v>24.08</v>
      </c>
      <c r="I14">
        <v>-0.25</v>
      </c>
      <c r="J14">
        <v>-1.75</v>
      </c>
      <c r="K14">
        <v>-1.875</v>
      </c>
      <c r="L14">
        <v>0</v>
      </c>
      <c r="M14">
        <v>-1.5</v>
      </c>
      <c r="N14">
        <v>-1.5</v>
      </c>
      <c r="O14">
        <v>183.11938978166901</v>
      </c>
      <c r="P14">
        <v>0.55677557244766296</v>
      </c>
      <c r="R14" s="2"/>
      <c r="S14" s="2"/>
      <c r="T14" s="2"/>
    </row>
    <row r="15" spans="1:25" x14ac:dyDescent="0.4">
      <c r="A15">
        <v>4741</v>
      </c>
      <c r="B15" t="s">
        <v>24</v>
      </c>
      <c r="C15">
        <v>1</v>
      </c>
      <c r="D15">
        <v>11</v>
      </c>
      <c r="E15" t="s">
        <v>9</v>
      </c>
      <c r="F15">
        <v>2047</v>
      </c>
      <c r="G15" t="s">
        <v>13</v>
      </c>
      <c r="H15">
        <v>23.24</v>
      </c>
      <c r="I15">
        <v>0</v>
      </c>
      <c r="J15">
        <v>-0.25</v>
      </c>
      <c r="K15">
        <v>-0.25</v>
      </c>
      <c r="L15">
        <v>0</v>
      </c>
      <c r="M15">
        <v>0</v>
      </c>
      <c r="N15">
        <v>0</v>
      </c>
      <c r="O15">
        <v>284.75455674512398</v>
      </c>
      <c r="P15">
        <v>0.86104022927465695</v>
      </c>
      <c r="R15" s="2"/>
      <c r="S15" s="2"/>
      <c r="T15" s="2"/>
    </row>
    <row r="16" spans="1:25" x14ac:dyDescent="0.4">
      <c r="A16">
        <v>4746</v>
      </c>
      <c r="B16" t="s">
        <v>25</v>
      </c>
      <c r="C16">
        <v>1</v>
      </c>
      <c r="D16">
        <v>13</v>
      </c>
      <c r="E16" t="s">
        <v>9</v>
      </c>
      <c r="F16">
        <v>2498</v>
      </c>
      <c r="G16" t="s">
        <v>10</v>
      </c>
      <c r="H16">
        <v>24.65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327.801350443768</v>
      </c>
      <c r="P16">
        <v>0.986616333475687</v>
      </c>
      <c r="R16" s="2"/>
      <c r="S16" s="2"/>
      <c r="T16" s="2"/>
    </row>
    <row r="17" spans="1:20" x14ac:dyDescent="0.4">
      <c r="A17">
        <v>4751</v>
      </c>
      <c r="B17" t="s">
        <v>25</v>
      </c>
      <c r="C17">
        <v>1</v>
      </c>
      <c r="D17">
        <v>13</v>
      </c>
      <c r="E17" t="s">
        <v>9</v>
      </c>
      <c r="F17">
        <v>2588</v>
      </c>
      <c r="G17" t="s">
        <v>13</v>
      </c>
      <c r="H17">
        <v>24.77</v>
      </c>
      <c r="I17">
        <v>-0.25</v>
      </c>
      <c r="J17">
        <v>0</v>
      </c>
      <c r="K17">
        <v>-0.125</v>
      </c>
      <c r="L17">
        <v>0</v>
      </c>
      <c r="M17">
        <v>0</v>
      </c>
      <c r="N17">
        <v>0</v>
      </c>
      <c r="O17">
        <v>305.72802629594997</v>
      </c>
      <c r="P17">
        <v>0.92327521252590405</v>
      </c>
      <c r="R17" s="2"/>
      <c r="S17" s="2"/>
      <c r="T17" s="2"/>
    </row>
    <row r="18" spans="1:20" x14ac:dyDescent="0.4">
      <c r="A18">
        <v>4757</v>
      </c>
      <c r="B18" t="s">
        <v>26</v>
      </c>
      <c r="C18">
        <v>1</v>
      </c>
      <c r="D18">
        <v>14</v>
      </c>
      <c r="E18" t="s">
        <v>9</v>
      </c>
      <c r="F18">
        <v>2349</v>
      </c>
      <c r="G18" t="s">
        <v>10</v>
      </c>
      <c r="H18">
        <v>25.65</v>
      </c>
      <c r="I18">
        <v>-1</v>
      </c>
      <c r="J18">
        <v>-4</v>
      </c>
      <c r="K18">
        <v>-4.5</v>
      </c>
      <c r="L18">
        <v>-0.75</v>
      </c>
      <c r="M18">
        <v>-3.5</v>
      </c>
      <c r="N18">
        <v>-3.875</v>
      </c>
      <c r="O18">
        <v>157.44665587210901</v>
      </c>
      <c r="P18">
        <v>0.47185627559971899</v>
      </c>
      <c r="R18" s="2"/>
      <c r="S18" s="2"/>
      <c r="T18" s="2"/>
    </row>
    <row r="19" spans="1:20" x14ac:dyDescent="0.4">
      <c r="A19">
        <v>4762</v>
      </c>
      <c r="B19" t="s">
        <v>26</v>
      </c>
      <c r="C19">
        <v>1</v>
      </c>
      <c r="D19">
        <v>14</v>
      </c>
      <c r="E19" t="s">
        <v>9</v>
      </c>
      <c r="F19">
        <v>2298</v>
      </c>
      <c r="G19" t="s">
        <v>13</v>
      </c>
      <c r="H19">
        <v>25.2</v>
      </c>
      <c r="I19">
        <v>-1.25</v>
      </c>
      <c r="J19">
        <v>-3</v>
      </c>
      <c r="K19">
        <v>-3.625</v>
      </c>
      <c r="L19">
        <v>-1</v>
      </c>
      <c r="M19">
        <v>-2.75</v>
      </c>
      <c r="N19">
        <v>-3.25</v>
      </c>
      <c r="O19">
        <v>140.88958691672701</v>
      </c>
      <c r="P19">
        <v>0.42424361515625197</v>
      </c>
    </row>
    <row r="20" spans="1:20" x14ac:dyDescent="0.4">
      <c r="A20">
        <v>4767</v>
      </c>
      <c r="B20" t="s">
        <v>27</v>
      </c>
      <c r="C20">
        <v>1</v>
      </c>
      <c r="D20">
        <v>11</v>
      </c>
      <c r="E20" t="s">
        <v>9</v>
      </c>
      <c r="F20">
        <v>2101</v>
      </c>
      <c r="G20" t="s">
        <v>10</v>
      </c>
      <c r="H20">
        <v>22.29</v>
      </c>
      <c r="I20">
        <v>-0.5</v>
      </c>
      <c r="J20">
        <v>-0.5</v>
      </c>
      <c r="K20">
        <v>-0.75</v>
      </c>
      <c r="L20">
        <v>0</v>
      </c>
      <c r="M20">
        <v>0</v>
      </c>
      <c r="N20">
        <v>0</v>
      </c>
      <c r="O20">
        <v>348.56978294943798</v>
      </c>
      <c r="P20">
        <v>1.04697270162008</v>
      </c>
    </row>
    <row r="21" spans="1:20" x14ac:dyDescent="0.4">
      <c r="A21">
        <v>4773</v>
      </c>
      <c r="B21" t="s">
        <v>27</v>
      </c>
      <c r="C21">
        <v>1</v>
      </c>
      <c r="D21">
        <v>11</v>
      </c>
      <c r="E21" t="s">
        <v>9</v>
      </c>
      <c r="F21">
        <v>1687</v>
      </c>
      <c r="G21" t="s">
        <v>13</v>
      </c>
      <c r="H21">
        <v>22.8</v>
      </c>
      <c r="I21">
        <v>-0.25</v>
      </c>
      <c r="J21">
        <v>0.5</v>
      </c>
      <c r="K21">
        <v>0.375</v>
      </c>
      <c r="L21">
        <v>0</v>
      </c>
      <c r="M21">
        <v>0.25</v>
      </c>
      <c r="N21">
        <v>0.25</v>
      </c>
      <c r="O21">
        <v>363.36291315434499</v>
      </c>
      <c r="P21">
        <v>1.1023000416414499</v>
      </c>
    </row>
    <row r="22" spans="1:20" x14ac:dyDescent="0.4">
      <c r="A22">
        <v>4778</v>
      </c>
      <c r="B22" t="s">
        <v>28</v>
      </c>
      <c r="C22">
        <v>1</v>
      </c>
      <c r="D22">
        <v>11</v>
      </c>
      <c r="E22" t="s">
        <v>9</v>
      </c>
      <c r="F22">
        <v>2039</v>
      </c>
      <c r="G22" t="s">
        <v>10</v>
      </c>
      <c r="H22">
        <v>22.99</v>
      </c>
      <c r="I22">
        <v>-0.25</v>
      </c>
      <c r="J22">
        <v>-1.25</v>
      </c>
      <c r="K22">
        <v>-1.375</v>
      </c>
      <c r="L22">
        <v>0</v>
      </c>
      <c r="M22">
        <v>0</v>
      </c>
      <c r="N22">
        <v>0</v>
      </c>
      <c r="O22">
        <v>371.58792146393199</v>
      </c>
      <c r="P22">
        <v>1.121727750901</v>
      </c>
    </row>
    <row r="23" spans="1:20" x14ac:dyDescent="0.4">
      <c r="A23">
        <v>4783</v>
      </c>
      <c r="B23" t="s">
        <v>28</v>
      </c>
      <c r="C23">
        <v>1</v>
      </c>
      <c r="D23">
        <v>11</v>
      </c>
      <c r="E23" t="s">
        <v>9</v>
      </c>
      <c r="F23">
        <v>1900</v>
      </c>
      <c r="G23" t="s">
        <v>13</v>
      </c>
      <c r="H23">
        <v>22.97</v>
      </c>
      <c r="I23">
        <v>-0.75</v>
      </c>
      <c r="J23">
        <v>-0.5</v>
      </c>
      <c r="K23">
        <v>-0.875</v>
      </c>
      <c r="L23">
        <v>-0.5</v>
      </c>
      <c r="M23">
        <v>0.25</v>
      </c>
      <c r="N23">
        <v>0</v>
      </c>
      <c r="O23">
        <v>382.03457865833002</v>
      </c>
      <c r="P23">
        <v>1.15845259956018</v>
      </c>
    </row>
    <row r="24" spans="1:20" x14ac:dyDescent="0.4">
      <c r="A24">
        <v>4800</v>
      </c>
      <c r="B24" t="s">
        <v>30</v>
      </c>
      <c r="C24">
        <v>1</v>
      </c>
      <c r="D24">
        <v>10</v>
      </c>
      <c r="E24" t="s">
        <v>9</v>
      </c>
      <c r="F24">
        <v>2049</v>
      </c>
      <c r="G24" t="s">
        <v>10</v>
      </c>
      <c r="H24">
        <v>23.88</v>
      </c>
      <c r="I24">
        <v>-0.25</v>
      </c>
      <c r="J24">
        <v>-0.25</v>
      </c>
      <c r="K24">
        <v>-0.375</v>
      </c>
      <c r="L24">
        <v>0</v>
      </c>
      <c r="M24">
        <v>0</v>
      </c>
      <c r="N24">
        <v>0</v>
      </c>
      <c r="O24">
        <v>343.57101813971298</v>
      </c>
      <c r="P24">
        <v>1.0368537681494401</v>
      </c>
    </row>
    <row r="25" spans="1:20" x14ac:dyDescent="0.4">
      <c r="A25">
        <v>4805</v>
      </c>
      <c r="B25" t="s">
        <v>30</v>
      </c>
      <c r="C25">
        <v>1</v>
      </c>
      <c r="D25">
        <v>10</v>
      </c>
      <c r="E25" t="s">
        <v>9</v>
      </c>
      <c r="F25">
        <v>2147</v>
      </c>
      <c r="G25" t="s">
        <v>13</v>
      </c>
      <c r="H25">
        <v>23.94</v>
      </c>
      <c r="I25">
        <v>-0.25</v>
      </c>
      <c r="J25">
        <v>-0.25</v>
      </c>
      <c r="K25">
        <v>-0.375</v>
      </c>
      <c r="L25">
        <v>0</v>
      </c>
      <c r="M25">
        <v>0</v>
      </c>
      <c r="N25">
        <v>0</v>
      </c>
      <c r="O25">
        <v>391.19044230908901</v>
      </c>
      <c r="P25">
        <v>1.1757645290332399</v>
      </c>
    </row>
    <row r="26" spans="1:20" x14ac:dyDescent="0.4">
      <c r="A26">
        <v>4838</v>
      </c>
      <c r="B26" t="s">
        <v>31</v>
      </c>
      <c r="C26">
        <v>1</v>
      </c>
      <c r="D26">
        <v>7</v>
      </c>
      <c r="E26" t="s">
        <v>9</v>
      </c>
      <c r="F26">
        <v>2248</v>
      </c>
      <c r="G26" t="s">
        <v>10</v>
      </c>
      <c r="H26">
        <v>24.27</v>
      </c>
      <c r="I26">
        <v>-0.75</v>
      </c>
      <c r="J26">
        <v>-1.25</v>
      </c>
      <c r="K26">
        <v>-1.625</v>
      </c>
      <c r="L26">
        <v>-0.5</v>
      </c>
      <c r="M26">
        <v>-1</v>
      </c>
      <c r="N26">
        <v>-1.25</v>
      </c>
      <c r="O26">
        <v>397.68331288839403</v>
      </c>
      <c r="P26">
        <v>1.20561908362954</v>
      </c>
    </row>
    <row r="27" spans="1:20" x14ac:dyDescent="0.4">
      <c r="A27">
        <v>4843</v>
      </c>
      <c r="B27" t="s">
        <v>31</v>
      </c>
      <c r="C27">
        <v>1</v>
      </c>
      <c r="D27">
        <v>7</v>
      </c>
      <c r="E27" t="s">
        <v>9</v>
      </c>
      <c r="F27">
        <v>2047</v>
      </c>
      <c r="G27" t="s">
        <v>13</v>
      </c>
      <c r="H27">
        <v>24.14</v>
      </c>
      <c r="I27">
        <v>-1</v>
      </c>
      <c r="J27">
        <v>-1</v>
      </c>
      <c r="K27">
        <v>-1.5</v>
      </c>
      <c r="L27">
        <v>-0.75</v>
      </c>
      <c r="M27">
        <v>-0.75</v>
      </c>
      <c r="N27">
        <v>-1.125</v>
      </c>
      <c r="O27">
        <v>383.64641791097603</v>
      </c>
      <c r="P27">
        <v>1.1475637506787699</v>
      </c>
    </row>
    <row r="28" spans="1:20" x14ac:dyDescent="0.4">
      <c r="A28">
        <v>4899</v>
      </c>
      <c r="B28" t="s">
        <v>37</v>
      </c>
      <c r="C28">
        <v>1</v>
      </c>
      <c r="D28">
        <v>13</v>
      </c>
      <c r="E28" t="s">
        <v>9</v>
      </c>
      <c r="F28">
        <v>2047</v>
      </c>
      <c r="G28" t="s">
        <v>10</v>
      </c>
      <c r="H28">
        <v>23.77</v>
      </c>
      <c r="I28">
        <v>0</v>
      </c>
      <c r="J28">
        <v>-0.25</v>
      </c>
      <c r="K28">
        <v>-0.25</v>
      </c>
      <c r="L28">
        <v>0</v>
      </c>
      <c r="M28">
        <v>0</v>
      </c>
      <c r="N28">
        <v>0</v>
      </c>
      <c r="O28">
        <v>294.70812507476899</v>
      </c>
      <c r="P28">
        <v>0.88403932621202097</v>
      </c>
    </row>
    <row r="29" spans="1:20" x14ac:dyDescent="0.4">
      <c r="A29">
        <v>4904</v>
      </c>
      <c r="B29" t="s">
        <v>37</v>
      </c>
      <c r="C29">
        <v>1</v>
      </c>
      <c r="D29">
        <v>13</v>
      </c>
      <c r="E29" t="s">
        <v>9</v>
      </c>
      <c r="F29">
        <v>1900</v>
      </c>
      <c r="G29" t="s">
        <v>13</v>
      </c>
      <c r="H29">
        <v>23.79</v>
      </c>
      <c r="I29">
        <v>-0.25</v>
      </c>
      <c r="J29">
        <v>0.25</v>
      </c>
      <c r="K29">
        <v>0.125</v>
      </c>
      <c r="L29">
        <v>0</v>
      </c>
      <c r="M29">
        <v>0</v>
      </c>
      <c r="N29">
        <v>0</v>
      </c>
      <c r="O29">
        <v>298.16831955734301</v>
      </c>
      <c r="P29">
        <v>0.89646835499223299</v>
      </c>
    </row>
    <row r="30" spans="1:20" x14ac:dyDescent="0.4">
      <c r="A30">
        <v>4909</v>
      </c>
      <c r="B30" t="s">
        <v>38</v>
      </c>
      <c r="C30">
        <v>1</v>
      </c>
      <c r="D30">
        <v>6</v>
      </c>
      <c r="E30" t="s">
        <v>9</v>
      </c>
      <c r="F30">
        <v>1340</v>
      </c>
      <c r="G30" t="s">
        <v>10</v>
      </c>
      <c r="H30">
        <v>22.29</v>
      </c>
      <c r="I30">
        <v>-0.25</v>
      </c>
      <c r="J30">
        <v>0.25</v>
      </c>
      <c r="K30">
        <v>0.125</v>
      </c>
      <c r="L30">
        <v>0</v>
      </c>
      <c r="M30">
        <v>0</v>
      </c>
      <c r="N30">
        <v>0</v>
      </c>
      <c r="O30">
        <v>235.977810771642</v>
      </c>
      <c r="P30">
        <v>0.70735138201702796</v>
      </c>
    </row>
    <row r="31" spans="1:20" x14ac:dyDescent="0.4">
      <c r="A31">
        <v>4915</v>
      </c>
      <c r="B31" t="s">
        <v>38</v>
      </c>
      <c r="C31">
        <v>1</v>
      </c>
      <c r="D31">
        <v>6</v>
      </c>
      <c r="E31" t="s">
        <v>9</v>
      </c>
      <c r="F31">
        <v>1391</v>
      </c>
      <c r="G31" t="s">
        <v>13</v>
      </c>
      <c r="H31">
        <v>22.31</v>
      </c>
      <c r="I31">
        <v>-0.5</v>
      </c>
      <c r="J31">
        <v>0.25</v>
      </c>
      <c r="K31">
        <v>0</v>
      </c>
      <c r="L31">
        <v>0</v>
      </c>
      <c r="M31">
        <v>0</v>
      </c>
      <c r="N31">
        <v>0</v>
      </c>
      <c r="O31">
        <v>226.72954502612299</v>
      </c>
      <c r="P31">
        <v>0.67962272244104605</v>
      </c>
    </row>
    <row r="32" spans="1:20" x14ac:dyDescent="0.4">
      <c r="A32">
        <v>4932</v>
      </c>
      <c r="B32" t="s">
        <v>40</v>
      </c>
      <c r="C32">
        <v>1</v>
      </c>
      <c r="D32">
        <v>7</v>
      </c>
      <c r="E32" t="s">
        <v>9</v>
      </c>
      <c r="F32">
        <v>1400</v>
      </c>
      <c r="G32" t="s">
        <v>10</v>
      </c>
      <c r="H32">
        <v>23.66</v>
      </c>
      <c r="I32">
        <v>0</v>
      </c>
      <c r="J32">
        <v>-0.25</v>
      </c>
      <c r="K32">
        <v>-0.25</v>
      </c>
      <c r="L32">
        <v>0</v>
      </c>
      <c r="M32">
        <v>0</v>
      </c>
      <c r="N32">
        <v>0</v>
      </c>
      <c r="O32">
        <v>286.69995999193202</v>
      </c>
      <c r="P32">
        <v>0.86792826328248296</v>
      </c>
    </row>
    <row r="33" spans="1:16" x14ac:dyDescent="0.4">
      <c r="A33">
        <v>4937</v>
      </c>
      <c r="B33" t="s">
        <v>40</v>
      </c>
      <c r="C33">
        <v>1</v>
      </c>
      <c r="D33">
        <v>7</v>
      </c>
      <c r="E33" t="s">
        <v>9</v>
      </c>
      <c r="F33">
        <v>1040</v>
      </c>
      <c r="G33" t="s">
        <v>13</v>
      </c>
      <c r="H33">
        <v>23.43</v>
      </c>
      <c r="I33">
        <v>-0.25</v>
      </c>
      <c r="J33">
        <v>0.25</v>
      </c>
      <c r="K33">
        <v>0.125</v>
      </c>
      <c r="L33">
        <v>0</v>
      </c>
      <c r="M33">
        <v>0</v>
      </c>
      <c r="N33">
        <v>0</v>
      </c>
      <c r="O33">
        <v>279.743327219234</v>
      </c>
      <c r="P33">
        <v>0.843209113940107</v>
      </c>
    </row>
    <row r="34" spans="1:16" x14ac:dyDescent="0.4">
      <c r="A34">
        <v>4993</v>
      </c>
      <c r="B34" t="s">
        <v>46</v>
      </c>
      <c r="C34">
        <v>1</v>
      </c>
      <c r="D34">
        <v>12</v>
      </c>
      <c r="E34" t="s">
        <v>9</v>
      </c>
      <c r="F34">
        <v>2101</v>
      </c>
      <c r="G34" t="s">
        <v>10</v>
      </c>
      <c r="H34">
        <v>25.11</v>
      </c>
      <c r="I34">
        <v>-0.25</v>
      </c>
      <c r="J34">
        <v>-1</v>
      </c>
      <c r="K34">
        <v>-1.125</v>
      </c>
      <c r="L34">
        <v>0</v>
      </c>
      <c r="M34">
        <v>-1</v>
      </c>
      <c r="N34">
        <v>-1</v>
      </c>
      <c r="O34">
        <v>195.57245840820499</v>
      </c>
      <c r="P34">
        <v>0.58760718805997603</v>
      </c>
    </row>
    <row r="35" spans="1:16" x14ac:dyDescent="0.4">
      <c r="A35">
        <v>4998</v>
      </c>
      <c r="B35" t="s">
        <v>46</v>
      </c>
      <c r="C35">
        <v>1</v>
      </c>
      <c r="D35">
        <v>12</v>
      </c>
      <c r="E35" t="s">
        <v>9</v>
      </c>
      <c r="F35">
        <v>1803</v>
      </c>
      <c r="G35" t="s">
        <v>13</v>
      </c>
      <c r="H35">
        <v>25.19</v>
      </c>
      <c r="I35">
        <v>-0.5</v>
      </c>
      <c r="J35">
        <v>-1.25</v>
      </c>
      <c r="K35">
        <v>-1.5</v>
      </c>
      <c r="L35">
        <v>0</v>
      </c>
      <c r="M35">
        <v>-1</v>
      </c>
      <c r="N35">
        <v>-1</v>
      </c>
      <c r="O35">
        <v>174.906429867132</v>
      </c>
      <c r="P35">
        <v>0.52305429316525398</v>
      </c>
    </row>
    <row r="36" spans="1:16" x14ac:dyDescent="0.4">
      <c r="A36">
        <v>5043</v>
      </c>
      <c r="B36" t="s">
        <v>103</v>
      </c>
      <c r="C36">
        <v>1</v>
      </c>
      <c r="D36">
        <v>10</v>
      </c>
      <c r="E36" t="s">
        <v>9</v>
      </c>
      <c r="F36">
        <v>1703</v>
      </c>
      <c r="G36" t="s">
        <v>10</v>
      </c>
      <c r="H36">
        <v>23.26</v>
      </c>
      <c r="I36">
        <v>-0.5</v>
      </c>
      <c r="J36">
        <v>0.5</v>
      </c>
      <c r="K36">
        <v>0.25</v>
      </c>
      <c r="L36">
        <v>0</v>
      </c>
      <c r="M36">
        <v>0.5</v>
      </c>
      <c r="N36">
        <v>0.5</v>
      </c>
      <c r="O36">
        <v>224.20419176437801</v>
      </c>
      <c r="P36">
        <v>0.67651492874921504</v>
      </c>
    </row>
    <row r="37" spans="1:16" x14ac:dyDescent="0.4">
      <c r="A37">
        <v>5048</v>
      </c>
      <c r="B37" t="s">
        <v>103</v>
      </c>
      <c r="C37">
        <v>1</v>
      </c>
      <c r="D37">
        <v>10</v>
      </c>
      <c r="E37" t="s">
        <v>9</v>
      </c>
      <c r="F37">
        <v>1753</v>
      </c>
      <c r="G37" t="s">
        <v>13</v>
      </c>
      <c r="H37">
        <v>23.14</v>
      </c>
      <c r="I37">
        <v>-0.75</v>
      </c>
      <c r="J37">
        <v>0.5</v>
      </c>
      <c r="K37">
        <v>0.125</v>
      </c>
      <c r="L37">
        <v>-0.5</v>
      </c>
      <c r="M37">
        <v>0.5</v>
      </c>
      <c r="N37">
        <v>0.25</v>
      </c>
      <c r="O37">
        <v>207.013279161783</v>
      </c>
      <c r="P37">
        <v>0.62131306082832705</v>
      </c>
    </row>
    <row r="38" spans="1:16" x14ac:dyDescent="0.4">
      <c r="A38">
        <v>5073</v>
      </c>
      <c r="B38" t="s">
        <v>104</v>
      </c>
      <c r="C38">
        <v>1</v>
      </c>
      <c r="D38">
        <v>8</v>
      </c>
      <c r="E38" t="s">
        <v>9</v>
      </c>
      <c r="F38">
        <v>1939</v>
      </c>
      <c r="G38" t="s">
        <v>10</v>
      </c>
      <c r="H38">
        <v>23.64</v>
      </c>
      <c r="I38">
        <v>-0.25</v>
      </c>
      <c r="J38">
        <v>0.25</v>
      </c>
      <c r="K38">
        <v>0.125</v>
      </c>
      <c r="L38">
        <v>0</v>
      </c>
      <c r="M38">
        <v>0.5</v>
      </c>
      <c r="N38">
        <v>0.5</v>
      </c>
      <c r="O38">
        <v>267.70345965693099</v>
      </c>
      <c r="P38">
        <v>0.81046440339191705</v>
      </c>
    </row>
    <row r="39" spans="1:16" x14ac:dyDescent="0.4">
      <c r="A39">
        <v>5079</v>
      </c>
      <c r="B39" t="s">
        <v>104</v>
      </c>
      <c r="C39">
        <v>1</v>
      </c>
      <c r="D39">
        <v>8</v>
      </c>
      <c r="E39" t="s">
        <v>9</v>
      </c>
      <c r="F39">
        <v>2101</v>
      </c>
      <c r="G39" t="s">
        <v>13</v>
      </c>
      <c r="H39">
        <v>23.4</v>
      </c>
      <c r="I39">
        <v>-0.25</v>
      </c>
      <c r="J39">
        <v>0.75</v>
      </c>
      <c r="K39">
        <v>0.625</v>
      </c>
      <c r="L39">
        <v>-0.5</v>
      </c>
      <c r="M39">
        <v>0.75</v>
      </c>
      <c r="N39">
        <v>0.5</v>
      </c>
      <c r="O39">
        <v>244.924148020893</v>
      </c>
      <c r="P39">
        <v>0.73768928351232299</v>
      </c>
    </row>
    <row r="40" spans="1:16" x14ac:dyDescent="0.4">
      <c r="A40">
        <v>5120</v>
      </c>
      <c r="B40" t="s">
        <v>52</v>
      </c>
      <c r="C40">
        <v>1</v>
      </c>
      <c r="D40">
        <v>7</v>
      </c>
      <c r="E40" t="s">
        <v>9</v>
      </c>
      <c r="F40">
        <v>2101</v>
      </c>
      <c r="G40" t="s">
        <v>10</v>
      </c>
      <c r="H40">
        <v>24.6</v>
      </c>
      <c r="I40">
        <v>-0.75</v>
      </c>
      <c r="J40">
        <v>-3.5</v>
      </c>
      <c r="K40">
        <v>-3.875</v>
      </c>
      <c r="L40">
        <v>-0.5</v>
      </c>
      <c r="M40">
        <v>-2.5</v>
      </c>
      <c r="N40">
        <v>-2.75</v>
      </c>
      <c r="O40">
        <v>226.42782789930399</v>
      </c>
      <c r="P40">
        <v>0.67881535505325197</v>
      </c>
    </row>
    <row r="41" spans="1:16" x14ac:dyDescent="0.4">
      <c r="A41">
        <v>5126</v>
      </c>
      <c r="B41" t="s">
        <v>52</v>
      </c>
      <c r="C41">
        <v>1</v>
      </c>
      <c r="D41">
        <v>7</v>
      </c>
      <c r="E41" t="s">
        <v>9</v>
      </c>
      <c r="F41">
        <v>2099</v>
      </c>
      <c r="G41" t="s">
        <v>13</v>
      </c>
      <c r="H41">
        <v>24.71</v>
      </c>
      <c r="I41">
        <v>-1</v>
      </c>
      <c r="J41">
        <v>-3.25</v>
      </c>
      <c r="K41">
        <v>-3.75</v>
      </c>
      <c r="L41">
        <v>-0.5</v>
      </c>
      <c r="M41">
        <v>-2.75</v>
      </c>
      <c r="N41">
        <v>-3</v>
      </c>
      <c r="O41">
        <v>229.31652769453001</v>
      </c>
      <c r="P41">
        <v>0.68905649103615396</v>
      </c>
    </row>
    <row r="42" spans="1:16" x14ac:dyDescent="0.4">
      <c r="A42">
        <v>5131</v>
      </c>
      <c r="B42" t="s">
        <v>53</v>
      </c>
      <c r="C42">
        <v>1</v>
      </c>
      <c r="D42">
        <v>12</v>
      </c>
      <c r="E42" t="s">
        <v>9</v>
      </c>
      <c r="F42">
        <v>2099</v>
      </c>
      <c r="G42" t="s">
        <v>10</v>
      </c>
      <c r="H42">
        <v>23.9</v>
      </c>
      <c r="I42">
        <v>-0.5</v>
      </c>
      <c r="J42">
        <v>-0.75</v>
      </c>
      <c r="K42">
        <v>-1</v>
      </c>
      <c r="L42">
        <v>0</v>
      </c>
      <c r="M42">
        <v>-0.5</v>
      </c>
      <c r="N42">
        <v>-0.5</v>
      </c>
      <c r="O42">
        <v>306.41482104260399</v>
      </c>
      <c r="P42">
        <v>0.92969961067143303</v>
      </c>
    </row>
    <row r="43" spans="1:16" x14ac:dyDescent="0.4">
      <c r="A43">
        <v>5136</v>
      </c>
      <c r="B43" t="s">
        <v>53</v>
      </c>
      <c r="C43">
        <v>1</v>
      </c>
      <c r="D43">
        <v>12</v>
      </c>
      <c r="E43" t="s">
        <v>9</v>
      </c>
      <c r="F43">
        <v>1987</v>
      </c>
      <c r="G43" t="s">
        <v>13</v>
      </c>
      <c r="H43">
        <v>23.63</v>
      </c>
      <c r="I43">
        <v>-0.5</v>
      </c>
      <c r="J43">
        <v>-0.25</v>
      </c>
      <c r="K43">
        <v>-0.5</v>
      </c>
      <c r="L43">
        <v>-0.5</v>
      </c>
      <c r="M43">
        <v>-0.25</v>
      </c>
      <c r="N43">
        <v>-0.5</v>
      </c>
      <c r="O43">
        <v>248.219925652933</v>
      </c>
      <c r="P43">
        <v>0.74672080888530201</v>
      </c>
    </row>
    <row r="44" spans="1:16" x14ac:dyDescent="0.4">
      <c r="A44">
        <v>5151</v>
      </c>
      <c r="B44" t="s">
        <v>55</v>
      </c>
      <c r="C44">
        <v>1</v>
      </c>
      <c r="D44">
        <v>15</v>
      </c>
      <c r="E44" t="s">
        <v>9</v>
      </c>
      <c r="F44">
        <v>2138</v>
      </c>
      <c r="G44" t="s">
        <v>10</v>
      </c>
      <c r="H44">
        <v>23.74</v>
      </c>
      <c r="I44">
        <v>-0.75</v>
      </c>
      <c r="J44">
        <v>-0.5</v>
      </c>
      <c r="K44">
        <v>-0.875</v>
      </c>
      <c r="L44">
        <v>0</v>
      </c>
      <c r="M44">
        <v>0</v>
      </c>
      <c r="N44">
        <v>0</v>
      </c>
      <c r="O44">
        <v>300.96518014025003</v>
      </c>
      <c r="P44">
        <v>0.89857670071218199</v>
      </c>
    </row>
    <row r="45" spans="1:16" x14ac:dyDescent="0.4">
      <c r="A45">
        <v>5156</v>
      </c>
      <c r="B45" t="s">
        <v>55</v>
      </c>
      <c r="C45">
        <v>1</v>
      </c>
      <c r="D45">
        <v>15</v>
      </c>
      <c r="E45" t="s">
        <v>9</v>
      </c>
      <c r="F45">
        <v>2101</v>
      </c>
      <c r="G45" t="s">
        <v>13</v>
      </c>
      <c r="H45">
        <v>23.9</v>
      </c>
      <c r="I45">
        <v>-0.75</v>
      </c>
      <c r="J45">
        <v>-0.75</v>
      </c>
      <c r="K45">
        <v>-1.125</v>
      </c>
      <c r="L45">
        <v>0</v>
      </c>
      <c r="M45">
        <v>0</v>
      </c>
      <c r="N45">
        <v>0</v>
      </c>
      <c r="O45">
        <v>266.04182727742898</v>
      </c>
      <c r="P45">
        <v>0.80376449977917297</v>
      </c>
    </row>
    <row r="46" spans="1:16" x14ac:dyDescent="0.4">
      <c r="A46">
        <v>5161</v>
      </c>
      <c r="B46" t="s">
        <v>56</v>
      </c>
      <c r="C46">
        <v>1</v>
      </c>
      <c r="D46">
        <v>7</v>
      </c>
      <c r="E46" t="s">
        <v>9</v>
      </c>
      <c r="F46">
        <v>1850</v>
      </c>
      <c r="G46" t="s">
        <v>10</v>
      </c>
      <c r="H46">
        <v>23.15</v>
      </c>
      <c r="I46">
        <v>0</v>
      </c>
      <c r="J46">
        <v>0.5</v>
      </c>
      <c r="K46">
        <v>0.5</v>
      </c>
      <c r="L46">
        <v>0</v>
      </c>
      <c r="M46">
        <v>0</v>
      </c>
      <c r="N46">
        <v>0</v>
      </c>
      <c r="O46">
        <v>229.360254417714</v>
      </c>
      <c r="P46">
        <v>0.69019593387170697</v>
      </c>
    </row>
    <row r="47" spans="1:16" x14ac:dyDescent="0.4">
      <c r="A47">
        <v>5166</v>
      </c>
      <c r="B47" t="s">
        <v>56</v>
      </c>
      <c r="C47">
        <v>1</v>
      </c>
      <c r="D47">
        <v>7</v>
      </c>
      <c r="E47" t="s">
        <v>9</v>
      </c>
      <c r="F47">
        <v>2001</v>
      </c>
      <c r="G47" t="s">
        <v>13</v>
      </c>
      <c r="H47">
        <v>23.39</v>
      </c>
      <c r="I47">
        <v>0</v>
      </c>
      <c r="J47">
        <v>0.5</v>
      </c>
      <c r="K47">
        <v>0.5</v>
      </c>
      <c r="L47">
        <v>0</v>
      </c>
      <c r="M47">
        <v>0</v>
      </c>
      <c r="N47">
        <v>0</v>
      </c>
      <c r="O47">
        <v>262.334722360375</v>
      </c>
      <c r="P47">
        <v>0.78955274656346297</v>
      </c>
    </row>
    <row r="48" spans="1:16" x14ac:dyDescent="0.4">
      <c r="A48">
        <v>5177</v>
      </c>
      <c r="B48" t="s">
        <v>57</v>
      </c>
      <c r="C48">
        <v>1</v>
      </c>
      <c r="D48">
        <v>14</v>
      </c>
      <c r="E48" t="s">
        <v>9</v>
      </c>
      <c r="F48">
        <v>1992</v>
      </c>
      <c r="G48" t="s">
        <v>10</v>
      </c>
      <c r="H48">
        <v>26.53</v>
      </c>
      <c r="I48">
        <v>-2.75</v>
      </c>
      <c r="J48">
        <v>-5</v>
      </c>
      <c r="K48">
        <v>-6.375</v>
      </c>
      <c r="L48">
        <v>-2.5</v>
      </c>
      <c r="M48">
        <v>-5</v>
      </c>
      <c r="N48">
        <v>-6.25</v>
      </c>
      <c r="O48">
        <v>243.10871602940099</v>
      </c>
      <c r="P48">
        <v>0.73295568486957496</v>
      </c>
    </row>
    <row r="49" spans="1:16" x14ac:dyDescent="0.4">
      <c r="A49">
        <v>5182</v>
      </c>
      <c r="B49" t="s">
        <v>57</v>
      </c>
      <c r="C49">
        <v>1</v>
      </c>
      <c r="D49">
        <v>14</v>
      </c>
      <c r="E49" t="s">
        <v>9</v>
      </c>
      <c r="F49">
        <v>2498</v>
      </c>
      <c r="G49" t="s">
        <v>13</v>
      </c>
      <c r="H49">
        <v>26.61</v>
      </c>
      <c r="I49">
        <v>-2.75</v>
      </c>
      <c r="J49">
        <v>-5.25</v>
      </c>
      <c r="K49">
        <v>-6.625</v>
      </c>
      <c r="L49">
        <v>-2.5</v>
      </c>
      <c r="M49">
        <v>-5</v>
      </c>
      <c r="N49">
        <v>-6.25</v>
      </c>
      <c r="O49">
        <v>278.468119450237</v>
      </c>
      <c r="P49">
        <v>0.84861021971169004</v>
      </c>
    </row>
    <row r="50" spans="1:16" x14ac:dyDescent="0.4">
      <c r="A50">
        <v>5191</v>
      </c>
      <c r="B50" t="s">
        <v>58</v>
      </c>
      <c r="C50">
        <v>1</v>
      </c>
      <c r="D50">
        <v>6</v>
      </c>
      <c r="E50" t="s">
        <v>9</v>
      </c>
      <c r="F50">
        <v>2686</v>
      </c>
      <c r="G50" t="s">
        <v>10</v>
      </c>
      <c r="H50">
        <v>24.13</v>
      </c>
      <c r="I50">
        <v>-0.25</v>
      </c>
      <c r="J50">
        <v>0.5</v>
      </c>
      <c r="K50">
        <v>0.375</v>
      </c>
      <c r="L50">
        <v>0</v>
      </c>
      <c r="M50">
        <v>0</v>
      </c>
      <c r="N50">
        <v>0</v>
      </c>
      <c r="O50">
        <v>171.30825648474101</v>
      </c>
      <c r="P50">
        <v>0.50872769708045795</v>
      </c>
    </row>
    <row r="51" spans="1:16" x14ac:dyDescent="0.4">
      <c r="A51">
        <v>5196</v>
      </c>
      <c r="B51" t="s">
        <v>58</v>
      </c>
      <c r="C51">
        <v>1</v>
      </c>
      <c r="D51">
        <v>6</v>
      </c>
      <c r="E51" t="s">
        <v>9</v>
      </c>
      <c r="F51">
        <v>2001</v>
      </c>
      <c r="G51" t="s">
        <v>13</v>
      </c>
      <c r="H51">
        <v>24.28</v>
      </c>
      <c r="I51">
        <v>-0.25</v>
      </c>
      <c r="J51">
        <v>0.25</v>
      </c>
      <c r="K51">
        <v>0.125</v>
      </c>
      <c r="L51">
        <v>0</v>
      </c>
      <c r="M51">
        <v>0</v>
      </c>
      <c r="N51">
        <v>0</v>
      </c>
      <c r="O51">
        <v>187.173061901425</v>
      </c>
      <c r="P51">
        <v>0.56499432567889596</v>
      </c>
    </row>
    <row r="52" spans="1:16" x14ac:dyDescent="0.4">
      <c r="A52">
        <v>5202</v>
      </c>
      <c r="B52" t="s">
        <v>59</v>
      </c>
      <c r="C52">
        <v>1</v>
      </c>
      <c r="D52">
        <v>7</v>
      </c>
      <c r="E52" t="s">
        <v>9</v>
      </c>
      <c r="F52">
        <v>2200</v>
      </c>
      <c r="G52" t="s">
        <v>10</v>
      </c>
      <c r="H52">
        <v>23.38</v>
      </c>
      <c r="I52">
        <v>0</v>
      </c>
      <c r="J52">
        <v>0.5</v>
      </c>
      <c r="K52">
        <v>0.5</v>
      </c>
      <c r="L52">
        <v>0</v>
      </c>
      <c r="M52">
        <v>0</v>
      </c>
      <c r="N52">
        <v>0</v>
      </c>
      <c r="O52">
        <v>330.65453453420099</v>
      </c>
      <c r="P52">
        <v>0.99590143722886404</v>
      </c>
    </row>
    <row r="53" spans="1:16" x14ac:dyDescent="0.4">
      <c r="A53">
        <v>5207</v>
      </c>
      <c r="B53" t="s">
        <v>59</v>
      </c>
      <c r="C53">
        <v>1</v>
      </c>
      <c r="D53">
        <v>7</v>
      </c>
      <c r="E53" t="s">
        <v>9</v>
      </c>
      <c r="F53">
        <v>1898</v>
      </c>
      <c r="G53" t="s">
        <v>13</v>
      </c>
      <c r="H53">
        <v>23.42</v>
      </c>
      <c r="I53">
        <v>0</v>
      </c>
      <c r="J53">
        <v>0.75</v>
      </c>
      <c r="K53">
        <v>0.75</v>
      </c>
      <c r="L53">
        <v>0</v>
      </c>
      <c r="M53">
        <v>0</v>
      </c>
      <c r="N53">
        <v>0</v>
      </c>
      <c r="O53">
        <v>226.00336714392</v>
      </c>
      <c r="P53">
        <v>0.680502368403613</v>
      </c>
    </row>
    <row r="54" spans="1:16" x14ac:dyDescent="0.4">
      <c r="A54">
        <v>5213</v>
      </c>
      <c r="B54" t="s">
        <v>60</v>
      </c>
      <c r="C54">
        <v>1</v>
      </c>
      <c r="D54">
        <v>10</v>
      </c>
      <c r="E54" t="s">
        <v>9</v>
      </c>
      <c r="F54">
        <v>1803</v>
      </c>
      <c r="G54" t="s">
        <v>10</v>
      </c>
      <c r="H54">
        <v>23.9</v>
      </c>
      <c r="I54">
        <v>-0.25</v>
      </c>
      <c r="J54">
        <v>-0.5</v>
      </c>
      <c r="K54">
        <v>-0.625</v>
      </c>
      <c r="L54">
        <v>0</v>
      </c>
      <c r="M54">
        <v>-0.5</v>
      </c>
      <c r="N54">
        <v>-0.5</v>
      </c>
      <c r="O54">
        <v>196.12480897129899</v>
      </c>
      <c r="P54">
        <v>0.59439105160183903</v>
      </c>
    </row>
    <row r="55" spans="1:16" x14ac:dyDescent="0.4">
      <c r="A55">
        <v>5219</v>
      </c>
      <c r="B55" t="s">
        <v>60</v>
      </c>
      <c r="C55">
        <v>1</v>
      </c>
      <c r="D55">
        <v>10</v>
      </c>
      <c r="E55" t="s">
        <v>9</v>
      </c>
      <c r="F55">
        <v>1803</v>
      </c>
      <c r="G55" t="s">
        <v>13</v>
      </c>
      <c r="H55">
        <v>24.04</v>
      </c>
      <c r="I55">
        <v>-0.5</v>
      </c>
      <c r="J55">
        <v>-0.5</v>
      </c>
      <c r="K55">
        <v>-0.75</v>
      </c>
      <c r="L55">
        <v>0</v>
      </c>
      <c r="M55">
        <v>-0.75</v>
      </c>
      <c r="N55">
        <v>-0.75</v>
      </c>
      <c r="O55">
        <v>183.08119151800599</v>
      </c>
      <c r="P55">
        <v>0.55440608794306301</v>
      </c>
    </row>
    <row r="56" spans="1:16" x14ac:dyDescent="0.4">
      <c r="A56">
        <v>5225</v>
      </c>
      <c r="B56" t="s">
        <v>61</v>
      </c>
      <c r="C56">
        <v>1</v>
      </c>
      <c r="D56">
        <v>14</v>
      </c>
      <c r="E56" t="s">
        <v>9</v>
      </c>
      <c r="F56">
        <v>2200</v>
      </c>
      <c r="G56" t="s">
        <v>10</v>
      </c>
      <c r="H56">
        <v>26.92</v>
      </c>
      <c r="I56">
        <v>-1.25</v>
      </c>
      <c r="J56">
        <v>-5.25</v>
      </c>
      <c r="K56">
        <v>-5.875</v>
      </c>
      <c r="L56">
        <v>-1</v>
      </c>
      <c r="M56">
        <v>-5</v>
      </c>
      <c r="N56">
        <v>-5.5</v>
      </c>
      <c r="O56">
        <v>136.472417594511</v>
      </c>
      <c r="P56">
        <v>0.40893035647975001</v>
      </c>
    </row>
    <row r="57" spans="1:16" x14ac:dyDescent="0.4">
      <c r="A57">
        <v>5231</v>
      </c>
      <c r="B57" t="s">
        <v>61</v>
      </c>
      <c r="C57">
        <v>1</v>
      </c>
      <c r="D57">
        <v>14</v>
      </c>
      <c r="E57" t="s">
        <v>9</v>
      </c>
      <c r="F57">
        <v>2487</v>
      </c>
      <c r="G57" t="s">
        <v>13</v>
      </c>
      <c r="H57">
        <v>26.61</v>
      </c>
      <c r="I57">
        <v>-1.75</v>
      </c>
      <c r="J57">
        <v>-4.25</v>
      </c>
      <c r="K57">
        <v>-5.125</v>
      </c>
      <c r="L57">
        <v>-1.5</v>
      </c>
      <c r="M57">
        <v>-4</v>
      </c>
      <c r="N57">
        <v>-4.75</v>
      </c>
      <c r="O57">
        <v>180.50552837068901</v>
      </c>
      <c r="P57">
        <v>0.55091974466945304</v>
      </c>
    </row>
    <row r="58" spans="1:16" x14ac:dyDescent="0.4">
      <c r="A58">
        <v>5238</v>
      </c>
      <c r="B58" t="s">
        <v>62</v>
      </c>
      <c r="C58">
        <v>1</v>
      </c>
      <c r="D58">
        <v>9</v>
      </c>
      <c r="E58" t="s">
        <v>9</v>
      </c>
      <c r="F58">
        <v>1740</v>
      </c>
      <c r="G58" t="s">
        <v>10</v>
      </c>
      <c r="H58">
        <v>23.72</v>
      </c>
      <c r="I58">
        <v>-0.25</v>
      </c>
      <c r="J58">
        <v>0.75</v>
      </c>
      <c r="K58">
        <v>0.625</v>
      </c>
      <c r="L58">
        <v>0</v>
      </c>
      <c r="M58">
        <v>0.5</v>
      </c>
      <c r="N58">
        <v>0.5</v>
      </c>
      <c r="O58">
        <v>307.97114443391303</v>
      </c>
      <c r="P58">
        <v>0.92352660734165903</v>
      </c>
    </row>
    <row r="59" spans="1:16" x14ac:dyDescent="0.4">
      <c r="A59">
        <v>5246</v>
      </c>
      <c r="B59" t="s">
        <v>62</v>
      </c>
      <c r="C59">
        <v>1</v>
      </c>
      <c r="D59">
        <v>9</v>
      </c>
      <c r="E59" t="s">
        <v>9</v>
      </c>
      <c r="F59">
        <v>1751</v>
      </c>
      <c r="G59" t="s">
        <v>13</v>
      </c>
      <c r="H59">
        <v>23.68</v>
      </c>
      <c r="I59">
        <v>-0.25</v>
      </c>
      <c r="J59">
        <v>1</v>
      </c>
      <c r="K59">
        <v>0.875</v>
      </c>
      <c r="L59">
        <v>0</v>
      </c>
      <c r="M59">
        <v>0.75</v>
      </c>
      <c r="N59">
        <v>0.75</v>
      </c>
      <c r="O59">
        <v>272.36878706735803</v>
      </c>
      <c r="P59">
        <v>0.81733221761018204</v>
      </c>
    </row>
    <row r="60" spans="1:16" x14ac:dyDescent="0.4">
      <c r="A60">
        <v>5252</v>
      </c>
      <c r="B60" t="s">
        <v>63</v>
      </c>
      <c r="C60">
        <v>1</v>
      </c>
      <c r="D60">
        <v>11</v>
      </c>
      <c r="E60" t="s">
        <v>9</v>
      </c>
      <c r="F60">
        <v>1939</v>
      </c>
      <c r="G60" t="s">
        <v>10</v>
      </c>
      <c r="H60">
        <v>24.18</v>
      </c>
      <c r="I60">
        <v>-0.25</v>
      </c>
      <c r="J60">
        <v>-1</v>
      </c>
      <c r="K60">
        <v>-1.125</v>
      </c>
      <c r="L60">
        <v>0</v>
      </c>
      <c r="M60">
        <v>-1</v>
      </c>
      <c r="N60">
        <v>-1</v>
      </c>
      <c r="O60">
        <v>353.68185138710601</v>
      </c>
      <c r="P60">
        <v>1.0762790567512901</v>
      </c>
    </row>
    <row r="61" spans="1:16" x14ac:dyDescent="0.4">
      <c r="A61">
        <v>5258</v>
      </c>
      <c r="B61" t="s">
        <v>63</v>
      </c>
      <c r="C61">
        <v>1</v>
      </c>
      <c r="D61">
        <v>11</v>
      </c>
      <c r="E61" t="s">
        <v>9</v>
      </c>
      <c r="F61">
        <v>1751</v>
      </c>
      <c r="G61" t="s">
        <v>13</v>
      </c>
      <c r="H61">
        <v>24.37</v>
      </c>
      <c r="I61">
        <v>-0.5</v>
      </c>
      <c r="J61">
        <v>-1.5</v>
      </c>
      <c r="K61">
        <v>-1.75</v>
      </c>
      <c r="L61">
        <v>0</v>
      </c>
      <c r="M61">
        <v>-1.5</v>
      </c>
      <c r="N61">
        <v>-1.5</v>
      </c>
      <c r="O61">
        <v>310.28038333808701</v>
      </c>
      <c r="P61">
        <v>0.930426693604963</v>
      </c>
    </row>
    <row r="62" spans="1:16" x14ac:dyDescent="0.4">
      <c r="A62">
        <v>5274</v>
      </c>
      <c r="B62" t="s">
        <v>64</v>
      </c>
      <c r="C62">
        <v>1</v>
      </c>
      <c r="D62">
        <v>15</v>
      </c>
      <c r="E62" t="s">
        <v>9</v>
      </c>
      <c r="F62">
        <v>2237</v>
      </c>
      <c r="G62" t="s">
        <v>10</v>
      </c>
      <c r="H62">
        <v>24.95</v>
      </c>
      <c r="I62">
        <v>-0.5</v>
      </c>
      <c r="J62">
        <v>-0.75</v>
      </c>
      <c r="K62">
        <v>-1</v>
      </c>
      <c r="L62">
        <v>-0.5</v>
      </c>
      <c r="M62">
        <v>-0.75</v>
      </c>
      <c r="N62">
        <v>-1</v>
      </c>
      <c r="O62">
        <v>187.62729733458099</v>
      </c>
      <c r="P62">
        <v>0.56817880419571198</v>
      </c>
    </row>
    <row r="63" spans="1:16" x14ac:dyDescent="0.4">
      <c r="A63">
        <v>5279</v>
      </c>
      <c r="B63" t="s">
        <v>64</v>
      </c>
      <c r="C63">
        <v>1</v>
      </c>
      <c r="D63">
        <v>15</v>
      </c>
      <c r="E63" t="s">
        <v>9</v>
      </c>
      <c r="F63">
        <v>2200</v>
      </c>
      <c r="G63" t="s">
        <v>13</v>
      </c>
      <c r="H63">
        <v>24.95</v>
      </c>
      <c r="I63">
        <v>-0.5</v>
      </c>
      <c r="J63">
        <v>-1</v>
      </c>
      <c r="K63">
        <v>-1.25</v>
      </c>
      <c r="L63">
        <v>-0.5</v>
      </c>
      <c r="M63">
        <v>-1.25</v>
      </c>
      <c r="N63">
        <v>-1.5</v>
      </c>
      <c r="O63">
        <v>212.499602324417</v>
      </c>
      <c r="P63">
        <v>0.64167193380536902</v>
      </c>
    </row>
    <row r="64" spans="1:16" x14ac:dyDescent="0.4">
      <c r="A64">
        <v>5316</v>
      </c>
      <c r="B64" t="s">
        <v>68</v>
      </c>
      <c r="C64">
        <v>1</v>
      </c>
      <c r="D64">
        <v>15</v>
      </c>
      <c r="E64" t="s">
        <v>9</v>
      </c>
      <c r="F64">
        <v>2198</v>
      </c>
      <c r="G64" t="s">
        <v>10</v>
      </c>
      <c r="H64">
        <v>25.15</v>
      </c>
      <c r="I64">
        <v>-1.25</v>
      </c>
      <c r="J64">
        <v>-0.75</v>
      </c>
      <c r="K64">
        <v>-1.375</v>
      </c>
      <c r="L64">
        <v>-0.5</v>
      </c>
      <c r="M64">
        <v>-1.5</v>
      </c>
      <c r="N64">
        <v>-1.75</v>
      </c>
      <c r="O64">
        <v>161.19934729646101</v>
      </c>
      <c r="P64">
        <v>0.48384109664174002</v>
      </c>
    </row>
    <row r="65" spans="1:16" x14ac:dyDescent="0.4">
      <c r="A65">
        <v>5321</v>
      </c>
      <c r="B65" t="s">
        <v>68</v>
      </c>
      <c r="C65">
        <v>1</v>
      </c>
      <c r="D65">
        <v>15</v>
      </c>
      <c r="E65" t="s">
        <v>9</v>
      </c>
      <c r="F65">
        <v>2200</v>
      </c>
      <c r="G65" t="s">
        <v>13</v>
      </c>
      <c r="H65">
        <v>24.98</v>
      </c>
      <c r="I65">
        <v>-0.5</v>
      </c>
      <c r="J65">
        <v>-0.75</v>
      </c>
      <c r="K65">
        <v>-1</v>
      </c>
      <c r="L65">
        <v>-0.5</v>
      </c>
      <c r="M65">
        <v>-1.5</v>
      </c>
      <c r="N65">
        <v>-1.75</v>
      </c>
      <c r="O65">
        <v>212.207044804785</v>
      </c>
      <c r="P65">
        <v>0.63992199803910199</v>
      </c>
    </row>
    <row r="66" spans="1:16" x14ac:dyDescent="0.4">
      <c r="A66">
        <v>5326</v>
      </c>
      <c r="B66" t="s">
        <v>69</v>
      </c>
      <c r="C66">
        <v>1</v>
      </c>
      <c r="D66">
        <v>11</v>
      </c>
      <c r="E66" t="s">
        <v>9</v>
      </c>
      <c r="F66">
        <v>2140</v>
      </c>
      <c r="G66" t="s">
        <v>10</v>
      </c>
      <c r="H66">
        <v>24.71</v>
      </c>
      <c r="I66">
        <v>-1.25</v>
      </c>
      <c r="J66">
        <v>-1</v>
      </c>
      <c r="K66">
        <v>-1.625</v>
      </c>
      <c r="L66">
        <v>-0.75</v>
      </c>
      <c r="M66">
        <v>-1.25</v>
      </c>
      <c r="N66">
        <v>-1.625</v>
      </c>
      <c r="O66">
        <v>185.07618722022701</v>
      </c>
      <c r="P66">
        <v>0.56288661619773395</v>
      </c>
    </row>
    <row r="67" spans="1:16" x14ac:dyDescent="0.4">
      <c r="A67">
        <v>5331</v>
      </c>
      <c r="B67" t="s">
        <v>69</v>
      </c>
      <c r="C67">
        <v>1</v>
      </c>
      <c r="D67">
        <v>11</v>
      </c>
      <c r="E67" t="s">
        <v>9</v>
      </c>
      <c r="F67">
        <v>2248</v>
      </c>
      <c r="G67" t="s">
        <v>13</v>
      </c>
      <c r="H67">
        <v>24.91</v>
      </c>
      <c r="I67">
        <v>-0.5</v>
      </c>
      <c r="J67">
        <v>-1.25</v>
      </c>
      <c r="K67">
        <v>-1.5</v>
      </c>
      <c r="L67">
        <v>-0.5</v>
      </c>
      <c r="M67">
        <v>-1.25</v>
      </c>
      <c r="N67">
        <v>-1.5</v>
      </c>
      <c r="O67">
        <v>198.816063779497</v>
      </c>
      <c r="P67">
        <v>0.60100318075122905</v>
      </c>
    </row>
    <row r="68" spans="1:16" x14ac:dyDescent="0.4">
      <c r="A68">
        <v>5384</v>
      </c>
      <c r="B68" t="s">
        <v>72</v>
      </c>
      <c r="C68">
        <v>1</v>
      </c>
      <c r="D68">
        <v>12</v>
      </c>
      <c r="E68" t="s">
        <v>9</v>
      </c>
      <c r="F68">
        <v>2548</v>
      </c>
      <c r="G68" t="s">
        <v>10</v>
      </c>
      <c r="H68">
        <v>26.55</v>
      </c>
      <c r="I68">
        <v>-1.25</v>
      </c>
      <c r="J68">
        <v>-4.5</v>
      </c>
      <c r="K68">
        <v>-5.125</v>
      </c>
      <c r="L68">
        <v>-0.75</v>
      </c>
      <c r="M68">
        <v>-4.25</v>
      </c>
      <c r="N68">
        <v>-4.625</v>
      </c>
      <c r="O68">
        <v>180.063866214717</v>
      </c>
      <c r="P68">
        <v>0.53930302760163396</v>
      </c>
    </row>
    <row r="69" spans="1:16" x14ac:dyDescent="0.4">
      <c r="A69">
        <v>5391</v>
      </c>
      <c r="B69" t="s">
        <v>72</v>
      </c>
      <c r="C69">
        <v>1</v>
      </c>
      <c r="D69">
        <v>12</v>
      </c>
      <c r="E69" t="s">
        <v>9</v>
      </c>
      <c r="F69">
        <v>2493</v>
      </c>
      <c r="G69" t="s">
        <v>13</v>
      </c>
      <c r="H69">
        <v>26.18</v>
      </c>
      <c r="I69">
        <v>-1</v>
      </c>
      <c r="J69">
        <v>-3.75</v>
      </c>
      <c r="K69">
        <v>-4.25</v>
      </c>
      <c r="L69">
        <v>-0.75</v>
      </c>
      <c r="M69">
        <v>-3.5</v>
      </c>
      <c r="N69">
        <v>-3.875</v>
      </c>
      <c r="O69">
        <v>181.92584171873801</v>
      </c>
      <c r="P69">
        <v>0.55228008221810798</v>
      </c>
    </row>
    <row r="70" spans="1:16" x14ac:dyDescent="0.4">
      <c r="A70">
        <v>5397</v>
      </c>
      <c r="B70" t="s">
        <v>73</v>
      </c>
      <c r="C70">
        <v>1</v>
      </c>
      <c r="D70">
        <v>13</v>
      </c>
      <c r="E70" t="s">
        <v>9</v>
      </c>
      <c r="F70">
        <v>1492</v>
      </c>
      <c r="G70" t="s">
        <v>10</v>
      </c>
      <c r="H70">
        <v>24.35</v>
      </c>
      <c r="I70">
        <v>-1.5</v>
      </c>
      <c r="J70">
        <v>1.25</v>
      </c>
      <c r="K70">
        <v>0.5</v>
      </c>
      <c r="L70">
        <v>-1</v>
      </c>
      <c r="M70">
        <v>0.75</v>
      </c>
      <c r="N70">
        <v>0.25</v>
      </c>
      <c r="O70">
        <v>338.70694211905902</v>
      </c>
      <c r="P70">
        <v>1.0249761369013</v>
      </c>
    </row>
    <row r="71" spans="1:16" x14ac:dyDescent="0.4">
      <c r="A71">
        <v>5403</v>
      </c>
      <c r="B71" t="s">
        <v>73</v>
      </c>
      <c r="C71">
        <v>1</v>
      </c>
      <c r="D71">
        <v>13</v>
      </c>
      <c r="E71" t="s">
        <v>9</v>
      </c>
      <c r="F71">
        <v>1849</v>
      </c>
      <c r="G71" t="s">
        <v>13</v>
      </c>
      <c r="H71">
        <v>24.42</v>
      </c>
      <c r="I71">
        <v>-0.25</v>
      </c>
      <c r="J71">
        <v>1</v>
      </c>
      <c r="K71">
        <v>0.875</v>
      </c>
      <c r="L71">
        <v>0</v>
      </c>
      <c r="M71">
        <v>0</v>
      </c>
      <c r="N71">
        <v>0</v>
      </c>
      <c r="O71">
        <v>318.68637648534298</v>
      </c>
      <c r="P71">
        <v>0.95851740457617396</v>
      </c>
    </row>
    <row r="72" spans="1:16" x14ac:dyDescent="0.4">
      <c r="A72">
        <v>5409</v>
      </c>
      <c r="B72" t="s">
        <v>74</v>
      </c>
      <c r="C72">
        <v>1</v>
      </c>
      <c r="D72">
        <v>10</v>
      </c>
      <c r="E72" t="s">
        <v>9</v>
      </c>
      <c r="F72">
        <v>1994</v>
      </c>
      <c r="G72" t="s">
        <v>10</v>
      </c>
      <c r="H72">
        <v>24.47</v>
      </c>
      <c r="I72">
        <v>-0.25</v>
      </c>
      <c r="J72">
        <v>-1.25</v>
      </c>
      <c r="K72">
        <v>-1.375</v>
      </c>
      <c r="L72">
        <v>0</v>
      </c>
      <c r="M72">
        <v>-1.25</v>
      </c>
      <c r="N72">
        <v>-1.25</v>
      </c>
      <c r="O72">
        <v>216.87022751516199</v>
      </c>
      <c r="P72">
        <v>0.65188015114014597</v>
      </c>
    </row>
    <row r="73" spans="1:16" x14ac:dyDescent="0.4">
      <c r="A73">
        <v>5414</v>
      </c>
      <c r="B73" t="s">
        <v>74</v>
      </c>
      <c r="C73">
        <v>1</v>
      </c>
      <c r="D73">
        <v>10</v>
      </c>
      <c r="E73" t="s">
        <v>9</v>
      </c>
      <c r="F73">
        <v>1840</v>
      </c>
      <c r="G73" t="s">
        <v>13</v>
      </c>
      <c r="H73">
        <v>24.57</v>
      </c>
      <c r="I73">
        <v>-0.25</v>
      </c>
      <c r="J73">
        <v>-1</v>
      </c>
      <c r="K73">
        <v>-1.125</v>
      </c>
      <c r="L73">
        <v>0</v>
      </c>
      <c r="M73">
        <v>-1</v>
      </c>
      <c r="N73">
        <v>-1</v>
      </c>
      <c r="O73">
        <v>199.22984482605401</v>
      </c>
      <c r="P73">
        <v>0.59330870723535001</v>
      </c>
    </row>
    <row r="74" spans="1:16" x14ac:dyDescent="0.4">
      <c r="A74">
        <v>5435</v>
      </c>
      <c r="B74" t="s">
        <v>106</v>
      </c>
      <c r="C74">
        <v>1</v>
      </c>
      <c r="D74">
        <v>12</v>
      </c>
      <c r="E74" t="s">
        <v>9</v>
      </c>
      <c r="F74">
        <v>2200</v>
      </c>
      <c r="G74" t="s">
        <v>13</v>
      </c>
      <c r="H74">
        <v>24.81</v>
      </c>
      <c r="I74">
        <v>-1.25</v>
      </c>
      <c r="J74">
        <v>-2.75</v>
      </c>
      <c r="K74">
        <v>-3.375</v>
      </c>
      <c r="L74">
        <v>-0.5</v>
      </c>
      <c r="M74">
        <v>-3</v>
      </c>
      <c r="N74">
        <v>-3.25</v>
      </c>
      <c r="O74">
        <v>251.49166405022399</v>
      </c>
      <c r="P74">
        <v>0.76410713452350199</v>
      </c>
    </row>
    <row r="75" spans="1:16" x14ac:dyDescent="0.4">
      <c r="A75">
        <v>5444</v>
      </c>
      <c r="B75" t="s">
        <v>106</v>
      </c>
      <c r="C75">
        <v>1</v>
      </c>
      <c r="D75">
        <v>12</v>
      </c>
      <c r="E75" t="s">
        <v>9</v>
      </c>
      <c r="F75">
        <v>1751</v>
      </c>
      <c r="G75" t="s">
        <v>10</v>
      </c>
      <c r="H75">
        <v>25.07</v>
      </c>
      <c r="I75">
        <v>-0.75</v>
      </c>
      <c r="J75">
        <v>-3.5</v>
      </c>
      <c r="K75">
        <v>-3.875</v>
      </c>
      <c r="L75">
        <v>-0.5</v>
      </c>
      <c r="M75">
        <v>-3.25</v>
      </c>
      <c r="N75">
        <v>-3.5</v>
      </c>
      <c r="O75">
        <v>226.35997906057901</v>
      </c>
      <c r="P75">
        <v>0.69014021027688099</v>
      </c>
    </row>
    <row r="76" spans="1:16" x14ac:dyDescent="0.4">
      <c r="A76">
        <v>5447</v>
      </c>
      <c r="B76" t="s">
        <v>76</v>
      </c>
      <c r="C76">
        <v>1</v>
      </c>
      <c r="D76">
        <v>10</v>
      </c>
      <c r="E76" t="s">
        <v>9</v>
      </c>
      <c r="F76">
        <v>2588</v>
      </c>
      <c r="G76" t="s">
        <v>10</v>
      </c>
      <c r="H76">
        <v>26.47</v>
      </c>
      <c r="I76">
        <v>-0.75</v>
      </c>
      <c r="J76">
        <v>-6.5</v>
      </c>
      <c r="K76">
        <v>-6.875</v>
      </c>
      <c r="L76">
        <v>-0.5</v>
      </c>
      <c r="M76">
        <v>-6.5</v>
      </c>
      <c r="N76">
        <v>-6.75</v>
      </c>
      <c r="O76">
        <v>143.39462727049499</v>
      </c>
      <c r="P76">
        <v>0.42764134334696802</v>
      </c>
    </row>
    <row r="77" spans="1:16" x14ac:dyDescent="0.4">
      <c r="A77">
        <v>5452</v>
      </c>
      <c r="B77" t="s">
        <v>76</v>
      </c>
      <c r="C77">
        <v>1</v>
      </c>
      <c r="D77">
        <v>10</v>
      </c>
      <c r="E77" t="s">
        <v>9</v>
      </c>
      <c r="F77">
        <v>2186</v>
      </c>
      <c r="G77" t="s">
        <v>13</v>
      </c>
      <c r="H77">
        <v>26.58</v>
      </c>
      <c r="I77">
        <v>-0.5</v>
      </c>
      <c r="J77">
        <v>-6.5</v>
      </c>
      <c r="K77">
        <v>-6.75</v>
      </c>
      <c r="L77">
        <v>-0.5</v>
      </c>
      <c r="M77">
        <v>-6</v>
      </c>
      <c r="N77">
        <v>-6.25</v>
      </c>
      <c r="O77">
        <v>129.71853781146501</v>
      </c>
      <c r="P77">
        <v>0.39457424510574102</v>
      </c>
    </row>
    <row r="78" spans="1:16" x14ac:dyDescent="0.4">
      <c r="A78">
        <v>5457</v>
      </c>
      <c r="B78" t="s">
        <v>77</v>
      </c>
      <c r="C78">
        <v>1</v>
      </c>
      <c r="D78">
        <v>11</v>
      </c>
      <c r="E78" t="s">
        <v>9</v>
      </c>
      <c r="F78">
        <v>1989</v>
      </c>
      <c r="G78" t="s">
        <v>10</v>
      </c>
      <c r="H78">
        <v>23.99</v>
      </c>
      <c r="I78">
        <v>-0.5</v>
      </c>
      <c r="J78">
        <v>0.5</v>
      </c>
      <c r="K78">
        <v>0.25</v>
      </c>
      <c r="L78">
        <v>0</v>
      </c>
      <c r="M78">
        <v>0</v>
      </c>
      <c r="N78">
        <v>0</v>
      </c>
      <c r="O78">
        <v>238.82426117062499</v>
      </c>
      <c r="P78">
        <v>0.71085057146331798</v>
      </c>
    </row>
    <row r="79" spans="1:16" x14ac:dyDescent="0.4">
      <c r="A79">
        <v>5463</v>
      </c>
      <c r="B79" t="s">
        <v>77</v>
      </c>
      <c r="C79">
        <v>1</v>
      </c>
      <c r="D79">
        <v>11</v>
      </c>
      <c r="E79" t="s">
        <v>9</v>
      </c>
      <c r="F79">
        <v>1701</v>
      </c>
      <c r="G79" t="s">
        <v>13</v>
      </c>
      <c r="H79">
        <v>24.13</v>
      </c>
      <c r="I79">
        <v>-0.25</v>
      </c>
      <c r="J79">
        <v>0.5</v>
      </c>
      <c r="K79">
        <v>0.375</v>
      </c>
      <c r="L79">
        <v>0</v>
      </c>
      <c r="M79">
        <v>0</v>
      </c>
      <c r="N79">
        <v>0</v>
      </c>
      <c r="O79">
        <v>249.87217601479901</v>
      </c>
      <c r="P79">
        <v>0.75341471936094095</v>
      </c>
    </row>
    <row r="80" spans="1:16" x14ac:dyDescent="0.4">
      <c r="A80">
        <v>5471</v>
      </c>
      <c r="B80" t="s">
        <v>78</v>
      </c>
      <c r="C80">
        <v>1</v>
      </c>
      <c r="D80">
        <v>13</v>
      </c>
      <c r="E80" t="s">
        <v>9</v>
      </c>
      <c r="F80">
        <v>2290</v>
      </c>
      <c r="G80" t="s">
        <v>10</v>
      </c>
      <c r="H80">
        <v>24.83</v>
      </c>
      <c r="I80">
        <v>-0.75</v>
      </c>
      <c r="J80">
        <v>-2.25</v>
      </c>
      <c r="K80">
        <v>-2.625</v>
      </c>
      <c r="L80">
        <v>-0.5</v>
      </c>
      <c r="M80">
        <v>-2</v>
      </c>
      <c r="N80">
        <v>-2.25</v>
      </c>
      <c r="O80">
        <v>223.92181116238299</v>
      </c>
      <c r="P80">
        <v>0.67488573468389801</v>
      </c>
    </row>
    <row r="81" spans="1:25" x14ac:dyDescent="0.4">
      <c r="A81">
        <v>5476</v>
      </c>
      <c r="B81" t="s">
        <v>78</v>
      </c>
      <c r="C81">
        <v>1</v>
      </c>
      <c r="D81">
        <v>13</v>
      </c>
      <c r="E81" t="s">
        <v>9</v>
      </c>
      <c r="F81">
        <v>2349</v>
      </c>
      <c r="G81" t="s">
        <v>13</v>
      </c>
      <c r="H81">
        <v>24.72</v>
      </c>
      <c r="I81">
        <v>-1</v>
      </c>
      <c r="J81">
        <v>-2</v>
      </c>
      <c r="K81">
        <v>-2.5</v>
      </c>
      <c r="L81">
        <v>-0.5</v>
      </c>
      <c r="M81">
        <v>-2</v>
      </c>
      <c r="N81">
        <v>-2.25</v>
      </c>
      <c r="O81">
        <v>271.249358607072</v>
      </c>
      <c r="P81">
        <v>0.81759604556863397</v>
      </c>
    </row>
    <row r="82" spans="1:25" x14ac:dyDescent="0.4">
      <c r="A82">
        <v>5540</v>
      </c>
      <c r="B82" t="s">
        <v>84</v>
      </c>
      <c r="C82">
        <v>1</v>
      </c>
      <c r="D82">
        <v>10</v>
      </c>
      <c r="E82" t="s">
        <v>9</v>
      </c>
      <c r="F82">
        <v>1996</v>
      </c>
      <c r="G82" t="s">
        <v>10</v>
      </c>
      <c r="H82">
        <v>24.83</v>
      </c>
      <c r="I82">
        <v>-1</v>
      </c>
      <c r="J82">
        <v>-1.25</v>
      </c>
      <c r="K82">
        <v>-1.75</v>
      </c>
      <c r="L82">
        <v>-0.75</v>
      </c>
      <c r="M82">
        <v>-1.25</v>
      </c>
      <c r="N82">
        <v>-1.625</v>
      </c>
      <c r="O82">
        <v>268.39372225100499</v>
      </c>
      <c r="P82">
        <v>0.81108543548894396</v>
      </c>
    </row>
    <row r="83" spans="1:25" x14ac:dyDescent="0.4">
      <c r="A83">
        <v>5544</v>
      </c>
      <c r="B83" t="s">
        <v>84</v>
      </c>
      <c r="C83">
        <v>1</v>
      </c>
      <c r="D83">
        <v>10</v>
      </c>
      <c r="E83" t="s">
        <v>9</v>
      </c>
      <c r="F83">
        <v>1850</v>
      </c>
      <c r="G83" t="s">
        <v>13</v>
      </c>
      <c r="H83">
        <v>24.86</v>
      </c>
      <c r="I83">
        <v>-0.75</v>
      </c>
      <c r="J83">
        <v>-1.5</v>
      </c>
      <c r="K83">
        <v>-1.875</v>
      </c>
      <c r="L83">
        <v>-0.75</v>
      </c>
      <c r="M83">
        <v>-1.25</v>
      </c>
      <c r="N83">
        <v>-1.625</v>
      </c>
      <c r="O83">
        <v>256.98063386551797</v>
      </c>
      <c r="P83">
        <v>0.77828018139962496</v>
      </c>
    </row>
    <row r="84" spans="1:25" x14ac:dyDescent="0.4">
      <c r="A84">
        <v>5563</v>
      </c>
      <c r="B84" t="s">
        <v>86</v>
      </c>
      <c r="C84">
        <v>1</v>
      </c>
      <c r="D84">
        <v>11</v>
      </c>
      <c r="E84" t="s">
        <v>9</v>
      </c>
      <c r="F84">
        <v>1838</v>
      </c>
      <c r="G84" t="s">
        <v>10</v>
      </c>
      <c r="H84">
        <v>25.35</v>
      </c>
      <c r="I84">
        <v>-1.25</v>
      </c>
      <c r="J84">
        <v>-2.5</v>
      </c>
      <c r="K84">
        <v>-3.125</v>
      </c>
      <c r="L84">
        <v>-1</v>
      </c>
      <c r="M84">
        <v>-2.5</v>
      </c>
      <c r="N84">
        <v>-3</v>
      </c>
      <c r="O84">
        <v>184.241011261241</v>
      </c>
      <c r="P84">
        <v>0.556256460661816</v>
      </c>
    </row>
    <row r="85" spans="1:25" x14ac:dyDescent="0.4">
      <c r="A85">
        <v>5567</v>
      </c>
      <c r="B85" t="s">
        <v>86</v>
      </c>
      <c r="C85">
        <v>1</v>
      </c>
      <c r="D85">
        <v>11</v>
      </c>
      <c r="E85" t="s">
        <v>9</v>
      </c>
      <c r="F85">
        <v>2099</v>
      </c>
      <c r="G85" t="s">
        <v>13</v>
      </c>
      <c r="H85">
        <v>25.46</v>
      </c>
      <c r="I85">
        <v>-1.5</v>
      </c>
      <c r="J85">
        <v>-3</v>
      </c>
      <c r="K85">
        <v>-3.75</v>
      </c>
      <c r="L85">
        <v>-1</v>
      </c>
      <c r="M85">
        <v>-3</v>
      </c>
      <c r="N85">
        <v>-3.5</v>
      </c>
      <c r="O85">
        <v>192.29205813214199</v>
      </c>
      <c r="P85">
        <v>0.58068467261040202</v>
      </c>
    </row>
    <row r="86" spans="1:25" x14ac:dyDescent="0.4">
      <c r="A86">
        <v>5582</v>
      </c>
      <c r="B86" t="s">
        <v>88</v>
      </c>
      <c r="C86">
        <v>1</v>
      </c>
      <c r="D86">
        <v>10</v>
      </c>
      <c r="E86" t="s">
        <v>9</v>
      </c>
      <c r="F86">
        <v>1996</v>
      </c>
      <c r="G86" t="s">
        <v>10</v>
      </c>
      <c r="H86">
        <v>25.07</v>
      </c>
      <c r="I86">
        <v>-0.25</v>
      </c>
      <c r="J86">
        <v>-1.75</v>
      </c>
      <c r="K86">
        <v>-1.875</v>
      </c>
      <c r="L86">
        <v>0</v>
      </c>
      <c r="M86">
        <v>-2</v>
      </c>
      <c r="N86">
        <v>-2</v>
      </c>
      <c r="O86">
        <v>283.46918200478001</v>
      </c>
      <c r="P86">
        <v>0.86226064136539005</v>
      </c>
    </row>
    <row r="87" spans="1:25" x14ac:dyDescent="0.4">
      <c r="A87">
        <v>5587</v>
      </c>
      <c r="B87" t="s">
        <v>88</v>
      </c>
      <c r="C87">
        <v>1</v>
      </c>
      <c r="D87">
        <v>10</v>
      </c>
      <c r="E87" t="s">
        <v>9</v>
      </c>
      <c r="F87">
        <v>1950</v>
      </c>
      <c r="G87" t="s">
        <v>13</v>
      </c>
      <c r="H87">
        <v>25.08</v>
      </c>
      <c r="I87">
        <v>-0.5</v>
      </c>
      <c r="J87">
        <v>-1.5</v>
      </c>
      <c r="K87">
        <v>-1.75</v>
      </c>
      <c r="L87">
        <v>-0.5</v>
      </c>
      <c r="M87">
        <v>-1.75</v>
      </c>
      <c r="N87">
        <v>-2</v>
      </c>
      <c r="O87">
        <v>213.651966291305</v>
      </c>
      <c r="P87">
        <v>0.64363808611392304</v>
      </c>
    </row>
    <row r="88" spans="1:25" x14ac:dyDescent="0.4">
      <c r="A88">
        <v>5615</v>
      </c>
      <c r="B88" t="s">
        <v>90</v>
      </c>
      <c r="C88">
        <v>1</v>
      </c>
      <c r="D88">
        <v>8</v>
      </c>
      <c r="E88" t="s">
        <v>9</v>
      </c>
      <c r="F88">
        <v>1489</v>
      </c>
      <c r="G88" t="s">
        <v>10</v>
      </c>
      <c r="H88">
        <v>22.47</v>
      </c>
      <c r="I88">
        <v>-1.25</v>
      </c>
      <c r="J88">
        <v>2</v>
      </c>
      <c r="K88">
        <v>1.375</v>
      </c>
      <c r="L88">
        <v>-0.75</v>
      </c>
      <c r="M88">
        <v>1.25</v>
      </c>
      <c r="N88">
        <v>0.875</v>
      </c>
      <c r="O88">
        <v>318.61274509052998</v>
      </c>
      <c r="P88">
        <v>0.96048284679550799</v>
      </c>
    </row>
    <row r="89" spans="1:25" x14ac:dyDescent="0.4">
      <c r="A89">
        <v>5620</v>
      </c>
      <c r="B89" t="s">
        <v>90</v>
      </c>
      <c r="C89">
        <v>1</v>
      </c>
      <c r="D89">
        <v>8</v>
      </c>
      <c r="E89" t="s">
        <v>9</v>
      </c>
      <c r="F89">
        <v>1650</v>
      </c>
      <c r="G89" t="s">
        <v>13</v>
      </c>
      <c r="H89">
        <v>22.67</v>
      </c>
      <c r="I89">
        <v>-1.25</v>
      </c>
      <c r="J89">
        <v>2.25</v>
      </c>
      <c r="K89">
        <v>1.625</v>
      </c>
      <c r="L89">
        <v>-1</v>
      </c>
      <c r="M89">
        <v>1</v>
      </c>
      <c r="N89">
        <v>0.5</v>
      </c>
      <c r="O89">
        <v>243.16731213787099</v>
      </c>
      <c r="P89">
        <v>0.73194353515294197</v>
      </c>
    </row>
    <row r="90" spans="1:25" x14ac:dyDescent="0.4">
      <c r="A90">
        <v>5625</v>
      </c>
      <c r="B90" t="s">
        <v>91</v>
      </c>
      <c r="C90">
        <v>1</v>
      </c>
      <c r="D90">
        <v>8</v>
      </c>
      <c r="E90" t="s">
        <v>9</v>
      </c>
      <c r="F90">
        <v>1900</v>
      </c>
      <c r="G90" t="s">
        <v>10</v>
      </c>
      <c r="H90">
        <v>22.51</v>
      </c>
      <c r="I90">
        <v>-1.75</v>
      </c>
      <c r="J90">
        <v>1.75</v>
      </c>
      <c r="K90">
        <v>0.875</v>
      </c>
      <c r="L90">
        <v>-1</v>
      </c>
      <c r="M90">
        <v>0.25</v>
      </c>
      <c r="N90">
        <v>-0.25</v>
      </c>
      <c r="O90">
        <v>236.619206572476</v>
      </c>
      <c r="P90">
        <v>0.71263801608174604</v>
      </c>
    </row>
    <row r="91" spans="1:25" x14ac:dyDescent="0.4">
      <c r="A91">
        <v>5630</v>
      </c>
      <c r="B91" t="s">
        <v>91</v>
      </c>
      <c r="C91">
        <v>1</v>
      </c>
      <c r="D91">
        <v>8</v>
      </c>
      <c r="E91" t="s">
        <v>9</v>
      </c>
      <c r="F91">
        <v>1551</v>
      </c>
      <c r="G91" t="s">
        <v>13</v>
      </c>
      <c r="H91">
        <v>22.39</v>
      </c>
      <c r="I91">
        <v>-1.5</v>
      </c>
      <c r="J91">
        <v>2</v>
      </c>
      <c r="K91">
        <v>1.25</v>
      </c>
      <c r="L91">
        <v>-1.25</v>
      </c>
      <c r="M91">
        <v>1</v>
      </c>
      <c r="N91">
        <v>0.375</v>
      </c>
      <c r="O91">
        <v>259.14002942276602</v>
      </c>
      <c r="P91">
        <v>0.78050535980592906</v>
      </c>
    </row>
    <row r="92" spans="1:25" x14ac:dyDescent="0.4">
      <c r="A92">
        <v>5646</v>
      </c>
      <c r="B92" t="s">
        <v>93</v>
      </c>
      <c r="C92">
        <v>1</v>
      </c>
      <c r="D92">
        <v>9</v>
      </c>
      <c r="E92" t="s">
        <v>9</v>
      </c>
      <c r="F92">
        <v>1898</v>
      </c>
      <c r="G92" t="s">
        <v>10</v>
      </c>
      <c r="H92">
        <v>25.14</v>
      </c>
      <c r="I92">
        <v>0</v>
      </c>
      <c r="J92">
        <v>-4.5</v>
      </c>
      <c r="K92">
        <v>-4.5</v>
      </c>
      <c r="L92">
        <v>-0.25</v>
      </c>
      <c r="M92">
        <v>-3.75</v>
      </c>
      <c r="N92">
        <v>-3.875</v>
      </c>
      <c r="O92">
        <v>201.6406312588</v>
      </c>
      <c r="P92">
        <v>0.62326437226514197</v>
      </c>
    </row>
    <row r="93" spans="1:25" x14ac:dyDescent="0.4">
      <c r="A93">
        <v>5652</v>
      </c>
      <c r="B93" t="s">
        <v>93</v>
      </c>
      <c r="C93">
        <v>1</v>
      </c>
      <c r="D93">
        <v>9</v>
      </c>
      <c r="E93" t="s">
        <v>9</v>
      </c>
      <c r="F93">
        <v>2301</v>
      </c>
      <c r="G93" t="s">
        <v>13</v>
      </c>
      <c r="H93">
        <v>25.44</v>
      </c>
      <c r="I93">
        <v>-0.25</v>
      </c>
      <c r="J93">
        <v>-4.25</v>
      </c>
      <c r="K93">
        <v>-4.375</v>
      </c>
      <c r="L93">
        <v>0</v>
      </c>
      <c r="M93">
        <v>-4</v>
      </c>
      <c r="N93">
        <v>-4</v>
      </c>
      <c r="O93">
        <v>204.272664959233</v>
      </c>
      <c r="P93">
        <v>0.62276844347667304</v>
      </c>
    </row>
    <row r="94" spans="1:25" x14ac:dyDescent="0.4">
      <c r="A94">
        <v>4599</v>
      </c>
      <c r="B94" t="s">
        <v>8</v>
      </c>
      <c r="C94">
        <v>2</v>
      </c>
      <c r="D94">
        <v>9</v>
      </c>
      <c r="E94" t="s">
        <v>9</v>
      </c>
      <c r="F94">
        <v>1992</v>
      </c>
      <c r="G94" t="s">
        <v>10</v>
      </c>
      <c r="H94">
        <v>23.37</v>
      </c>
      <c r="I94">
        <v>-0.75</v>
      </c>
      <c r="J94">
        <v>-0.5</v>
      </c>
      <c r="K94">
        <v>-0.875</v>
      </c>
      <c r="L94">
        <v>-0.75</v>
      </c>
      <c r="M94">
        <v>-0.5</v>
      </c>
      <c r="N94">
        <v>-0.875</v>
      </c>
      <c r="O94">
        <v>285.33780523057402</v>
      </c>
      <c r="P94">
        <v>0.84563891682729897</v>
      </c>
      <c r="R94" s="4" t="str">
        <f>"6-7"</f>
        <v>6-7</v>
      </c>
      <c r="S94" s="4">
        <f>COUNTIFS($D$8:$D$181, 6, $C$8:$C$181,1)</f>
        <v>6</v>
      </c>
      <c r="T94" s="4">
        <f>COUNTIFS($D$8:$D$181, 6, $C$8:$C$181,2)</f>
        <v>4</v>
      </c>
      <c r="V94" t="s">
        <v>100</v>
      </c>
      <c r="W94">
        <f>AVERAGE($O$8:$O$181)</f>
        <v>266.3029403153003</v>
      </c>
      <c r="X94" t="e">
        <f>AVERAGE(#REF!)</f>
        <v>#REF!</v>
      </c>
      <c r="Y94" t="e">
        <f>AVERAGE(#REF!)</f>
        <v>#REF!</v>
      </c>
    </row>
    <row r="95" spans="1:25" x14ac:dyDescent="0.4">
      <c r="A95">
        <v>4605</v>
      </c>
      <c r="B95" t="s">
        <v>8</v>
      </c>
      <c r="C95">
        <v>2</v>
      </c>
      <c r="D95">
        <v>9</v>
      </c>
      <c r="E95" t="s">
        <v>9</v>
      </c>
      <c r="F95">
        <v>1992</v>
      </c>
      <c r="G95" t="s">
        <v>13</v>
      </c>
      <c r="H95">
        <v>23.72</v>
      </c>
      <c r="I95">
        <v>-0.5</v>
      </c>
      <c r="J95">
        <v>-1.75</v>
      </c>
      <c r="K95">
        <v>-2</v>
      </c>
      <c r="L95">
        <v>-0.5</v>
      </c>
      <c r="M95">
        <v>-1.75</v>
      </c>
      <c r="N95">
        <v>-2</v>
      </c>
      <c r="O95">
        <v>251.649372648732</v>
      </c>
      <c r="P95">
        <v>0.74902823012910802</v>
      </c>
      <c r="R95" s="4" t="str">
        <f>"7-8"</f>
        <v>7-8</v>
      </c>
      <c r="S95" s="4">
        <f>COUNTIFS($D$8:$D$181, 7, $C$8:$C$181,1)</f>
        <v>10</v>
      </c>
      <c r="T95" s="4">
        <f>COUNTIFS($D$8:$D$181, 7, $C$8:$C$181,2)</f>
        <v>18</v>
      </c>
      <c r="V95" t="s">
        <v>101</v>
      </c>
      <c r="W95">
        <f>STDEV($O$8:$O$181)</f>
        <v>63.246986388004089</v>
      </c>
      <c r="X95" t="e">
        <f>STDEV(#REF!)</f>
        <v>#REF!</v>
      </c>
      <c r="Y95" t="e">
        <f>STDEV(#REF!)</f>
        <v>#REF!</v>
      </c>
    </row>
    <row r="96" spans="1:25" x14ac:dyDescent="0.4">
      <c r="A96">
        <v>4610</v>
      </c>
      <c r="B96" t="s">
        <v>14</v>
      </c>
      <c r="C96">
        <v>2</v>
      </c>
      <c r="D96">
        <v>8</v>
      </c>
      <c r="E96" t="s">
        <v>9</v>
      </c>
      <c r="F96">
        <v>1994</v>
      </c>
      <c r="G96" t="s">
        <v>10</v>
      </c>
      <c r="H96">
        <v>22.68</v>
      </c>
      <c r="I96">
        <v>-2</v>
      </c>
      <c r="J96">
        <v>0.25</v>
      </c>
      <c r="K96">
        <v>-0.75</v>
      </c>
      <c r="L96">
        <v>-1.25</v>
      </c>
      <c r="M96">
        <v>0</v>
      </c>
      <c r="N96">
        <v>-0.625</v>
      </c>
      <c r="O96">
        <v>226.848302075882</v>
      </c>
      <c r="P96">
        <v>0.683662484743919</v>
      </c>
      <c r="R96" s="4" t="str">
        <f>"8-9"</f>
        <v>8-9</v>
      </c>
      <c r="S96" s="4">
        <f>COUNTIFS($D$8:$D$181, 8, $C$8:$C$181,1)</f>
        <v>8</v>
      </c>
      <c r="T96" s="4">
        <f>COUNTIFS($D$8:$D$181, 8, $C$8:$C$181,2)</f>
        <v>10</v>
      </c>
    </row>
    <row r="97" spans="1:25" x14ac:dyDescent="0.4">
      <c r="A97">
        <v>4615</v>
      </c>
      <c r="B97" t="s">
        <v>14</v>
      </c>
      <c r="C97">
        <v>2</v>
      </c>
      <c r="D97">
        <v>8</v>
      </c>
      <c r="E97" t="s">
        <v>9</v>
      </c>
      <c r="F97">
        <v>1852</v>
      </c>
      <c r="G97" t="s">
        <v>13</v>
      </c>
      <c r="H97">
        <v>22.75</v>
      </c>
      <c r="I97">
        <v>-1.25</v>
      </c>
      <c r="J97">
        <v>-0.5</v>
      </c>
      <c r="K97">
        <v>-1.125</v>
      </c>
      <c r="L97">
        <v>-0.75</v>
      </c>
      <c r="M97">
        <v>0</v>
      </c>
      <c r="N97">
        <v>-0.375</v>
      </c>
      <c r="O97">
        <v>238.97490830503401</v>
      </c>
      <c r="P97">
        <v>0.71632422387586503</v>
      </c>
      <c r="R97" s="4" t="str">
        <f>"9-10"</f>
        <v>9-10</v>
      </c>
      <c r="S97" s="4">
        <f>COUNTIFS($D$8:$D$181, 9, $C$8:$C$181,1)</f>
        <v>4</v>
      </c>
      <c r="T97" s="4">
        <f>COUNTIFS($D$8:$D$181, 9, $C$8:$C$181,2)</f>
        <v>22</v>
      </c>
      <c r="W97" s="4"/>
      <c r="X97" s="4"/>
      <c r="Y97" s="4"/>
    </row>
    <row r="98" spans="1:25" x14ac:dyDescent="0.4">
      <c r="A98">
        <v>4620</v>
      </c>
      <c r="B98" t="s">
        <v>15</v>
      </c>
      <c r="C98">
        <v>2</v>
      </c>
      <c r="D98">
        <v>9</v>
      </c>
      <c r="E98" t="s">
        <v>9</v>
      </c>
      <c r="F98">
        <v>1788</v>
      </c>
      <c r="G98" t="s">
        <v>10</v>
      </c>
      <c r="H98">
        <v>24.44</v>
      </c>
      <c r="I98">
        <v>-1.5</v>
      </c>
      <c r="J98">
        <v>-4.75</v>
      </c>
      <c r="K98">
        <v>-5.5</v>
      </c>
      <c r="L98">
        <v>-1.5</v>
      </c>
      <c r="M98">
        <v>-4.5</v>
      </c>
      <c r="N98">
        <v>-5.25</v>
      </c>
      <c r="O98">
        <v>232.908488202222</v>
      </c>
      <c r="P98">
        <v>0.70892634110944397</v>
      </c>
      <c r="R98" s="4" t="str">
        <f>"10-11"</f>
        <v>10-11</v>
      </c>
      <c r="S98" s="4">
        <f>COUNTIFS($D$8:$D$181, 10, $C$8:$C$181,1)</f>
        <v>14</v>
      </c>
      <c r="T98" s="4">
        <f>COUNTIFS($D$8:$D$181, 10, $C$8:$C$181,2)</f>
        <v>18</v>
      </c>
    </row>
    <row r="99" spans="1:25" x14ac:dyDescent="0.4">
      <c r="A99">
        <v>4625</v>
      </c>
      <c r="B99" t="s">
        <v>15</v>
      </c>
      <c r="C99">
        <v>2</v>
      </c>
      <c r="D99">
        <v>9</v>
      </c>
      <c r="E99" t="s">
        <v>9</v>
      </c>
      <c r="F99">
        <v>1588</v>
      </c>
      <c r="G99" t="s">
        <v>13</v>
      </c>
      <c r="H99">
        <v>24.31</v>
      </c>
      <c r="I99">
        <v>-2.25</v>
      </c>
      <c r="J99">
        <v>-4.25</v>
      </c>
      <c r="K99">
        <v>-5.375</v>
      </c>
      <c r="L99">
        <v>-2.25</v>
      </c>
      <c r="M99">
        <v>-4</v>
      </c>
      <c r="N99">
        <v>-5.125</v>
      </c>
      <c r="O99">
        <v>232.117012546051</v>
      </c>
      <c r="P99">
        <v>0.70226051912359999</v>
      </c>
      <c r="R99" s="4" t="str">
        <f>"11-12"</f>
        <v>11-12</v>
      </c>
      <c r="S99" s="4">
        <f>COUNTIFS($D$8:$D$181, 11, $C$8:$C$181,1)</f>
        <v>14</v>
      </c>
      <c r="T99" s="4">
        <f>COUNTIFS($D$8:$D$181, 11, $C$8:$C$181,2)</f>
        <v>4</v>
      </c>
    </row>
    <row r="100" spans="1:25" x14ac:dyDescent="0.4">
      <c r="A100">
        <v>4630</v>
      </c>
      <c r="B100" t="s">
        <v>16</v>
      </c>
      <c r="C100">
        <v>2</v>
      </c>
      <c r="D100">
        <v>10</v>
      </c>
      <c r="E100" t="s">
        <v>9</v>
      </c>
      <c r="F100">
        <v>1989</v>
      </c>
      <c r="G100" t="s">
        <v>10</v>
      </c>
      <c r="H100">
        <v>22.35</v>
      </c>
      <c r="I100">
        <v>-0.5</v>
      </c>
      <c r="J100">
        <v>-0.5</v>
      </c>
      <c r="K100">
        <v>-0.75</v>
      </c>
      <c r="L100">
        <v>0</v>
      </c>
      <c r="M100">
        <v>-0.5</v>
      </c>
      <c r="N100">
        <v>-0.5</v>
      </c>
      <c r="O100">
        <v>291.39336026754199</v>
      </c>
      <c r="P100">
        <v>0.87464467436372995</v>
      </c>
      <c r="R100" s="4" t="str">
        <f>"12-13"</f>
        <v>12-13</v>
      </c>
      <c r="S100" s="4">
        <f>COUNTIFS($D$8:$D$181, 12, $C$8:$C$181,1)</f>
        <v>10</v>
      </c>
      <c r="T100" s="4">
        <f>COUNTIFS($D$8:$D$181, 12, $C$8:$C$181,2)</f>
        <v>2</v>
      </c>
    </row>
    <row r="101" spans="1:25" x14ac:dyDescent="0.4">
      <c r="A101">
        <v>4635</v>
      </c>
      <c r="B101" t="s">
        <v>16</v>
      </c>
      <c r="C101">
        <v>2</v>
      </c>
      <c r="D101">
        <v>10</v>
      </c>
      <c r="E101" t="s">
        <v>9</v>
      </c>
      <c r="F101">
        <v>1588</v>
      </c>
      <c r="G101" t="s">
        <v>13</v>
      </c>
      <c r="H101">
        <v>22.52</v>
      </c>
      <c r="I101">
        <v>-0.5</v>
      </c>
      <c r="J101">
        <v>-0.5</v>
      </c>
      <c r="K101">
        <v>-0.75</v>
      </c>
      <c r="L101">
        <v>-0.5</v>
      </c>
      <c r="M101">
        <v>-0.5</v>
      </c>
      <c r="N101">
        <v>-0.75</v>
      </c>
      <c r="O101">
        <v>334.61196719622802</v>
      </c>
      <c r="P101">
        <v>1.00634336417512</v>
      </c>
      <c r="R101" s="4" t="str">
        <f>"13-14"</f>
        <v>13-14</v>
      </c>
      <c r="S101" s="4">
        <f>COUNTIFS($D$8:$D$181, 13, $C$8:$C$181,1)</f>
        <v>8</v>
      </c>
      <c r="T101" s="4">
        <f>COUNTIFS($D$8:$D$181, 13, $C$8:$C$181,2)</f>
        <v>8</v>
      </c>
    </row>
    <row r="102" spans="1:25" x14ac:dyDescent="0.4">
      <c r="A102">
        <v>4641</v>
      </c>
      <c r="B102" t="s">
        <v>17</v>
      </c>
      <c r="C102">
        <v>2</v>
      </c>
      <c r="D102">
        <v>6</v>
      </c>
      <c r="E102" t="s">
        <v>9</v>
      </c>
      <c r="F102">
        <v>1994</v>
      </c>
      <c r="G102" t="s">
        <v>10</v>
      </c>
      <c r="H102">
        <v>22.7</v>
      </c>
      <c r="I102">
        <v>-0.25</v>
      </c>
      <c r="J102">
        <v>0</v>
      </c>
      <c r="K102">
        <v>-0.125</v>
      </c>
      <c r="L102">
        <v>0</v>
      </c>
      <c r="M102">
        <v>0.25</v>
      </c>
      <c r="N102">
        <v>0.25</v>
      </c>
      <c r="O102">
        <v>233.10653464257399</v>
      </c>
      <c r="P102">
        <v>0.70185536223073797</v>
      </c>
      <c r="R102" s="4" t="str">
        <f>"14-15"</f>
        <v>14-15</v>
      </c>
      <c r="S102" s="4">
        <f>COUNTIFS($D$8:$D$181, 14, $C$8:$C$181,1)</f>
        <v>6</v>
      </c>
      <c r="T102" s="4">
        <f>COUNTIFS($D$8:$D$181, 14, $C$8:$C$181,2)</f>
        <v>0</v>
      </c>
    </row>
    <row r="103" spans="1:25" x14ac:dyDescent="0.4">
      <c r="A103">
        <v>4646</v>
      </c>
      <c r="B103" t="s">
        <v>17</v>
      </c>
      <c r="C103">
        <v>2</v>
      </c>
      <c r="D103">
        <v>6</v>
      </c>
      <c r="E103" t="s">
        <v>9</v>
      </c>
      <c r="F103">
        <v>1994</v>
      </c>
      <c r="G103" t="s">
        <v>13</v>
      </c>
      <c r="H103">
        <v>22.59</v>
      </c>
      <c r="I103">
        <v>-0.25</v>
      </c>
      <c r="J103">
        <v>0.25</v>
      </c>
      <c r="K103">
        <v>0.125</v>
      </c>
      <c r="L103">
        <v>0</v>
      </c>
      <c r="M103">
        <v>0.25</v>
      </c>
      <c r="N103">
        <v>0.25</v>
      </c>
      <c r="O103">
        <v>274.028296740521</v>
      </c>
      <c r="P103">
        <v>0.82447115189293396</v>
      </c>
      <c r="R103" s="4" t="str">
        <f>"15-16"</f>
        <v>15-16</v>
      </c>
      <c r="S103" s="4">
        <f>COUNTIFS($D$8:$D$181, 15, $C$8:$C$181,1)</f>
        <v>6</v>
      </c>
      <c r="T103" s="4">
        <f>COUNTIFS($D$8:$D$181, 15, $C$8:$C$181,2)</f>
        <v>2</v>
      </c>
    </row>
    <row r="104" spans="1:25" x14ac:dyDescent="0.4">
      <c r="A104">
        <v>4651</v>
      </c>
      <c r="B104" t="s">
        <v>18</v>
      </c>
      <c r="C104">
        <v>2</v>
      </c>
      <c r="D104">
        <v>7</v>
      </c>
      <c r="E104" t="s">
        <v>9</v>
      </c>
      <c r="F104">
        <v>1994</v>
      </c>
      <c r="G104" t="s">
        <v>10</v>
      </c>
      <c r="H104">
        <v>21.74</v>
      </c>
      <c r="I104">
        <v>-0.25</v>
      </c>
      <c r="J104">
        <v>-0.75</v>
      </c>
      <c r="K104">
        <v>-0.875</v>
      </c>
      <c r="L104">
        <v>0</v>
      </c>
      <c r="M104">
        <v>0</v>
      </c>
      <c r="N104">
        <v>0</v>
      </c>
      <c r="O104">
        <v>248.707002053607</v>
      </c>
      <c r="P104">
        <v>0.74635062296964405</v>
      </c>
      <c r="R104" t="s">
        <v>96</v>
      </c>
      <c r="S104">
        <f>SUM(S94:S103)</f>
        <v>86</v>
      </c>
      <c r="T104">
        <f>SUM(T94:T103)</f>
        <v>88</v>
      </c>
    </row>
    <row r="105" spans="1:25" x14ac:dyDescent="0.4">
      <c r="A105">
        <v>4656</v>
      </c>
      <c r="B105" t="s">
        <v>18</v>
      </c>
      <c r="C105">
        <v>2</v>
      </c>
      <c r="D105">
        <v>7</v>
      </c>
      <c r="E105" t="s">
        <v>9</v>
      </c>
      <c r="F105">
        <v>1687</v>
      </c>
      <c r="G105" t="s">
        <v>13</v>
      </c>
      <c r="H105">
        <v>21.58</v>
      </c>
      <c r="I105">
        <v>-0.25</v>
      </c>
      <c r="J105">
        <v>-1</v>
      </c>
      <c r="K105">
        <v>-1.125</v>
      </c>
      <c r="L105">
        <v>0</v>
      </c>
      <c r="M105">
        <v>0</v>
      </c>
      <c r="N105">
        <v>0</v>
      </c>
      <c r="O105">
        <v>309.87547334418798</v>
      </c>
      <c r="P105">
        <v>0.92734434053692305</v>
      </c>
    </row>
    <row r="106" spans="1:25" x14ac:dyDescent="0.4">
      <c r="A106">
        <v>4661</v>
      </c>
      <c r="B106" t="s">
        <v>19</v>
      </c>
      <c r="C106">
        <v>2</v>
      </c>
      <c r="D106">
        <v>10</v>
      </c>
      <c r="E106" t="s">
        <v>9</v>
      </c>
      <c r="F106">
        <v>1540</v>
      </c>
      <c r="G106" t="s">
        <v>10</v>
      </c>
      <c r="H106">
        <v>24.2</v>
      </c>
      <c r="I106">
        <v>-0.5</v>
      </c>
      <c r="J106">
        <v>-3.5</v>
      </c>
      <c r="K106">
        <v>-3.75</v>
      </c>
      <c r="L106">
        <v>0</v>
      </c>
      <c r="M106">
        <v>-3.5</v>
      </c>
      <c r="N106">
        <v>-3.5</v>
      </c>
      <c r="O106">
        <v>272.01923792201001</v>
      </c>
      <c r="P106">
        <v>0.81748862259118704</v>
      </c>
    </row>
    <row r="107" spans="1:25" x14ac:dyDescent="0.4">
      <c r="A107">
        <v>4666</v>
      </c>
      <c r="B107" t="s">
        <v>19</v>
      </c>
      <c r="C107">
        <v>2</v>
      </c>
      <c r="D107">
        <v>10</v>
      </c>
      <c r="E107" t="s">
        <v>9</v>
      </c>
      <c r="F107">
        <v>1588</v>
      </c>
      <c r="G107" t="s">
        <v>13</v>
      </c>
      <c r="H107">
        <v>24.04</v>
      </c>
      <c r="I107">
        <v>-0.25</v>
      </c>
      <c r="J107">
        <v>-3.5</v>
      </c>
      <c r="K107">
        <v>-3.625</v>
      </c>
      <c r="L107">
        <v>0</v>
      </c>
      <c r="M107">
        <v>-3.25</v>
      </c>
      <c r="N107">
        <v>-3.25</v>
      </c>
      <c r="O107">
        <v>300.21035903955402</v>
      </c>
      <c r="P107">
        <v>0.91227633313909295</v>
      </c>
    </row>
    <row r="108" spans="1:25" x14ac:dyDescent="0.4">
      <c r="A108">
        <v>4714</v>
      </c>
      <c r="B108" t="s">
        <v>22</v>
      </c>
      <c r="C108">
        <v>2</v>
      </c>
      <c r="D108">
        <v>7</v>
      </c>
      <c r="E108" t="s">
        <v>9</v>
      </c>
      <c r="F108">
        <v>2138</v>
      </c>
      <c r="G108" t="s">
        <v>10</v>
      </c>
      <c r="H108">
        <v>23.08</v>
      </c>
      <c r="I108">
        <v>-0.75</v>
      </c>
      <c r="J108">
        <v>-0.5</v>
      </c>
      <c r="K108">
        <v>-0.875</v>
      </c>
      <c r="L108">
        <v>0</v>
      </c>
      <c r="M108">
        <v>0</v>
      </c>
      <c r="N108">
        <v>0</v>
      </c>
      <c r="O108">
        <v>223.663603227853</v>
      </c>
      <c r="P108">
        <v>0.66884215643662703</v>
      </c>
    </row>
    <row r="109" spans="1:25" x14ac:dyDescent="0.4">
      <c r="A109">
        <v>4719</v>
      </c>
      <c r="B109" t="s">
        <v>22</v>
      </c>
      <c r="C109">
        <v>2</v>
      </c>
      <c r="D109">
        <v>7</v>
      </c>
      <c r="E109" t="s">
        <v>9</v>
      </c>
      <c r="F109">
        <v>1648</v>
      </c>
      <c r="G109" t="s">
        <v>13</v>
      </c>
      <c r="H109">
        <v>23.37</v>
      </c>
      <c r="I109">
        <v>-0.5</v>
      </c>
      <c r="J109">
        <v>-1</v>
      </c>
      <c r="K109">
        <v>-1.25</v>
      </c>
      <c r="L109">
        <v>-0.5</v>
      </c>
      <c r="M109">
        <v>-0.75</v>
      </c>
      <c r="N109">
        <v>-1</v>
      </c>
      <c r="O109">
        <v>223.13217448231501</v>
      </c>
      <c r="P109">
        <v>0.67495925701464299</v>
      </c>
    </row>
    <row r="110" spans="1:25" x14ac:dyDescent="0.4">
      <c r="A110">
        <v>4790</v>
      </c>
      <c r="B110" t="s">
        <v>29</v>
      </c>
      <c r="C110">
        <v>2</v>
      </c>
      <c r="D110">
        <v>7</v>
      </c>
      <c r="E110" t="s">
        <v>9</v>
      </c>
      <c r="F110">
        <v>1803</v>
      </c>
      <c r="G110" t="s">
        <v>10</v>
      </c>
      <c r="H110">
        <v>21.83</v>
      </c>
      <c r="I110">
        <v>-0.5</v>
      </c>
      <c r="J110">
        <v>-0.5</v>
      </c>
      <c r="K110">
        <v>-0.75</v>
      </c>
      <c r="L110">
        <v>-0.5</v>
      </c>
      <c r="M110">
        <v>0</v>
      </c>
      <c r="N110">
        <v>-0.25</v>
      </c>
      <c r="O110">
        <v>209.841245768237</v>
      </c>
      <c r="P110">
        <v>0.62837529133589498</v>
      </c>
    </row>
    <row r="111" spans="1:25" x14ac:dyDescent="0.4">
      <c r="A111">
        <v>4795</v>
      </c>
      <c r="B111" t="s">
        <v>29</v>
      </c>
      <c r="C111">
        <v>2</v>
      </c>
      <c r="D111">
        <v>7</v>
      </c>
      <c r="E111" t="s">
        <v>9</v>
      </c>
      <c r="F111">
        <v>1648</v>
      </c>
      <c r="G111" t="s">
        <v>13</v>
      </c>
      <c r="H111">
        <v>21.47</v>
      </c>
      <c r="I111">
        <v>-0.75</v>
      </c>
      <c r="J111">
        <v>0</v>
      </c>
      <c r="K111">
        <v>-0.375</v>
      </c>
      <c r="L111">
        <v>-0.5</v>
      </c>
      <c r="M111">
        <v>0</v>
      </c>
      <c r="N111">
        <v>-0.25</v>
      </c>
      <c r="O111">
        <v>218.31201354297201</v>
      </c>
      <c r="P111">
        <v>0.64888791136790702</v>
      </c>
    </row>
    <row r="112" spans="1:25" x14ac:dyDescent="0.4">
      <c r="A112">
        <v>4848</v>
      </c>
      <c r="B112" t="s">
        <v>32</v>
      </c>
      <c r="C112">
        <v>2</v>
      </c>
      <c r="D112">
        <v>13</v>
      </c>
      <c r="E112" t="s">
        <v>9</v>
      </c>
      <c r="F112">
        <v>1996</v>
      </c>
      <c r="G112" t="s">
        <v>10</v>
      </c>
      <c r="H112">
        <v>24.48</v>
      </c>
      <c r="I112">
        <v>-0.5</v>
      </c>
      <c r="J112">
        <v>-2</v>
      </c>
      <c r="K112">
        <v>-2.25</v>
      </c>
      <c r="L112">
        <v>0</v>
      </c>
      <c r="M112">
        <v>-1.75</v>
      </c>
      <c r="N112">
        <v>-1.75</v>
      </c>
      <c r="O112">
        <v>252.09934847407601</v>
      </c>
      <c r="P112">
        <v>0.75455377360946496</v>
      </c>
    </row>
    <row r="113" spans="1:16" x14ac:dyDescent="0.4">
      <c r="A113">
        <v>4853</v>
      </c>
      <c r="B113" t="s">
        <v>32</v>
      </c>
      <c r="C113">
        <v>2</v>
      </c>
      <c r="D113">
        <v>13</v>
      </c>
      <c r="E113" t="s">
        <v>9</v>
      </c>
      <c r="F113">
        <v>2200</v>
      </c>
      <c r="G113" t="s">
        <v>13</v>
      </c>
      <c r="H113">
        <v>24.35</v>
      </c>
      <c r="I113">
        <v>-0.25</v>
      </c>
      <c r="J113">
        <v>-2</v>
      </c>
      <c r="K113">
        <v>-2.125</v>
      </c>
      <c r="L113">
        <v>0</v>
      </c>
      <c r="M113">
        <v>-1.75</v>
      </c>
      <c r="N113">
        <v>-1.75</v>
      </c>
      <c r="O113">
        <v>320.54195321242099</v>
      </c>
      <c r="P113">
        <v>0.95967889846079701</v>
      </c>
    </row>
    <row r="114" spans="1:16" x14ac:dyDescent="0.4">
      <c r="A114">
        <v>4859</v>
      </c>
      <c r="B114" t="s">
        <v>33</v>
      </c>
      <c r="C114">
        <v>2</v>
      </c>
      <c r="D114">
        <v>15</v>
      </c>
      <c r="E114" t="s">
        <v>9</v>
      </c>
      <c r="F114">
        <v>2099</v>
      </c>
      <c r="G114" t="s">
        <v>10</v>
      </c>
      <c r="H114">
        <v>23.84</v>
      </c>
      <c r="I114">
        <v>-1.25</v>
      </c>
      <c r="J114">
        <v>-0.25</v>
      </c>
      <c r="K114">
        <v>-0.875</v>
      </c>
      <c r="L114">
        <v>0</v>
      </c>
      <c r="M114">
        <v>0</v>
      </c>
      <c r="N114">
        <v>0</v>
      </c>
      <c r="O114">
        <v>334.11505287501097</v>
      </c>
      <c r="P114">
        <v>1.0121811348894401</v>
      </c>
    </row>
    <row r="115" spans="1:16" x14ac:dyDescent="0.4">
      <c r="A115">
        <v>4864</v>
      </c>
      <c r="B115" t="s">
        <v>33</v>
      </c>
      <c r="C115">
        <v>2</v>
      </c>
      <c r="D115">
        <v>15</v>
      </c>
      <c r="E115" t="s">
        <v>9</v>
      </c>
      <c r="F115">
        <v>2003</v>
      </c>
      <c r="G115" t="s">
        <v>13</v>
      </c>
      <c r="H115">
        <v>23.55</v>
      </c>
      <c r="I115">
        <v>-2</v>
      </c>
      <c r="J115">
        <v>0.75</v>
      </c>
      <c r="K115">
        <v>-0.25</v>
      </c>
      <c r="L115">
        <v>-1.25</v>
      </c>
      <c r="M115">
        <v>0</v>
      </c>
      <c r="N115">
        <v>-0.625</v>
      </c>
      <c r="O115">
        <v>407.34448776740101</v>
      </c>
      <c r="P115">
        <v>1.2237775611578401</v>
      </c>
    </row>
    <row r="116" spans="1:16" x14ac:dyDescent="0.4">
      <c r="A116">
        <v>4869</v>
      </c>
      <c r="B116" t="s">
        <v>34</v>
      </c>
      <c r="C116">
        <v>2</v>
      </c>
      <c r="D116">
        <v>10</v>
      </c>
      <c r="E116" t="s">
        <v>9</v>
      </c>
      <c r="F116">
        <v>2145</v>
      </c>
      <c r="G116" t="s">
        <v>10</v>
      </c>
      <c r="H116">
        <v>24.63</v>
      </c>
      <c r="I116">
        <v>-0.25</v>
      </c>
      <c r="J116">
        <v>-0.75</v>
      </c>
      <c r="K116">
        <v>-0.875</v>
      </c>
      <c r="L116">
        <v>0</v>
      </c>
      <c r="M116">
        <v>-0.75</v>
      </c>
      <c r="N116">
        <v>-0.75</v>
      </c>
      <c r="O116">
        <v>240.86121055832601</v>
      </c>
      <c r="P116">
        <v>0.72216266032091803</v>
      </c>
    </row>
    <row r="117" spans="1:16" x14ac:dyDescent="0.4">
      <c r="A117">
        <v>4874</v>
      </c>
      <c r="B117" t="s">
        <v>34</v>
      </c>
      <c r="C117">
        <v>2</v>
      </c>
      <c r="D117">
        <v>10</v>
      </c>
      <c r="E117" t="s">
        <v>9</v>
      </c>
      <c r="F117">
        <v>2049</v>
      </c>
      <c r="G117" t="s">
        <v>13</v>
      </c>
      <c r="H117">
        <v>24.46</v>
      </c>
      <c r="I117">
        <v>-0.25</v>
      </c>
      <c r="J117">
        <v>-0.75</v>
      </c>
      <c r="K117">
        <v>-0.875</v>
      </c>
      <c r="L117">
        <v>0</v>
      </c>
      <c r="M117">
        <v>-0.75</v>
      </c>
      <c r="N117">
        <v>-0.75</v>
      </c>
      <c r="O117">
        <v>228.54010181107199</v>
      </c>
      <c r="P117">
        <v>0.68239471747801805</v>
      </c>
    </row>
    <row r="118" spans="1:16" x14ac:dyDescent="0.4">
      <c r="A118">
        <v>4879</v>
      </c>
      <c r="B118" t="s">
        <v>35</v>
      </c>
      <c r="C118">
        <v>2</v>
      </c>
      <c r="D118">
        <v>9</v>
      </c>
      <c r="E118" t="s">
        <v>9</v>
      </c>
      <c r="F118">
        <v>1804</v>
      </c>
      <c r="G118" t="s">
        <v>10</v>
      </c>
      <c r="H118">
        <v>22.04</v>
      </c>
      <c r="I118">
        <v>-0.75</v>
      </c>
      <c r="J118">
        <v>0.75</v>
      </c>
      <c r="K118">
        <v>0.375</v>
      </c>
      <c r="L118">
        <v>-0.5</v>
      </c>
      <c r="M118">
        <v>0.5</v>
      </c>
      <c r="N118">
        <v>0.25</v>
      </c>
      <c r="O118">
        <v>338.81732012431797</v>
      </c>
      <c r="P118">
        <v>1.0201673621038601</v>
      </c>
    </row>
    <row r="119" spans="1:16" x14ac:dyDescent="0.4">
      <c r="A119">
        <v>4884</v>
      </c>
      <c r="B119" t="s">
        <v>35</v>
      </c>
      <c r="C119">
        <v>2</v>
      </c>
      <c r="D119">
        <v>9</v>
      </c>
      <c r="E119" t="s">
        <v>9</v>
      </c>
      <c r="F119">
        <v>1450</v>
      </c>
      <c r="G119" t="s">
        <v>13</v>
      </c>
      <c r="H119">
        <v>22.12</v>
      </c>
      <c r="I119">
        <v>-0.75</v>
      </c>
      <c r="J119">
        <v>0.5</v>
      </c>
      <c r="K119">
        <v>0.125</v>
      </c>
      <c r="L119">
        <v>-0.5</v>
      </c>
      <c r="M119">
        <v>0.5</v>
      </c>
      <c r="N119">
        <v>0.25</v>
      </c>
      <c r="O119">
        <v>327.08674072758799</v>
      </c>
      <c r="P119">
        <v>0.98844771797283404</v>
      </c>
    </row>
    <row r="120" spans="1:16" x14ac:dyDescent="0.4">
      <c r="A120">
        <v>4889</v>
      </c>
      <c r="B120" t="s">
        <v>36</v>
      </c>
      <c r="C120">
        <v>2</v>
      </c>
      <c r="D120">
        <v>7</v>
      </c>
      <c r="E120" t="s">
        <v>9</v>
      </c>
      <c r="F120">
        <v>1751</v>
      </c>
      <c r="G120" t="s">
        <v>10</v>
      </c>
      <c r="H120">
        <v>22.63</v>
      </c>
      <c r="I120">
        <v>-0.25</v>
      </c>
      <c r="J120">
        <v>-1</v>
      </c>
      <c r="K120">
        <v>-1.125</v>
      </c>
      <c r="L120">
        <v>0</v>
      </c>
      <c r="M120">
        <v>0</v>
      </c>
      <c r="N120">
        <v>0</v>
      </c>
      <c r="O120">
        <v>292.06076776842599</v>
      </c>
      <c r="P120">
        <v>0.88207006522063802</v>
      </c>
    </row>
    <row r="121" spans="1:16" x14ac:dyDescent="0.4">
      <c r="A121">
        <v>4894</v>
      </c>
      <c r="B121" t="s">
        <v>36</v>
      </c>
      <c r="C121">
        <v>2</v>
      </c>
      <c r="D121">
        <v>7</v>
      </c>
      <c r="E121" t="s">
        <v>9</v>
      </c>
      <c r="F121">
        <v>1740</v>
      </c>
      <c r="G121" t="s">
        <v>13</v>
      </c>
      <c r="H121">
        <v>22.63</v>
      </c>
      <c r="I121">
        <v>-0.5</v>
      </c>
      <c r="J121">
        <v>-1</v>
      </c>
      <c r="K121">
        <v>-1.25</v>
      </c>
      <c r="L121">
        <v>0</v>
      </c>
      <c r="M121">
        <v>0.5</v>
      </c>
      <c r="N121">
        <v>0.5</v>
      </c>
      <c r="O121">
        <v>281.22735264234802</v>
      </c>
      <c r="P121">
        <v>0.852922408438756</v>
      </c>
    </row>
    <row r="122" spans="1:16" x14ac:dyDescent="0.4">
      <c r="A122">
        <v>4920</v>
      </c>
      <c r="B122" t="s">
        <v>39</v>
      </c>
      <c r="C122">
        <v>2</v>
      </c>
      <c r="D122">
        <v>7</v>
      </c>
      <c r="E122" t="s">
        <v>9</v>
      </c>
      <c r="F122">
        <v>751</v>
      </c>
      <c r="G122" t="s">
        <v>10</v>
      </c>
      <c r="H122">
        <v>22.42</v>
      </c>
      <c r="I122">
        <v>-0.25</v>
      </c>
      <c r="J122">
        <v>0.25</v>
      </c>
      <c r="K122">
        <v>0.125</v>
      </c>
      <c r="L122">
        <v>0</v>
      </c>
      <c r="M122">
        <v>0</v>
      </c>
      <c r="N122">
        <v>0</v>
      </c>
      <c r="O122">
        <v>313.776969908463</v>
      </c>
      <c r="P122">
        <v>0.94320399165626501</v>
      </c>
    </row>
    <row r="123" spans="1:16" x14ac:dyDescent="0.4">
      <c r="A123">
        <v>4925</v>
      </c>
      <c r="B123" t="s">
        <v>39</v>
      </c>
      <c r="C123">
        <v>2</v>
      </c>
      <c r="D123">
        <v>7</v>
      </c>
      <c r="E123" t="s">
        <v>9</v>
      </c>
      <c r="F123">
        <v>696</v>
      </c>
      <c r="G123" t="s">
        <v>13</v>
      </c>
      <c r="H123">
        <v>22.62</v>
      </c>
      <c r="I123">
        <v>-0.25</v>
      </c>
      <c r="J123">
        <v>-1.75</v>
      </c>
      <c r="K123">
        <v>-1.875</v>
      </c>
      <c r="L123">
        <v>0</v>
      </c>
      <c r="M123">
        <v>0</v>
      </c>
      <c r="N123">
        <v>0</v>
      </c>
      <c r="O123">
        <v>305.44574254150598</v>
      </c>
      <c r="P123">
        <v>0.92353273574373396</v>
      </c>
    </row>
    <row r="124" spans="1:16" x14ac:dyDescent="0.4">
      <c r="A124">
        <v>4942</v>
      </c>
      <c r="B124" t="s">
        <v>41</v>
      </c>
      <c r="C124">
        <v>2</v>
      </c>
      <c r="D124">
        <v>13</v>
      </c>
      <c r="E124" t="s">
        <v>9</v>
      </c>
      <c r="F124">
        <v>1890</v>
      </c>
      <c r="G124" t="s">
        <v>10</v>
      </c>
      <c r="H124">
        <v>22.94</v>
      </c>
      <c r="I124">
        <v>-0.25</v>
      </c>
      <c r="J124">
        <v>0.25</v>
      </c>
      <c r="K124">
        <v>0.125</v>
      </c>
      <c r="L124">
        <v>0</v>
      </c>
      <c r="M124">
        <v>0</v>
      </c>
      <c r="N124">
        <v>0</v>
      </c>
      <c r="O124">
        <v>302.09317527884599</v>
      </c>
      <c r="P124">
        <v>0.90264751202209803</v>
      </c>
    </row>
    <row r="125" spans="1:16" x14ac:dyDescent="0.4">
      <c r="A125">
        <v>4947</v>
      </c>
      <c r="B125" t="s">
        <v>41</v>
      </c>
      <c r="C125">
        <v>2</v>
      </c>
      <c r="D125">
        <v>13</v>
      </c>
      <c r="E125" t="s">
        <v>9</v>
      </c>
      <c r="F125">
        <v>1700</v>
      </c>
      <c r="G125" t="s">
        <v>13</v>
      </c>
      <c r="H125">
        <v>22.74</v>
      </c>
      <c r="I125">
        <v>-0.5</v>
      </c>
      <c r="J125">
        <v>0.25</v>
      </c>
      <c r="K125">
        <v>0</v>
      </c>
      <c r="L125">
        <v>0</v>
      </c>
      <c r="M125">
        <v>0</v>
      </c>
      <c r="N125">
        <v>0</v>
      </c>
      <c r="O125">
        <v>344.33988326240001</v>
      </c>
      <c r="P125">
        <v>0.96580550007278898</v>
      </c>
    </row>
    <row r="126" spans="1:16" x14ac:dyDescent="0.4">
      <c r="A126">
        <v>4952</v>
      </c>
      <c r="B126" t="s">
        <v>42</v>
      </c>
      <c r="C126">
        <v>2</v>
      </c>
      <c r="D126">
        <v>8</v>
      </c>
      <c r="E126" t="s">
        <v>9</v>
      </c>
      <c r="F126">
        <v>1803</v>
      </c>
      <c r="G126" t="s">
        <v>10</v>
      </c>
      <c r="H126">
        <v>22.66</v>
      </c>
      <c r="I126">
        <v>-0.5</v>
      </c>
      <c r="J126">
        <v>0</v>
      </c>
      <c r="K126">
        <v>-0.25</v>
      </c>
      <c r="L126">
        <v>0</v>
      </c>
      <c r="M126">
        <v>0.5</v>
      </c>
      <c r="N126">
        <v>0.5</v>
      </c>
      <c r="O126">
        <v>326.44575012520301</v>
      </c>
      <c r="P126">
        <v>0.98369752683505596</v>
      </c>
    </row>
    <row r="127" spans="1:16" x14ac:dyDescent="0.4">
      <c r="A127">
        <v>4957</v>
      </c>
      <c r="B127" t="s">
        <v>42</v>
      </c>
      <c r="C127">
        <v>2</v>
      </c>
      <c r="D127">
        <v>8</v>
      </c>
      <c r="E127" t="s">
        <v>9</v>
      </c>
      <c r="F127">
        <v>1740</v>
      </c>
      <c r="G127" t="s">
        <v>13</v>
      </c>
      <c r="H127">
        <v>22.93</v>
      </c>
      <c r="I127">
        <v>-0.25</v>
      </c>
      <c r="J127">
        <v>-0.75</v>
      </c>
      <c r="K127">
        <v>-0.875</v>
      </c>
      <c r="L127">
        <v>0</v>
      </c>
      <c r="M127">
        <v>0.5</v>
      </c>
      <c r="N127">
        <v>0.5</v>
      </c>
      <c r="O127">
        <v>272.70371524177699</v>
      </c>
      <c r="P127">
        <v>0.81640369816745395</v>
      </c>
    </row>
    <row r="128" spans="1:16" x14ac:dyDescent="0.4">
      <c r="A128">
        <v>4962</v>
      </c>
      <c r="B128" t="s">
        <v>43</v>
      </c>
      <c r="C128">
        <v>2</v>
      </c>
      <c r="D128">
        <v>10</v>
      </c>
      <c r="E128" t="s">
        <v>9</v>
      </c>
      <c r="F128">
        <v>1803</v>
      </c>
      <c r="G128" t="s">
        <v>10</v>
      </c>
      <c r="H128">
        <v>22.59</v>
      </c>
      <c r="I128">
        <v>-0.25</v>
      </c>
      <c r="J128">
        <v>0.25</v>
      </c>
      <c r="K128">
        <v>0.125</v>
      </c>
      <c r="L128">
        <v>0</v>
      </c>
      <c r="M128">
        <v>0</v>
      </c>
      <c r="N128">
        <v>0</v>
      </c>
      <c r="O128">
        <v>357.76434323092099</v>
      </c>
      <c r="P128">
        <v>1.0817433019448399</v>
      </c>
    </row>
    <row r="129" spans="1:16" x14ac:dyDescent="0.4">
      <c r="A129">
        <v>4967</v>
      </c>
      <c r="B129" t="s">
        <v>43</v>
      </c>
      <c r="C129">
        <v>2</v>
      </c>
      <c r="D129">
        <v>10</v>
      </c>
      <c r="E129" t="s">
        <v>9</v>
      </c>
      <c r="F129">
        <v>1540</v>
      </c>
      <c r="G129" t="s">
        <v>13</v>
      </c>
      <c r="H129">
        <v>22.11</v>
      </c>
      <c r="I129">
        <v>-0.25</v>
      </c>
      <c r="J129">
        <v>0.75</v>
      </c>
      <c r="K129">
        <v>0.625</v>
      </c>
      <c r="L129">
        <v>0</v>
      </c>
      <c r="M129">
        <v>1</v>
      </c>
      <c r="N129">
        <v>1</v>
      </c>
      <c r="O129">
        <v>417.62862406395902</v>
      </c>
      <c r="P129">
        <v>1.2553124573705801</v>
      </c>
    </row>
    <row r="130" spans="1:16" x14ac:dyDescent="0.4">
      <c r="A130">
        <v>4972</v>
      </c>
      <c r="B130" t="s">
        <v>44</v>
      </c>
      <c r="C130">
        <v>2</v>
      </c>
      <c r="D130">
        <v>7</v>
      </c>
      <c r="E130" t="s">
        <v>9</v>
      </c>
      <c r="F130">
        <v>1939</v>
      </c>
      <c r="G130" t="s">
        <v>10</v>
      </c>
      <c r="H130">
        <v>23.12</v>
      </c>
      <c r="I130">
        <v>-0.25</v>
      </c>
      <c r="J130">
        <v>-2.75</v>
      </c>
      <c r="K130">
        <v>-2.875</v>
      </c>
      <c r="L130">
        <v>0</v>
      </c>
      <c r="M130">
        <v>0.5</v>
      </c>
      <c r="N130">
        <v>0.5</v>
      </c>
      <c r="O130">
        <v>319.311483030825</v>
      </c>
      <c r="P130">
        <v>0.96291549824135603</v>
      </c>
    </row>
    <row r="131" spans="1:16" x14ac:dyDescent="0.4">
      <c r="A131">
        <v>4977</v>
      </c>
      <c r="B131" t="s">
        <v>44</v>
      </c>
      <c r="C131">
        <v>2</v>
      </c>
      <c r="D131">
        <v>7</v>
      </c>
      <c r="E131" t="s">
        <v>9</v>
      </c>
      <c r="F131">
        <v>1898</v>
      </c>
      <c r="G131" t="s">
        <v>13</v>
      </c>
      <c r="H131">
        <v>23.18</v>
      </c>
      <c r="I131">
        <v>-0.25</v>
      </c>
      <c r="J131">
        <v>-1.5</v>
      </c>
      <c r="K131">
        <v>-1.625</v>
      </c>
      <c r="L131">
        <v>0</v>
      </c>
      <c r="M131">
        <v>0.5</v>
      </c>
      <c r="N131">
        <v>0.5</v>
      </c>
      <c r="O131">
        <v>350.47265432525103</v>
      </c>
      <c r="P131">
        <v>1.0657468181178</v>
      </c>
    </row>
    <row r="132" spans="1:16" x14ac:dyDescent="0.4">
      <c r="A132">
        <v>4982</v>
      </c>
      <c r="B132" t="s">
        <v>45</v>
      </c>
      <c r="C132">
        <v>2</v>
      </c>
      <c r="D132">
        <v>7</v>
      </c>
      <c r="E132" t="s">
        <v>9</v>
      </c>
      <c r="F132">
        <v>2149</v>
      </c>
      <c r="G132" t="s">
        <v>10</v>
      </c>
      <c r="H132">
        <v>23.8</v>
      </c>
      <c r="I132">
        <v>-1</v>
      </c>
      <c r="J132">
        <v>-1</v>
      </c>
      <c r="K132">
        <v>-1.5</v>
      </c>
      <c r="L132">
        <v>-0.75</v>
      </c>
      <c r="M132">
        <v>-1</v>
      </c>
      <c r="N132">
        <v>-1.375</v>
      </c>
      <c r="O132">
        <v>287.78978070194802</v>
      </c>
      <c r="P132">
        <v>0.86080858467584198</v>
      </c>
    </row>
    <row r="133" spans="1:16" x14ac:dyDescent="0.4">
      <c r="A133">
        <v>4988</v>
      </c>
      <c r="B133" t="s">
        <v>45</v>
      </c>
      <c r="C133">
        <v>2</v>
      </c>
      <c r="D133">
        <v>7</v>
      </c>
      <c r="E133" t="s">
        <v>9</v>
      </c>
      <c r="F133">
        <v>2003</v>
      </c>
      <c r="G133" t="s">
        <v>13</v>
      </c>
      <c r="H133">
        <v>23.89</v>
      </c>
      <c r="I133">
        <v>-1</v>
      </c>
      <c r="J133">
        <v>-1</v>
      </c>
      <c r="K133">
        <v>-1.5</v>
      </c>
      <c r="L133">
        <v>-0.75</v>
      </c>
      <c r="M133">
        <v>-1</v>
      </c>
      <c r="N133">
        <v>-1.375</v>
      </c>
      <c r="O133">
        <v>255.469931878176</v>
      </c>
      <c r="P133">
        <v>0.76719720200439001</v>
      </c>
    </row>
    <row r="134" spans="1:16" x14ac:dyDescent="0.4">
      <c r="A134">
        <v>5003</v>
      </c>
      <c r="B134" t="s">
        <v>47</v>
      </c>
      <c r="C134">
        <v>2</v>
      </c>
      <c r="D134">
        <v>9</v>
      </c>
      <c r="E134" t="s">
        <v>9</v>
      </c>
      <c r="F134">
        <v>1590</v>
      </c>
      <c r="G134" t="s">
        <v>10</v>
      </c>
      <c r="H134">
        <v>21.92</v>
      </c>
      <c r="I134">
        <v>-0.5</v>
      </c>
      <c r="J134">
        <v>1.25</v>
      </c>
      <c r="K134">
        <v>1</v>
      </c>
      <c r="L134">
        <v>-0.5</v>
      </c>
      <c r="M134">
        <v>1.5</v>
      </c>
      <c r="N134">
        <v>1.25</v>
      </c>
      <c r="O134">
        <v>296.81647984071401</v>
      </c>
      <c r="P134">
        <v>0.88743641209925905</v>
      </c>
    </row>
    <row r="135" spans="1:16" x14ac:dyDescent="0.4">
      <c r="A135">
        <v>5008</v>
      </c>
      <c r="B135" t="s">
        <v>47</v>
      </c>
      <c r="C135">
        <v>2</v>
      </c>
      <c r="D135">
        <v>9</v>
      </c>
      <c r="E135" t="s">
        <v>9</v>
      </c>
      <c r="F135">
        <v>1352</v>
      </c>
      <c r="G135" t="s">
        <v>13</v>
      </c>
      <c r="H135">
        <v>22.4</v>
      </c>
      <c r="I135">
        <v>-0.5</v>
      </c>
      <c r="J135">
        <v>0.25</v>
      </c>
      <c r="K135">
        <v>0</v>
      </c>
      <c r="L135">
        <v>0</v>
      </c>
      <c r="M135">
        <v>0.5</v>
      </c>
      <c r="N135">
        <v>0.5</v>
      </c>
      <c r="O135">
        <v>248.323733352342</v>
      </c>
      <c r="P135">
        <v>0.673228341275383</v>
      </c>
    </row>
    <row r="136" spans="1:16" x14ac:dyDescent="0.4">
      <c r="A136">
        <v>5013</v>
      </c>
      <c r="B136" t="s">
        <v>48</v>
      </c>
      <c r="C136">
        <v>2</v>
      </c>
      <c r="D136">
        <v>10</v>
      </c>
      <c r="E136" t="s">
        <v>9</v>
      </c>
      <c r="F136">
        <v>1490</v>
      </c>
      <c r="G136" t="s">
        <v>10</v>
      </c>
      <c r="H136">
        <v>22.66</v>
      </c>
      <c r="I136">
        <v>-0.75</v>
      </c>
      <c r="J136">
        <v>0.5</v>
      </c>
      <c r="K136">
        <v>0.125</v>
      </c>
      <c r="L136">
        <v>-0.5</v>
      </c>
      <c r="M136">
        <v>0.5</v>
      </c>
      <c r="N136">
        <v>0.25</v>
      </c>
      <c r="O136">
        <v>352.64950599034398</v>
      </c>
      <c r="P136">
        <v>1.0662090529418</v>
      </c>
    </row>
    <row r="137" spans="1:16" x14ac:dyDescent="0.4">
      <c r="A137">
        <v>5018</v>
      </c>
      <c r="B137" t="s">
        <v>48</v>
      </c>
      <c r="C137">
        <v>2</v>
      </c>
      <c r="D137">
        <v>10</v>
      </c>
      <c r="E137" t="s">
        <v>9</v>
      </c>
      <c r="F137">
        <v>1804</v>
      </c>
      <c r="G137" t="s">
        <v>13</v>
      </c>
      <c r="H137">
        <v>22.65</v>
      </c>
      <c r="I137">
        <v>-0.5</v>
      </c>
      <c r="J137">
        <v>0</v>
      </c>
      <c r="K137">
        <v>-0.25</v>
      </c>
      <c r="L137">
        <v>-0.5</v>
      </c>
      <c r="M137">
        <v>0</v>
      </c>
      <c r="N137">
        <v>-0.25</v>
      </c>
      <c r="O137">
        <v>295.748146364261</v>
      </c>
      <c r="P137">
        <v>0.89481721727914598</v>
      </c>
    </row>
    <row r="138" spans="1:16" x14ac:dyDescent="0.4">
      <c r="A138">
        <v>5023</v>
      </c>
      <c r="B138" t="s">
        <v>49</v>
      </c>
      <c r="C138">
        <v>2</v>
      </c>
      <c r="D138">
        <v>9</v>
      </c>
      <c r="E138" t="s">
        <v>9</v>
      </c>
      <c r="F138">
        <v>1850</v>
      </c>
      <c r="G138" t="s">
        <v>10</v>
      </c>
      <c r="H138">
        <v>23.17</v>
      </c>
      <c r="I138">
        <v>-1</v>
      </c>
      <c r="J138">
        <v>0</v>
      </c>
      <c r="K138">
        <v>-0.5</v>
      </c>
      <c r="L138">
        <v>-0.75</v>
      </c>
      <c r="M138">
        <v>0</v>
      </c>
      <c r="N138">
        <v>-0.375</v>
      </c>
      <c r="O138">
        <v>392.00316077842899</v>
      </c>
      <c r="P138">
        <v>1.1755102966579201</v>
      </c>
    </row>
    <row r="139" spans="1:16" x14ac:dyDescent="0.4">
      <c r="A139">
        <v>5028</v>
      </c>
      <c r="B139" t="s">
        <v>49</v>
      </c>
      <c r="C139">
        <v>2</v>
      </c>
      <c r="D139">
        <v>9</v>
      </c>
      <c r="E139" t="s">
        <v>9</v>
      </c>
      <c r="F139">
        <v>1646</v>
      </c>
      <c r="G139" t="s">
        <v>13</v>
      </c>
      <c r="H139">
        <v>23.29</v>
      </c>
      <c r="I139">
        <v>-0.75</v>
      </c>
      <c r="J139">
        <v>-0.25</v>
      </c>
      <c r="K139">
        <v>-0.625</v>
      </c>
      <c r="L139">
        <v>-0.5</v>
      </c>
      <c r="M139">
        <v>-0.25</v>
      </c>
      <c r="N139">
        <v>-0.5</v>
      </c>
      <c r="O139">
        <v>383.90488764710102</v>
      </c>
      <c r="P139">
        <v>1.14758250862161</v>
      </c>
    </row>
    <row r="140" spans="1:16" x14ac:dyDescent="0.4">
      <c r="A140">
        <v>5033</v>
      </c>
      <c r="B140" t="s">
        <v>102</v>
      </c>
      <c r="C140">
        <v>2</v>
      </c>
      <c r="D140">
        <v>8</v>
      </c>
      <c r="E140" t="s">
        <v>9</v>
      </c>
      <c r="F140">
        <v>1996</v>
      </c>
      <c r="G140" t="s">
        <v>10</v>
      </c>
      <c r="H140">
        <v>23.73</v>
      </c>
      <c r="I140">
        <v>0</v>
      </c>
      <c r="J140">
        <v>-1.25</v>
      </c>
      <c r="K140">
        <v>-1.25</v>
      </c>
      <c r="L140">
        <v>0</v>
      </c>
      <c r="M140">
        <v>-1</v>
      </c>
      <c r="N140">
        <v>-1</v>
      </c>
      <c r="O140">
        <v>209.56955228323099</v>
      </c>
      <c r="P140">
        <v>0.62727552830575195</v>
      </c>
    </row>
    <row r="141" spans="1:16" x14ac:dyDescent="0.4">
      <c r="A141">
        <v>5038</v>
      </c>
      <c r="B141" t="s">
        <v>102</v>
      </c>
      <c r="C141">
        <v>2</v>
      </c>
      <c r="D141">
        <v>8</v>
      </c>
      <c r="E141" t="s">
        <v>9</v>
      </c>
      <c r="F141">
        <v>1753</v>
      </c>
      <c r="G141" t="s">
        <v>13</v>
      </c>
      <c r="H141">
        <v>23.49</v>
      </c>
      <c r="I141">
        <v>-0.25</v>
      </c>
      <c r="J141">
        <v>-0.5</v>
      </c>
      <c r="K141">
        <v>-0.625</v>
      </c>
      <c r="L141">
        <v>0</v>
      </c>
      <c r="M141">
        <v>-0.5</v>
      </c>
      <c r="N141">
        <v>-0.5</v>
      </c>
      <c r="O141">
        <v>214.34087035177799</v>
      </c>
      <c r="P141">
        <v>0.64775247646011203</v>
      </c>
    </row>
    <row r="142" spans="1:16" x14ac:dyDescent="0.4">
      <c r="A142">
        <v>5085</v>
      </c>
      <c r="B142" t="s">
        <v>105</v>
      </c>
      <c r="C142">
        <v>2</v>
      </c>
      <c r="D142">
        <v>10</v>
      </c>
      <c r="E142" t="s">
        <v>9</v>
      </c>
      <c r="F142">
        <v>1788</v>
      </c>
      <c r="G142" t="s">
        <v>10</v>
      </c>
      <c r="H142">
        <v>22.62</v>
      </c>
      <c r="I142">
        <v>-0.25</v>
      </c>
      <c r="J142">
        <v>0.25</v>
      </c>
      <c r="K142">
        <v>0.125</v>
      </c>
      <c r="L142">
        <v>0</v>
      </c>
      <c r="M142">
        <v>0</v>
      </c>
      <c r="N142">
        <v>0</v>
      </c>
      <c r="O142">
        <v>247.681911841866</v>
      </c>
      <c r="P142">
        <v>0.74116967967750602</v>
      </c>
    </row>
    <row r="143" spans="1:16" x14ac:dyDescent="0.4">
      <c r="A143">
        <v>5092</v>
      </c>
      <c r="B143" t="s">
        <v>105</v>
      </c>
      <c r="C143">
        <v>2</v>
      </c>
      <c r="D143">
        <v>10</v>
      </c>
      <c r="E143" t="s">
        <v>9</v>
      </c>
      <c r="F143">
        <v>1648</v>
      </c>
      <c r="G143" t="s">
        <v>13</v>
      </c>
      <c r="H143">
        <v>22.43</v>
      </c>
      <c r="I143">
        <v>-0.25</v>
      </c>
      <c r="J143">
        <v>0.5</v>
      </c>
      <c r="K143">
        <v>0.375</v>
      </c>
      <c r="L143">
        <v>0</v>
      </c>
      <c r="M143">
        <v>0</v>
      </c>
      <c r="N143">
        <v>0</v>
      </c>
      <c r="O143">
        <v>265.98953903492497</v>
      </c>
      <c r="P143">
        <v>0.80096721387702396</v>
      </c>
    </row>
    <row r="144" spans="1:16" x14ac:dyDescent="0.4">
      <c r="A144">
        <v>5096</v>
      </c>
      <c r="B144" t="s">
        <v>50</v>
      </c>
      <c r="C144">
        <v>2</v>
      </c>
      <c r="D144">
        <v>9</v>
      </c>
      <c r="E144" t="s">
        <v>9</v>
      </c>
      <c r="F144">
        <v>2086</v>
      </c>
      <c r="G144" t="s">
        <v>10</v>
      </c>
      <c r="H144">
        <v>21.47</v>
      </c>
      <c r="I144">
        <v>-1</v>
      </c>
      <c r="J144">
        <v>3.75</v>
      </c>
      <c r="K144">
        <v>3.25</v>
      </c>
      <c r="L144">
        <v>-0.75</v>
      </c>
      <c r="M144">
        <v>2.25</v>
      </c>
      <c r="N144">
        <v>1.875</v>
      </c>
      <c r="O144">
        <v>360.30533574409202</v>
      </c>
      <c r="P144">
        <v>1.07527432419391</v>
      </c>
    </row>
    <row r="145" spans="1:16" x14ac:dyDescent="0.4">
      <c r="A145">
        <v>5101</v>
      </c>
      <c r="B145" t="s">
        <v>50</v>
      </c>
      <c r="C145">
        <v>2</v>
      </c>
      <c r="D145">
        <v>9</v>
      </c>
      <c r="E145" t="s">
        <v>9</v>
      </c>
      <c r="F145">
        <v>1787</v>
      </c>
      <c r="G145" t="s">
        <v>13</v>
      </c>
      <c r="H145">
        <v>22.34</v>
      </c>
      <c r="I145">
        <v>-0.25</v>
      </c>
      <c r="J145">
        <v>0.75</v>
      </c>
      <c r="K145">
        <v>0.625</v>
      </c>
      <c r="L145">
        <v>0</v>
      </c>
      <c r="M145">
        <v>0.25</v>
      </c>
      <c r="N145">
        <v>0.25</v>
      </c>
      <c r="O145">
        <v>295.79849739287101</v>
      </c>
      <c r="P145">
        <v>0.89233809434955402</v>
      </c>
    </row>
    <row r="146" spans="1:16" x14ac:dyDescent="0.4">
      <c r="A146">
        <v>5106</v>
      </c>
      <c r="B146" t="s">
        <v>51</v>
      </c>
      <c r="C146">
        <v>2</v>
      </c>
      <c r="D146">
        <v>10</v>
      </c>
      <c r="E146" t="s">
        <v>9</v>
      </c>
      <c r="F146">
        <v>2289</v>
      </c>
      <c r="G146" t="s">
        <v>10</v>
      </c>
      <c r="H146">
        <v>25.2</v>
      </c>
      <c r="I146">
        <v>-0.5</v>
      </c>
      <c r="J146">
        <v>-2.75</v>
      </c>
      <c r="K146">
        <v>-3</v>
      </c>
      <c r="L146">
        <v>-0.5</v>
      </c>
      <c r="M146">
        <v>-2.75</v>
      </c>
      <c r="N146">
        <v>-3</v>
      </c>
      <c r="O146">
        <v>286.5660279009</v>
      </c>
      <c r="P146">
        <v>0.87290104168219196</v>
      </c>
    </row>
    <row r="147" spans="1:16" x14ac:dyDescent="0.4">
      <c r="A147">
        <v>5111</v>
      </c>
      <c r="B147" t="s">
        <v>51</v>
      </c>
      <c r="C147">
        <v>2</v>
      </c>
      <c r="D147">
        <v>10</v>
      </c>
      <c r="E147" t="s">
        <v>9</v>
      </c>
      <c r="F147">
        <v>2246</v>
      </c>
      <c r="G147" t="s">
        <v>13</v>
      </c>
      <c r="H147">
        <v>25.3</v>
      </c>
      <c r="I147">
        <v>-0.5</v>
      </c>
      <c r="J147">
        <v>-3.25</v>
      </c>
      <c r="K147">
        <v>-3.5</v>
      </c>
      <c r="L147">
        <v>-0.5</v>
      </c>
      <c r="M147">
        <v>-3</v>
      </c>
      <c r="N147">
        <v>-3.25</v>
      </c>
      <c r="O147">
        <v>301.59830406927699</v>
      </c>
      <c r="P147">
        <v>0.92350937220829799</v>
      </c>
    </row>
    <row r="148" spans="1:16" x14ac:dyDescent="0.4">
      <c r="A148">
        <v>5141</v>
      </c>
      <c r="B148" t="s">
        <v>54</v>
      </c>
      <c r="C148">
        <v>2</v>
      </c>
      <c r="D148">
        <v>11</v>
      </c>
      <c r="E148" t="s">
        <v>9</v>
      </c>
      <c r="F148">
        <v>1740</v>
      </c>
      <c r="G148" t="s">
        <v>10</v>
      </c>
      <c r="H148">
        <v>23.25</v>
      </c>
      <c r="I148">
        <v>-0.25</v>
      </c>
      <c r="J148">
        <v>-4</v>
      </c>
      <c r="K148">
        <v>-4.125</v>
      </c>
      <c r="L148">
        <v>0</v>
      </c>
      <c r="M148">
        <v>-3.5</v>
      </c>
      <c r="N148">
        <v>-3.5</v>
      </c>
      <c r="O148">
        <v>301.41916534714699</v>
      </c>
      <c r="P148">
        <v>0.908667198474852</v>
      </c>
    </row>
    <row r="149" spans="1:16" x14ac:dyDescent="0.4">
      <c r="A149">
        <v>5146</v>
      </c>
      <c r="B149" t="s">
        <v>54</v>
      </c>
      <c r="C149">
        <v>2</v>
      </c>
      <c r="D149">
        <v>11</v>
      </c>
      <c r="E149" t="s">
        <v>9</v>
      </c>
      <c r="F149">
        <v>2005</v>
      </c>
      <c r="G149" t="s">
        <v>13</v>
      </c>
      <c r="H149">
        <v>23.29</v>
      </c>
      <c r="I149">
        <v>-0.5</v>
      </c>
      <c r="J149">
        <v>-3.75</v>
      </c>
      <c r="K149">
        <v>-4</v>
      </c>
      <c r="L149">
        <v>0</v>
      </c>
      <c r="M149">
        <v>-3.25</v>
      </c>
      <c r="N149">
        <v>-3.25</v>
      </c>
      <c r="O149">
        <v>299.54077409546699</v>
      </c>
      <c r="P149">
        <v>0.89472652231443395</v>
      </c>
    </row>
    <row r="150" spans="1:16" x14ac:dyDescent="0.4">
      <c r="A150">
        <v>5284</v>
      </c>
      <c r="B150" t="s">
        <v>65</v>
      </c>
      <c r="C150">
        <v>2</v>
      </c>
      <c r="D150">
        <v>7</v>
      </c>
      <c r="E150" t="s">
        <v>9</v>
      </c>
      <c r="F150">
        <v>2299</v>
      </c>
      <c r="G150" t="s">
        <v>10</v>
      </c>
      <c r="H150">
        <v>23.45</v>
      </c>
      <c r="I150">
        <v>-1.25</v>
      </c>
      <c r="J150">
        <v>-1</v>
      </c>
      <c r="K150">
        <v>-1.625</v>
      </c>
      <c r="L150">
        <v>-1</v>
      </c>
      <c r="M150">
        <v>-1</v>
      </c>
      <c r="N150">
        <v>-1.5</v>
      </c>
      <c r="O150">
        <v>251.72054257186201</v>
      </c>
      <c r="P150">
        <v>0.75383880184352803</v>
      </c>
    </row>
    <row r="151" spans="1:16" x14ac:dyDescent="0.4">
      <c r="A151">
        <v>5289</v>
      </c>
      <c r="B151" t="s">
        <v>65</v>
      </c>
      <c r="C151">
        <v>2</v>
      </c>
      <c r="D151">
        <v>7</v>
      </c>
      <c r="E151" t="s">
        <v>9</v>
      </c>
      <c r="F151">
        <v>1648</v>
      </c>
      <c r="G151" t="s">
        <v>13</v>
      </c>
      <c r="H151">
        <v>23.55</v>
      </c>
      <c r="I151">
        <v>-1.25</v>
      </c>
      <c r="J151">
        <v>-1.75</v>
      </c>
      <c r="K151">
        <v>-2.375</v>
      </c>
      <c r="L151">
        <v>-1</v>
      </c>
      <c r="M151">
        <v>-1.75</v>
      </c>
      <c r="N151">
        <v>-2.25</v>
      </c>
      <c r="O151">
        <v>225.20054550837301</v>
      </c>
      <c r="P151">
        <v>0.67896858624582401</v>
      </c>
    </row>
    <row r="152" spans="1:16" x14ac:dyDescent="0.4">
      <c r="A152">
        <v>5294</v>
      </c>
      <c r="B152" t="s">
        <v>66</v>
      </c>
      <c r="C152">
        <v>2</v>
      </c>
      <c r="D152">
        <v>12</v>
      </c>
      <c r="E152" t="s">
        <v>9</v>
      </c>
      <c r="F152">
        <v>1891</v>
      </c>
      <c r="G152" t="s">
        <v>10</v>
      </c>
      <c r="H152">
        <v>23.44</v>
      </c>
      <c r="I152">
        <v>0</v>
      </c>
      <c r="J152">
        <v>-1.5</v>
      </c>
      <c r="K152">
        <v>-1.5</v>
      </c>
      <c r="L152">
        <v>0</v>
      </c>
      <c r="M152">
        <v>-1.25</v>
      </c>
      <c r="N152">
        <v>-1.25</v>
      </c>
      <c r="O152">
        <v>311.559654490063</v>
      </c>
      <c r="P152">
        <v>0.95641946756489404</v>
      </c>
    </row>
    <row r="153" spans="1:16" x14ac:dyDescent="0.4">
      <c r="A153">
        <v>5300</v>
      </c>
      <c r="B153" t="s">
        <v>66</v>
      </c>
      <c r="C153">
        <v>2</v>
      </c>
      <c r="D153">
        <v>12</v>
      </c>
      <c r="E153" t="s">
        <v>9</v>
      </c>
      <c r="F153">
        <v>1850</v>
      </c>
      <c r="G153" t="s">
        <v>13</v>
      </c>
      <c r="H153">
        <v>23.41</v>
      </c>
      <c r="I153">
        <v>0</v>
      </c>
      <c r="J153">
        <v>-0.75</v>
      </c>
      <c r="K153">
        <v>-0.75</v>
      </c>
      <c r="L153">
        <v>0</v>
      </c>
      <c r="M153">
        <v>-0.75</v>
      </c>
      <c r="N153">
        <v>-0.75</v>
      </c>
      <c r="O153">
        <v>351.96023007098898</v>
      </c>
      <c r="P153">
        <v>1.0726919434016899</v>
      </c>
    </row>
    <row r="154" spans="1:16" x14ac:dyDescent="0.4">
      <c r="A154">
        <v>5306</v>
      </c>
      <c r="B154" t="s">
        <v>67</v>
      </c>
      <c r="C154">
        <v>2</v>
      </c>
      <c r="D154">
        <v>9</v>
      </c>
      <c r="E154" t="s">
        <v>9</v>
      </c>
      <c r="F154">
        <v>1996</v>
      </c>
      <c r="G154" t="s">
        <v>10</v>
      </c>
      <c r="H154">
        <v>24.06</v>
      </c>
      <c r="I154">
        <v>0</v>
      </c>
      <c r="J154">
        <v>-2.5</v>
      </c>
      <c r="K154">
        <v>-2.5</v>
      </c>
      <c r="L154">
        <v>0</v>
      </c>
      <c r="M154">
        <v>-2.25</v>
      </c>
      <c r="N154">
        <v>-2.25</v>
      </c>
      <c r="O154">
        <v>304.90585240440703</v>
      </c>
      <c r="P154">
        <v>0.92141571117999499</v>
      </c>
    </row>
    <row r="155" spans="1:16" x14ac:dyDescent="0.4">
      <c r="A155">
        <v>5311</v>
      </c>
      <c r="B155" t="s">
        <v>67</v>
      </c>
      <c r="C155">
        <v>2</v>
      </c>
      <c r="D155">
        <v>9</v>
      </c>
      <c r="E155" t="s">
        <v>9</v>
      </c>
      <c r="F155">
        <v>1751</v>
      </c>
      <c r="G155" t="s">
        <v>13</v>
      </c>
      <c r="H155">
        <v>23.88</v>
      </c>
      <c r="I155">
        <v>-1.5</v>
      </c>
      <c r="J155">
        <v>-1.25</v>
      </c>
      <c r="K155">
        <v>-2</v>
      </c>
      <c r="L155">
        <v>-1.25</v>
      </c>
      <c r="M155">
        <v>-1.5</v>
      </c>
      <c r="N155">
        <v>-2.125</v>
      </c>
      <c r="O155">
        <v>397.39467712354798</v>
      </c>
      <c r="P155">
        <v>1.1993008839818899</v>
      </c>
    </row>
    <row r="156" spans="1:16" x14ac:dyDescent="0.4">
      <c r="A156">
        <v>5360</v>
      </c>
      <c r="B156" t="s">
        <v>70</v>
      </c>
      <c r="C156">
        <v>2</v>
      </c>
      <c r="D156">
        <v>11</v>
      </c>
      <c r="E156" t="s">
        <v>9</v>
      </c>
      <c r="F156">
        <v>2099</v>
      </c>
      <c r="G156" t="s">
        <v>10</v>
      </c>
      <c r="H156">
        <v>24.76</v>
      </c>
      <c r="I156">
        <v>-1.25</v>
      </c>
      <c r="J156">
        <v>-2.75</v>
      </c>
      <c r="K156">
        <v>-3.375</v>
      </c>
      <c r="L156">
        <v>-1.25</v>
      </c>
      <c r="M156">
        <v>-2.5</v>
      </c>
      <c r="N156">
        <v>-3.125</v>
      </c>
      <c r="O156">
        <v>237.49216951796501</v>
      </c>
      <c r="P156">
        <v>0.71528772271226304</v>
      </c>
    </row>
    <row r="157" spans="1:16" x14ac:dyDescent="0.4">
      <c r="A157">
        <v>5365</v>
      </c>
      <c r="B157" t="s">
        <v>70</v>
      </c>
      <c r="C157">
        <v>2</v>
      </c>
      <c r="D157">
        <v>11</v>
      </c>
      <c r="E157" t="s">
        <v>9</v>
      </c>
      <c r="F157">
        <v>2149</v>
      </c>
      <c r="G157" t="s">
        <v>13</v>
      </c>
      <c r="H157">
        <v>24.67</v>
      </c>
      <c r="I157">
        <v>-3</v>
      </c>
      <c r="J157">
        <v>-1.5</v>
      </c>
      <c r="K157">
        <v>-3</v>
      </c>
      <c r="L157">
        <v>-3</v>
      </c>
      <c r="M157">
        <v>-1.25</v>
      </c>
      <c r="N157">
        <v>-2.75</v>
      </c>
      <c r="O157">
        <v>289.55849186306398</v>
      </c>
      <c r="P157">
        <v>0.88003081646481096</v>
      </c>
    </row>
    <row r="158" spans="1:16" x14ac:dyDescent="0.4">
      <c r="A158">
        <v>5371</v>
      </c>
      <c r="B158" t="s">
        <v>71</v>
      </c>
      <c r="C158">
        <v>2</v>
      </c>
      <c r="D158">
        <v>9</v>
      </c>
      <c r="E158" t="s">
        <v>9</v>
      </c>
      <c r="F158">
        <v>1740</v>
      </c>
      <c r="G158" t="s">
        <v>10</v>
      </c>
      <c r="H158">
        <v>23.01</v>
      </c>
      <c r="I158">
        <v>-0.25</v>
      </c>
      <c r="J158">
        <v>-1.25</v>
      </c>
      <c r="K158">
        <v>-1.375</v>
      </c>
      <c r="L158">
        <v>0</v>
      </c>
      <c r="M158">
        <v>-1.25</v>
      </c>
      <c r="N158">
        <v>-1.25</v>
      </c>
      <c r="O158">
        <v>262.60955741270601</v>
      </c>
      <c r="P158">
        <v>0.79035150143518695</v>
      </c>
    </row>
    <row r="159" spans="1:16" x14ac:dyDescent="0.4">
      <c r="A159">
        <v>5377</v>
      </c>
      <c r="B159" t="s">
        <v>71</v>
      </c>
      <c r="C159">
        <v>2</v>
      </c>
      <c r="D159">
        <v>9</v>
      </c>
      <c r="E159" t="s">
        <v>9</v>
      </c>
      <c r="F159">
        <v>1501</v>
      </c>
      <c r="G159" t="s">
        <v>13</v>
      </c>
      <c r="H159">
        <v>22.95</v>
      </c>
      <c r="I159">
        <v>-0.75</v>
      </c>
      <c r="J159">
        <v>-1.25</v>
      </c>
      <c r="K159">
        <v>-1.625</v>
      </c>
      <c r="L159">
        <v>-0.5</v>
      </c>
      <c r="M159">
        <v>-1</v>
      </c>
      <c r="N159">
        <v>-1.25</v>
      </c>
      <c r="O159">
        <v>260.68974303630699</v>
      </c>
      <c r="P159">
        <v>0.78753887759763497</v>
      </c>
    </row>
    <row r="160" spans="1:16" x14ac:dyDescent="0.4">
      <c r="A160">
        <v>5420</v>
      </c>
      <c r="B160" t="s">
        <v>75</v>
      </c>
      <c r="C160">
        <v>2</v>
      </c>
      <c r="D160">
        <v>8</v>
      </c>
      <c r="E160" t="s">
        <v>9</v>
      </c>
      <c r="F160">
        <v>1755</v>
      </c>
      <c r="G160" t="s">
        <v>10</v>
      </c>
      <c r="H160">
        <v>23.17</v>
      </c>
      <c r="I160">
        <v>-0.5</v>
      </c>
      <c r="J160">
        <v>0.75</v>
      </c>
      <c r="K160">
        <v>0.5</v>
      </c>
      <c r="L160">
        <v>0</v>
      </c>
      <c r="M160">
        <v>0</v>
      </c>
      <c r="N160">
        <v>0</v>
      </c>
      <c r="O160">
        <v>278.01337022019499</v>
      </c>
      <c r="P160">
        <v>0.83923209157254797</v>
      </c>
    </row>
    <row r="161" spans="1:16" x14ac:dyDescent="0.4">
      <c r="A161">
        <v>5426</v>
      </c>
      <c r="B161" t="s">
        <v>75</v>
      </c>
      <c r="C161">
        <v>2</v>
      </c>
      <c r="D161">
        <v>8</v>
      </c>
      <c r="E161" t="s">
        <v>9</v>
      </c>
      <c r="F161">
        <v>1648</v>
      </c>
      <c r="G161" t="s">
        <v>13</v>
      </c>
      <c r="H161">
        <v>23.41</v>
      </c>
      <c r="I161">
        <v>-0.25</v>
      </c>
      <c r="J161">
        <v>0</v>
      </c>
      <c r="K161">
        <v>-0.125</v>
      </c>
      <c r="L161">
        <v>0</v>
      </c>
      <c r="M161">
        <v>0</v>
      </c>
      <c r="N161">
        <v>0</v>
      </c>
      <c r="O161">
        <v>247.339649158079</v>
      </c>
      <c r="P161">
        <v>0.74902265568887105</v>
      </c>
    </row>
    <row r="162" spans="1:16" x14ac:dyDescent="0.4">
      <c r="A162">
        <v>5482</v>
      </c>
      <c r="B162" t="s">
        <v>79</v>
      </c>
      <c r="C162">
        <v>2</v>
      </c>
      <c r="D162">
        <v>9</v>
      </c>
      <c r="E162" t="s">
        <v>9</v>
      </c>
      <c r="F162">
        <v>1842</v>
      </c>
      <c r="G162" t="s">
        <v>10</v>
      </c>
      <c r="H162">
        <v>23.75</v>
      </c>
      <c r="I162">
        <v>-0.75</v>
      </c>
      <c r="J162">
        <v>-1</v>
      </c>
      <c r="K162">
        <v>-1.375</v>
      </c>
      <c r="L162">
        <v>-0.5</v>
      </c>
      <c r="M162">
        <v>-1</v>
      </c>
      <c r="N162">
        <v>-1.25</v>
      </c>
      <c r="O162">
        <v>246.581832744689</v>
      </c>
      <c r="P162">
        <v>0.744084362459838</v>
      </c>
    </row>
    <row r="163" spans="1:16" x14ac:dyDescent="0.4">
      <c r="A163">
        <v>5488</v>
      </c>
      <c r="B163" t="s">
        <v>79</v>
      </c>
      <c r="C163">
        <v>2</v>
      </c>
      <c r="D163">
        <v>9</v>
      </c>
      <c r="E163" t="s">
        <v>9</v>
      </c>
      <c r="F163">
        <v>1852</v>
      </c>
      <c r="G163" t="s">
        <v>13</v>
      </c>
      <c r="H163">
        <v>23.69</v>
      </c>
      <c r="I163">
        <v>-0.25</v>
      </c>
      <c r="J163">
        <v>-1.25</v>
      </c>
      <c r="K163">
        <v>-1.375</v>
      </c>
      <c r="L163">
        <v>0</v>
      </c>
      <c r="M163">
        <v>-1.25</v>
      </c>
      <c r="N163">
        <v>-1.25</v>
      </c>
      <c r="O163">
        <v>245.74824462399101</v>
      </c>
      <c r="P163">
        <v>0.74731256683561598</v>
      </c>
    </row>
    <row r="164" spans="1:16" x14ac:dyDescent="0.4">
      <c r="A164">
        <v>5493</v>
      </c>
      <c r="B164" t="s">
        <v>80</v>
      </c>
      <c r="C164">
        <v>2</v>
      </c>
      <c r="D164">
        <v>9</v>
      </c>
      <c r="E164" t="s">
        <v>9</v>
      </c>
      <c r="F164">
        <v>1540</v>
      </c>
      <c r="G164" t="s">
        <v>10</v>
      </c>
      <c r="H164">
        <v>23.3</v>
      </c>
      <c r="I164">
        <v>-0.5</v>
      </c>
      <c r="J164">
        <v>1</v>
      </c>
      <c r="K164">
        <v>0.75</v>
      </c>
      <c r="L164">
        <v>0</v>
      </c>
      <c r="M164">
        <v>0</v>
      </c>
      <c r="N164">
        <v>0</v>
      </c>
      <c r="O164">
        <v>174.29352690241399</v>
      </c>
      <c r="P164">
        <v>0.52957794967576799</v>
      </c>
    </row>
    <row r="165" spans="1:16" x14ac:dyDescent="0.4">
      <c r="A165">
        <v>5499</v>
      </c>
      <c r="B165" t="s">
        <v>80</v>
      </c>
      <c r="C165">
        <v>2</v>
      </c>
      <c r="D165">
        <v>9</v>
      </c>
      <c r="E165" t="s">
        <v>9</v>
      </c>
      <c r="F165">
        <v>1850</v>
      </c>
      <c r="G165" t="s">
        <v>13</v>
      </c>
      <c r="H165">
        <v>23.19</v>
      </c>
      <c r="I165">
        <v>-0.5</v>
      </c>
      <c r="J165">
        <v>1</v>
      </c>
      <c r="K165">
        <v>0.75</v>
      </c>
      <c r="L165">
        <v>0</v>
      </c>
      <c r="M165">
        <v>0</v>
      </c>
      <c r="N165">
        <v>0</v>
      </c>
      <c r="O165">
        <v>137.15396111272699</v>
      </c>
      <c r="P165">
        <v>0.41151601276647998</v>
      </c>
    </row>
    <row r="166" spans="1:16" x14ac:dyDescent="0.4">
      <c r="A166">
        <v>5505</v>
      </c>
      <c r="B166" t="s">
        <v>81</v>
      </c>
      <c r="C166">
        <v>2</v>
      </c>
      <c r="D166">
        <v>6</v>
      </c>
      <c r="E166" t="s">
        <v>9</v>
      </c>
      <c r="F166">
        <v>1742</v>
      </c>
      <c r="G166" t="s">
        <v>10</v>
      </c>
      <c r="H166">
        <v>22.79</v>
      </c>
      <c r="I166">
        <v>-0.75</v>
      </c>
      <c r="J166">
        <v>1</v>
      </c>
      <c r="K166">
        <v>0.625</v>
      </c>
      <c r="L166">
        <v>-0.5</v>
      </c>
      <c r="M166">
        <v>0.75</v>
      </c>
      <c r="N166">
        <v>0.5</v>
      </c>
      <c r="O166">
        <v>254.788858795702</v>
      </c>
      <c r="P166">
        <v>0.77004863547254998</v>
      </c>
    </row>
    <row r="167" spans="1:16" x14ac:dyDescent="0.4">
      <c r="A167">
        <v>5510</v>
      </c>
      <c r="B167" t="s">
        <v>81</v>
      </c>
      <c r="C167">
        <v>2</v>
      </c>
      <c r="D167">
        <v>6</v>
      </c>
      <c r="E167" t="s">
        <v>9</v>
      </c>
      <c r="F167">
        <v>1336</v>
      </c>
      <c r="G167" t="s">
        <v>13</v>
      </c>
      <c r="H167">
        <v>22.79</v>
      </c>
      <c r="I167">
        <v>-0.5</v>
      </c>
      <c r="J167">
        <v>0.75</v>
      </c>
      <c r="K167">
        <v>0.5</v>
      </c>
      <c r="L167">
        <v>-0.5</v>
      </c>
      <c r="M167">
        <v>0.5</v>
      </c>
      <c r="N167">
        <v>0.25</v>
      </c>
      <c r="O167">
        <v>240.147633290497</v>
      </c>
      <c r="P167">
        <v>0.71637677926963095</v>
      </c>
    </row>
    <row r="168" spans="1:16" x14ac:dyDescent="0.4">
      <c r="A168">
        <v>5516</v>
      </c>
      <c r="B168" t="s">
        <v>82</v>
      </c>
      <c r="C168">
        <v>2</v>
      </c>
      <c r="D168">
        <v>13</v>
      </c>
      <c r="E168" t="s">
        <v>9</v>
      </c>
      <c r="F168">
        <v>2551</v>
      </c>
      <c r="G168" t="s">
        <v>10</v>
      </c>
      <c r="H168">
        <v>26.64</v>
      </c>
      <c r="I168">
        <v>-0.75</v>
      </c>
      <c r="J168">
        <v>-5.25</v>
      </c>
      <c r="K168">
        <v>-5.625</v>
      </c>
      <c r="L168">
        <v>-0.5</v>
      </c>
      <c r="M168">
        <v>-5.5</v>
      </c>
      <c r="N168">
        <v>-5.75</v>
      </c>
      <c r="O168">
        <v>180.09731439191901</v>
      </c>
      <c r="P168">
        <v>0.53673542037561595</v>
      </c>
    </row>
    <row r="169" spans="1:16" x14ac:dyDescent="0.4">
      <c r="A169">
        <v>5522</v>
      </c>
      <c r="B169" t="s">
        <v>82</v>
      </c>
      <c r="C169">
        <v>2</v>
      </c>
      <c r="D169">
        <v>13</v>
      </c>
      <c r="E169" t="s">
        <v>9</v>
      </c>
      <c r="F169">
        <v>2539</v>
      </c>
      <c r="G169" t="s">
        <v>13</v>
      </c>
      <c r="H169">
        <v>26.33</v>
      </c>
      <c r="I169">
        <v>-0.75</v>
      </c>
      <c r="J169">
        <v>-4.5</v>
      </c>
      <c r="K169">
        <v>-4.875</v>
      </c>
      <c r="L169">
        <v>-0.5</v>
      </c>
      <c r="M169">
        <v>-4.5</v>
      </c>
      <c r="N169">
        <v>-4.75</v>
      </c>
      <c r="O169">
        <v>193.907797612877</v>
      </c>
      <c r="P169">
        <v>0.59066724163597795</v>
      </c>
    </row>
    <row r="170" spans="1:16" x14ac:dyDescent="0.4">
      <c r="A170">
        <v>5528</v>
      </c>
      <c r="B170" t="s">
        <v>83</v>
      </c>
      <c r="C170">
        <v>2</v>
      </c>
      <c r="D170">
        <v>7</v>
      </c>
      <c r="E170" t="s">
        <v>9</v>
      </c>
      <c r="F170">
        <v>1687</v>
      </c>
      <c r="G170" t="s">
        <v>10</v>
      </c>
      <c r="H170">
        <v>21.82</v>
      </c>
      <c r="I170">
        <v>-0.5</v>
      </c>
      <c r="J170">
        <v>0.25</v>
      </c>
      <c r="K170">
        <v>0</v>
      </c>
      <c r="L170">
        <v>-0.5</v>
      </c>
      <c r="M170">
        <v>0.5</v>
      </c>
      <c r="N170">
        <v>0.25</v>
      </c>
      <c r="O170">
        <v>331.99237498888999</v>
      </c>
      <c r="P170">
        <v>0.99243096378953799</v>
      </c>
    </row>
    <row r="171" spans="1:16" x14ac:dyDescent="0.4">
      <c r="A171">
        <v>5534</v>
      </c>
      <c r="B171" t="s">
        <v>83</v>
      </c>
      <c r="C171">
        <v>2</v>
      </c>
      <c r="D171">
        <v>7</v>
      </c>
      <c r="E171" t="s">
        <v>9</v>
      </c>
      <c r="F171">
        <v>1803</v>
      </c>
      <c r="G171" t="s">
        <v>13</v>
      </c>
      <c r="H171">
        <v>22</v>
      </c>
      <c r="I171">
        <v>0</v>
      </c>
      <c r="J171">
        <v>0</v>
      </c>
      <c r="K171">
        <v>0</v>
      </c>
      <c r="L171">
        <v>0</v>
      </c>
      <c r="M171">
        <v>0.25</v>
      </c>
      <c r="N171">
        <v>0.25</v>
      </c>
      <c r="O171">
        <v>306.800879634463</v>
      </c>
      <c r="P171">
        <v>0.92522885713925795</v>
      </c>
    </row>
    <row r="172" spans="1:16" x14ac:dyDescent="0.4">
      <c r="A172">
        <v>5551</v>
      </c>
      <c r="B172" t="s">
        <v>85</v>
      </c>
      <c r="C172">
        <v>2</v>
      </c>
      <c r="D172">
        <v>10</v>
      </c>
      <c r="E172" t="s">
        <v>9</v>
      </c>
      <c r="F172">
        <v>1689</v>
      </c>
      <c r="G172" t="s">
        <v>10</v>
      </c>
      <c r="H172">
        <v>23.41</v>
      </c>
      <c r="I172">
        <v>-0.25</v>
      </c>
      <c r="J172">
        <v>-0.75</v>
      </c>
      <c r="K172">
        <v>-0.875</v>
      </c>
      <c r="L172">
        <v>0</v>
      </c>
      <c r="M172">
        <v>-0.5</v>
      </c>
      <c r="N172">
        <v>-0.5</v>
      </c>
      <c r="O172">
        <v>333.73292894514401</v>
      </c>
      <c r="P172">
        <v>1.01155312040906</v>
      </c>
    </row>
    <row r="173" spans="1:16" x14ac:dyDescent="0.4">
      <c r="A173">
        <v>5556</v>
      </c>
      <c r="B173" t="s">
        <v>85</v>
      </c>
      <c r="C173">
        <v>2</v>
      </c>
      <c r="D173">
        <v>10</v>
      </c>
      <c r="E173" t="s">
        <v>9</v>
      </c>
      <c r="F173">
        <v>1503</v>
      </c>
      <c r="G173" t="s">
        <v>13</v>
      </c>
      <c r="H173">
        <v>23.32</v>
      </c>
      <c r="I173">
        <v>-0.5</v>
      </c>
      <c r="J173">
        <v>-0.75</v>
      </c>
      <c r="K173">
        <v>-1</v>
      </c>
      <c r="L173">
        <v>0</v>
      </c>
      <c r="M173">
        <v>-0.75</v>
      </c>
      <c r="N173">
        <v>-0.75</v>
      </c>
      <c r="O173">
        <v>294.437257095208</v>
      </c>
      <c r="P173">
        <v>0.89274814035460104</v>
      </c>
    </row>
    <row r="174" spans="1:16" x14ac:dyDescent="0.4">
      <c r="A174">
        <v>5572</v>
      </c>
      <c r="B174" t="s">
        <v>87</v>
      </c>
      <c r="C174">
        <v>2</v>
      </c>
      <c r="D174">
        <v>9</v>
      </c>
      <c r="E174" t="s">
        <v>9</v>
      </c>
      <c r="F174">
        <v>1937</v>
      </c>
      <c r="G174" t="s">
        <v>10</v>
      </c>
      <c r="H174">
        <v>23.65</v>
      </c>
      <c r="I174">
        <v>-0.75</v>
      </c>
      <c r="J174">
        <v>1.25</v>
      </c>
      <c r="K174">
        <v>0.875</v>
      </c>
      <c r="L174">
        <v>0</v>
      </c>
      <c r="M174">
        <v>0</v>
      </c>
      <c r="N174">
        <v>0</v>
      </c>
      <c r="O174">
        <v>361.69725624386001</v>
      </c>
      <c r="P174">
        <v>1.0958685075505601</v>
      </c>
    </row>
    <row r="175" spans="1:16" x14ac:dyDescent="0.4">
      <c r="A175">
        <v>5577</v>
      </c>
      <c r="B175" t="s">
        <v>87</v>
      </c>
      <c r="C175">
        <v>2</v>
      </c>
      <c r="D175">
        <v>9</v>
      </c>
      <c r="E175" t="s">
        <v>9</v>
      </c>
      <c r="F175">
        <v>1648</v>
      </c>
      <c r="G175" t="s">
        <v>13</v>
      </c>
      <c r="H175">
        <v>22.86</v>
      </c>
      <c r="I175">
        <v>-0.5</v>
      </c>
      <c r="J175">
        <v>2.75</v>
      </c>
      <c r="K175">
        <v>2.5</v>
      </c>
      <c r="L175">
        <v>0</v>
      </c>
      <c r="M175">
        <v>0</v>
      </c>
      <c r="N175">
        <v>0</v>
      </c>
      <c r="O175">
        <v>416.33777580536503</v>
      </c>
      <c r="P175">
        <v>1.25522849447837</v>
      </c>
    </row>
    <row r="176" spans="1:16" x14ac:dyDescent="0.4">
      <c r="A176">
        <v>5593</v>
      </c>
      <c r="B176" t="s">
        <v>89</v>
      </c>
      <c r="C176">
        <v>2</v>
      </c>
      <c r="D176">
        <v>10</v>
      </c>
      <c r="E176" t="s">
        <v>9</v>
      </c>
      <c r="F176">
        <v>1840</v>
      </c>
      <c r="G176" t="s">
        <v>10</v>
      </c>
      <c r="H176">
        <v>24.14</v>
      </c>
      <c r="I176">
        <v>-0.75</v>
      </c>
      <c r="J176">
        <v>-0.75</v>
      </c>
      <c r="K176">
        <v>-1.125</v>
      </c>
      <c r="L176">
        <v>-0.75</v>
      </c>
      <c r="M176">
        <v>-0.5</v>
      </c>
      <c r="N176">
        <v>-0.875</v>
      </c>
      <c r="O176">
        <v>186.435974848782</v>
      </c>
      <c r="P176">
        <v>0.55524442090358495</v>
      </c>
    </row>
    <row r="177" spans="1:16" x14ac:dyDescent="0.4">
      <c r="A177">
        <v>5598</v>
      </c>
      <c r="B177" t="s">
        <v>89</v>
      </c>
      <c r="C177">
        <v>2</v>
      </c>
      <c r="D177">
        <v>10</v>
      </c>
      <c r="E177" t="s">
        <v>9</v>
      </c>
      <c r="F177">
        <v>1700</v>
      </c>
      <c r="G177" t="s">
        <v>13</v>
      </c>
      <c r="H177">
        <v>23.49</v>
      </c>
      <c r="I177">
        <v>-1</v>
      </c>
      <c r="J177">
        <v>0</v>
      </c>
      <c r="K177">
        <v>-0.5</v>
      </c>
      <c r="L177">
        <v>-0.75</v>
      </c>
      <c r="M177">
        <v>0</v>
      </c>
      <c r="N177">
        <v>-0.375</v>
      </c>
      <c r="O177">
        <v>261.26876245741499</v>
      </c>
      <c r="P177">
        <v>0.79863227632873102</v>
      </c>
    </row>
    <row r="178" spans="1:16" x14ac:dyDescent="0.4">
      <c r="A178">
        <v>5636</v>
      </c>
      <c r="B178" t="s">
        <v>92</v>
      </c>
      <c r="C178">
        <v>2</v>
      </c>
      <c r="D178">
        <v>8</v>
      </c>
      <c r="E178" t="s">
        <v>9</v>
      </c>
      <c r="F178">
        <v>1744</v>
      </c>
      <c r="G178" t="s">
        <v>10</v>
      </c>
      <c r="H178">
        <v>23.41</v>
      </c>
      <c r="I178">
        <v>-0.25</v>
      </c>
      <c r="J178">
        <v>0</v>
      </c>
      <c r="K178">
        <v>-0.125</v>
      </c>
      <c r="L178">
        <v>0</v>
      </c>
      <c r="M178">
        <v>0</v>
      </c>
      <c r="N178">
        <v>0</v>
      </c>
      <c r="O178">
        <v>285.48370331504799</v>
      </c>
      <c r="P178">
        <v>0.85971032420156701</v>
      </c>
    </row>
    <row r="179" spans="1:16" x14ac:dyDescent="0.4">
      <c r="A179">
        <v>5641</v>
      </c>
      <c r="B179" t="s">
        <v>92</v>
      </c>
      <c r="C179">
        <v>2</v>
      </c>
      <c r="D179">
        <v>8</v>
      </c>
      <c r="E179" t="s">
        <v>9</v>
      </c>
      <c r="F179">
        <v>1652</v>
      </c>
      <c r="G179" t="s">
        <v>13</v>
      </c>
      <c r="H179">
        <v>23.29</v>
      </c>
      <c r="I179">
        <v>-0.25</v>
      </c>
      <c r="J179">
        <v>0</v>
      </c>
      <c r="K179">
        <v>-0.125</v>
      </c>
      <c r="L179">
        <v>0</v>
      </c>
      <c r="M179">
        <v>0</v>
      </c>
      <c r="N179">
        <v>0</v>
      </c>
      <c r="O179">
        <v>295.084883993299</v>
      </c>
      <c r="P179">
        <v>0.88589671480105703</v>
      </c>
    </row>
    <row r="180" spans="1:16" x14ac:dyDescent="0.4">
      <c r="A180">
        <v>5660</v>
      </c>
      <c r="B180" t="s">
        <v>94</v>
      </c>
      <c r="C180">
        <v>2</v>
      </c>
      <c r="D180">
        <v>13</v>
      </c>
      <c r="E180" t="s">
        <v>9</v>
      </c>
      <c r="F180">
        <v>2047</v>
      </c>
      <c r="G180" t="s">
        <v>10</v>
      </c>
      <c r="H180">
        <v>22.96</v>
      </c>
      <c r="I180">
        <v>-1.75</v>
      </c>
      <c r="J180">
        <v>-1.25</v>
      </c>
      <c r="K180">
        <v>-2.125</v>
      </c>
      <c r="L180">
        <v>-0.75</v>
      </c>
      <c r="M180">
        <v>-1</v>
      </c>
      <c r="N180">
        <v>-1.375</v>
      </c>
      <c r="O180">
        <v>319.36487772927501</v>
      </c>
      <c r="P180">
        <v>0.96035030412885103</v>
      </c>
    </row>
    <row r="181" spans="1:16" x14ac:dyDescent="0.4">
      <c r="A181">
        <v>5665</v>
      </c>
      <c r="B181" t="s">
        <v>94</v>
      </c>
      <c r="C181">
        <v>2</v>
      </c>
      <c r="D181">
        <v>13</v>
      </c>
      <c r="E181" t="s">
        <v>9</v>
      </c>
      <c r="F181">
        <v>1838</v>
      </c>
      <c r="G181" t="s">
        <v>13</v>
      </c>
      <c r="H181">
        <v>23.01</v>
      </c>
      <c r="I181">
        <v>-0.5</v>
      </c>
      <c r="J181">
        <v>-1.5</v>
      </c>
      <c r="K181">
        <v>-1.75</v>
      </c>
      <c r="L181">
        <v>-0.5</v>
      </c>
      <c r="M181">
        <v>-1.25</v>
      </c>
      <c r="N181">
        <v>-1.5</v>
      </c>
      <c r="O181">
        <v>328.61845138437701</v>
      </c>
      <c r="P181">
        <v>0.98456503452186195</v>
      </c>
    </row>
    <row r="183" spans="1:16" x14ac:dyDescent="0.4">
      <c r="B183" t="s">
        <v>123</v>
      </c>
      <c r="D183">
        <f>AVERAGE(D8:D181)</f>
        <v>9.8160919540229887</v>
      </c>
      <c r="E183" t="e">
        <f t="shared" ref="E183:P183" si="0">AVERAGE(E8:E181)</f>
        <v>#DIV/0!</v>
      </c>
      <c r="F183">
        <f t="shared" si="0"/>
        <v>1912.3850574712644</v>
      </c>
      <c r="G183" t="e">
        <f t="shared" si="0"/>
        <v>#DIV/0!</v>
      </c>
      <c r="H183">
        <f t="shared" si="0"/>
        <v>23.766149425287349</v>
      </c>
      <c r="I183">
        <f t="shared" si="0"/>
        <v>-0.64798850574712641</v>
      </c>
      <c r="J183">
        <f t="shared" si="0"/>
        <v>-0.92672413793103448</v>
      </c>
      <c r="K183">
        <f t="shared" si="0"/>
        <v>-1.2507183908045978</v>
      </c>
      <c r="L183">
        <f t="shared" si="0"/>
        <v>-0.37931034482758619</v>
      </c>
      <c r="M183">
        <f t="shared" si="0"/>
        <v>-0.87643678160919536</v>
      </c>
      <c r="N183">
        <f t="shared" si="0"/>
        <v>-1.0660919540229885</v>
      </c>
      <c r="O183">
        <f t="shared" si="0"/>
        <v>266.3029403153003</v>
      </c>
      <c r="P183">
        <f t="shared" si="0"/>
        <v>0.80183480562051201</v>
      </c>
    </row>
    <row r="184" spans="1:16" x14ac:dyDescent="0.4">
      <c r="B184" t="s">
        <v>124</v>
      </c>
      <c r="D184">
        <f>STDEV(D8:D181)</f>
        <v>2.4163639412757965</v>
      </c>
      <c r="E184" t="e">
        <f t="shared" ref="E184:P184" si="1">STDEV(E8:E181)</f>
        <v>#DIV/0!</v>
      </c>
      <c r="F184">
        <f t="shared" si="1"/>
        <v>308.87344436018088</v>
      </c>
      <c r="G184" t="e">
        <f t="shared" si="1"/>
        <v>#DIV/0!</v>
      </c>
      <c r="H184">
        <f t="shared" si="1"/>
        <v>1.1646461669992421</v>
      </c>
      <c r="I184">
        <f t="shared" si="1"/>
        <v>0.54760010290310246</v>
      </c>
      <c r="J184">
        <f t="shared" si="1"/>
        <v>1.7482497155637995</v>
      </c>
      <c r="K184">
        <f t="shared" si="1"/>
        <v>1.8365025273477358</v>
      </c>
      <c r="L184">
        <f t="shared" si="1"/>
        <v>0.5244899379748621</v>
      </c>
      <c r="M184">
        <f t="shared" si="1"/>
        <v>1.5573680754946562</v>
      </c>
      <c r="N184">
        <f t="shared" si="1"/>
        <v>1.6718014798496184</v>
      </c>
      <c r="O184">
        <f t="shared" si="1"/>
        <v>63.246986388004089</v>
      </c>
      <c r="P184">
        <f t="shared" si="1"/>
        <v>0.19071337180258935</v>
      </c>
    </row>
    <row r="185" spans="1:16" x14ac:dyDescent="0.4">
      <c r="B185" t="s">
        <v>125</v>
      </c>
      <c r="D185">
        <f>MAX(D8:D181)</f>
        <v>15</v>
      </c>
      <c r="E185">
        <f t="shared" ref="E185:P185" si="2">MAX(E8:E181)</f>
        <v>0</v>
      </c>
      <c r="F185">
        <f t="shared" si="2"/>
        <v>2686</v>
      </c>
      <c r="G185">
        <f t="shared" si="2"/>
        <v>0</v>
      </c>
      <c r="H185">
        <f t="shared" si="2"/>
        <v>26.92</v>
      </c>
      <c r="I185">
        <f t="shared" si="2"/>
        <v>0</v>
      </c>
      <c r="J185">
        <f t="shared" si="2"/>
        <v>3.75</v>
      </c>
      <c r="K185">
        <f t="shared" si="2"/>
        <v>3.25</v>
      </c>
      <c r="L185">
        <f t="shared" si="2"/>
        <v>0</v>
      </c>
      <c r="M185">
        <f t="shared" si="2"/>
        <v>2.25</v>
      </c>
      <c r="N185">
        <f t="shared" si="2"/>
        <v>1.875</v>
      </c>
      <c r="O185">
        <f t="shared" si="2"/>
        <v>417.62862406395902</v>
      </c>
      <c r="P185">
        <f t="shared" si="2"/>
        <v>1.2553124573705801</v>
      </c>
    </row>
    <row r="186" spans="1:16" x14ac:dyDescent="0.4">
      <c r="B186" t="s">
        <v>126</v>
      </c>
      <c r="D186">
        <f>MIN(D8:D181)</f>
        <v>6</v>
      </c>
      <c r="E186">
        <f t="shared" ref="E186:P186" si="3">MIN(E8:E181)</f>
        <v>0</v>
      </c>
      <c r="F186">
        <f t="shared" si="3"/>
        <v>696</v>
      </c>
      <c r="G186">
        <f t="shared" si="3"/>
        <v>0</v>
      </c>
      <c r="H186">
        <f t="shared" si="3"/>
        <v>21.47</v>
      </c>
      <c r="I186">
        <f t="shared" si="3"/>
        <v>-3</v>
      </c>
      <c r="J186">
        <f t="shared" si="3"/>
        <v>-6.5</v>
      </c>
      <c r="K186">
        <f t="shared" si="3"/>
        <v>-6.875</v>
      </c>
      <c r="L186">
        <f t="shared" si="3"/>
        <v>-3</v>
      </c>
      <c r="M186">
        <f t="shared" si="3"/>
        <v>-6.5</v>
      </c>
      <c r="N186">
        <f t="shared" si="3"/>
        <v>-6.75</v>
      </c>
      <c r="O186">
        <f t="shared" si="3"/>
        <v>129.71853781146501</v>
      </c>
      <c r="P186">
        <f t="shared" si="3"/>
        <v>0.39457424510574102</v>
      </c>
    </row>
    <row r="187" spans="1:16" x14ac:dyDescent="0.4">
      <c r="C187" t="s">
        <v>127</v>
      </c>
    </row>
    <row r="188" spans="1:16" x14ac:dyDescent="0.4">
      <c r="C188" t="s">
        <v>128</v>
      </c>
    </row>
    <row r="189" spans="1:16" x14ac:dyDescent="0.4">
      <c r="C189" t="s">
        <v>129</v>
      </c>
    </row>
    <row r="190" spans="1:16" x14ac:dyDescent="0.4">
      <c r="C190" t="s">
        <v>130</v>
      </c>
    </row>
    <row r="191" spans="1:16" x14ac:dyDescent="0.4">
      <c r="C191" t="s">
        <v>131</v>
      </c>
    </row>
    <row r="195" customFormat="1" x14ac:dyDescent="0.4"/>
  </sheetData>
  <sortState xmlns:xlrd2="http://schemas.microsoft.com/office/spreadsheetml/2017/richdata2" ref="A8:Y181">
    <sortCondition ref="C8:C181"/>
  </sortState>
  <phoneticPr fontId="18"/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3FE854-49BB-483E-AC0E-F9D55D3167DB}">
  <dimension ref="A1:Y67"/>
  <sheetViews>
    <sheetView topLeftCell="A26" zoomScale="70" zoomScaleNormal="70" workbookViewId="0">
      <selection activeCell="H8" sqref="H8:H57"/>
    </sheetView>
  </sheetViews>
  <sheetFormatPr defaultRowHeight="18.75" x14ac:dyDescent="0.4"/>
  <cols>
    <col min="1" max="1" width="11.375" bestFit="1" customWidth="1"/>
    <col min="11" max="11" width="9" style="5" customWidth="1"/>
    <col min="12" max="14" width="9" customWidth="1"/>
    <col min="19" max="19" width="12.5" bestFit="1" customWidth="1"/>
    <col min="20" max="20" width="15.375" bestFit="1" customWidth="1"/>
  </cols>
  <sheetData>
    <row r="1" spans="1:25" x14ac:dyDescent="0.4">
      <c r="A1" s="3">
        <v>45370</v>
      </c>
      <c r="B1" t="s">
        <v>117</v>
      </c>
    </row>
    <row r="2" spans="1:25" x14ac:dyDescent="0.4">
      <c r="A2" s="3"/>
      <c r="B2" t="s">
        <v>115</v>
      </c>
    </row>
    <row r="3" spans="1:25" x14ac:dyDescent="0.4">
      <c r="A3" s="3"/>
      <c r="B3" t="s">
        <v>116</v>
      </c>
    </row>
    <row r="4" spans="1:25" x14ac:dyDescent="0.4">
      <c r="A4" s="3"/>
      <c r="B4" t="s">
        <v>118</v>
      </c>
    </row>
    <row r="5" spans="1:25" x14ac:dyDescent="0.4">
      <c r="A5" s="3">
        <v>45541</v>
      </c>
      <c r="B5" t="s">
        <v>120</v>
      </c>
    </row>
    <row r="7" spans="1:25" x14ac:dyDescent="0.4">
      <c r="A7" t="s">
        <v>0</v>
      </c>
      <c r="B7" t="s">
        <v>1</v>
      </c>
      <c r="C7" t="s">
        <v>2</v>
      </c>
      <c r="D7" t="s">
        <v>3</v>
      </c>
      <c r="E7" t="s">
        <v>4</v>
      </c>
      <c r="F7" t="s">
        <v>5</v>
      </c>
      <c r="G7" t="s">
        <v>6</v>
      </c>
      <c r="H7" t="s">
        <v>7</v>
      </c>
      <c r="I7" t="s">
        <v>109</v>
      </c>
      <c r="J7" t="s">
        <v>110</v>
      </c>
      <c r="K7" s="5" t="s">
        <v>111</v>
      </c>
      <c r="L7" t="s">
        <v>112</v>
      </c>
      <c r="M7" t="s">
        <v>113</v>
      </c>
      <c r="N7" t="s">
        <v>114</v>
      </c>
      <c r="O7" t="s">
        <v>121</v>
      </c>
      <c r="P7" t="s">
        <v>122</v>
      </c>
      <c r="R7" s="1" t="s">
        <v>95</v>
      </c>
      <c r="S7" s="1" t="s">
        <v>108</v>
      </c>
      <c r="T7" s="1" t="s">
        <v>107</v>
      </c>
      <c r="V7" s="1" t="s">
        <v>119</v>
      </c>
      <c r="W7" s="1" t="s">
        <v>97</v>
      </c>
      <c r="X7" s="1" t="s">
        <v>98</v>
      </c>
      <c r="Y7" s="1" t="s">
        <v>99</v>
      </c>
    </row>
    <row r="8" spans="1:25" x14ac:dyDescent="0.4">
      <c r="A8">
        <v>5447</v>
      </c>
      <c r="B8" t="s">
        <v>76</v>
      </c>
      <c r="C8">
        <v>1</v>
      </c>
      <c r="D8">
        <v>10</v>
      </c>
      <c r="E8" t="s">
        <v>9</v>
      </c>
      <c r="F8">
        <v>2588</v>
      </c>
      <c r="G8" t="s">
        <v>10</v>
      </c>
      <c r="H8">
        <v>26.47</v>
      </c>
      <c r="I8">
        <v>-0.75</v>
      </c>
      <c r="J8">
        <v>-6.5</v>
      </c>
      <c r="K8" s="5">
        <v>-6.875</v>
      </c>
      <c r="L8">
        <v>-0.5</v>
      </c>
      <c r="M8">
        <v>-6.5</v>
      </c>
      <c r="N8">
        <v>-6.75</v>
      </c>
      <c r="O8">
        <v>143.39462727049499</v>
      </c>
      <c r="P8">
        <v>0.42764134334696802</v>
      </c>
      <c r="R8" s="2"/>
      <c r="S8" s="2"/>
      <c r="T8" s="2"/>
      <c r="V8" s="2"/>
      <c r="W8" s="2"/>
      <c r="X8" s="2"/>
      <c r="Y8" s="2"/>
    </row>
    <row r="9" spans="1:25" x14ac:dyDescent="0.4">
      <c r="A9">
        <v>5452</v>
      </c>
      <c r="B9" t="s">
        <v>76</v>
      </c>
      <c r="C9">
        <v>1</v>
      </c>
      <c r="D9">
        <v>10</v>
      </c>
      <c r="E9" t="s">
        <v>9</v>
      </c>
      <c r="F9">
        <v>2186</v>
      </c>
      <c r="G9" t="s">
        <v>13</v>
      </c>
      <c r="H9">
        <v>26.58</v>
      </c>
      <c r="I9">
        <v>-0.5</v>
      </c>
      <c r="J9">
        <v>-6.5</v>
      </c>
      <c r="K9" s="5">
        <v>-6.75</v>
      </c>
      <c r="L9">
        <v>-0.5</v>
      </c>
      <c r="M9">
        <v>-6</v>
      </c>
      <c r="N9">
        <v>-6.25</v>
      </c>
      <c r="O9">
        <v>129.71853781146501</v>
      </c>
      <c r="P9">
        <v>0.39457424510574102</v>
      </c>
      <c r="R9" s="2"/>
      <c r="S9" s="2"/>
      <c r="T9" s="2"/>
      <c r="V9" s="2"/>
      <c r="W9" s="2"/>
      <c r="X9" s="2"/>
      <c r="Y9" s="2"/>
    </row>
    <row r="10" spans="1:25" x14ac:dyDescent="0.4">
      <c r="A10">
        <v>5182</v>
      </c>
      <c r="B10" t="s">
        <v>57</v>
      </c>
      <c r="C10">
        <v>1</v>
      </c>
      <c r="D10">
        <v>14</v>
      </c>
      <c r="E10" t="s">
        <v>9</v>
      </c>
      <c r="F10">
        <v>2498</v>
      </c>
      <c r="G10" t="s">
        <v>13</v>
      </c>
      <c r="H10">
        <v>26.61</v>
      </c>
      <c r="I10">
        <v>-2.75</v>
      </c>
      <c r="J10">
        <v>-5.25</v>
      </c>
      <c r="K10" s="5">
        <v>-6.625</v>
      </c>
      <c r="L10">
        <v>-2.5</v>
      </c>
      <c r="M10">
        <v>-5</v>
      </c>
      <c r="N10">
        <v>-6.25</v>
      </c>
      <c r="O10">
        <v>278.468119450237</v>
      </c>
      <c r="P10">
        <v>0.84861021971169004</v>
      </c>
      <c r="R10" s="2"/>
      <c r="S10" s="2"/>
      <c r="T10" s="2"/>
    </row>
    <row r="11" spans="1:25" x14ac:dyDescent="0.4">
      <c r="A11">
        <v>5177</v>
      </c>
      <c r="B11" t="s">
        <v>57</v>
      </c>
      <c r="C11">
        <v>1</v>
      </c>
      <c r="D11">
        <v>14</v>
      </c>
      <c r="E11" t="s">
        <v>9</v>
      </c>
      <c r="F11">
        <v>1992</v>
      </c>
      <c r="G11" t="s">
        <v>10</v>
      </c>
      <c r="H11">
        <v>26.53</v>
      </c>
      <c r="I11">
        <v>-2.75</v>
      </c>
      <c r="J11">
        <v>-5</v>
      </c>
      <c r="K11" s="5">
        <v>-6.375</v>
      </c>
      <c r="L11">
        <v>-2.5</v>
      </c>
      <c r="M11">
        <v>-5</v>
      </c>
      <c r="N11">
        <v>-6.25</v>
      </c>
      <c r="O11">
        <v>243.10871602940099</v>
      </c>
      <c r="P11">
        <v>0.73295568486957496</v>
      </c>
      <c r="R11" s="2"/>
      <c r="S11" s="2"/>
      <c r="T11" s="2"/>
    </row>
    <row r="12" spans="1:25" x14ac:dyDescent="0.4">
      <c r="A12">
        <v>5225</v>
      </c>
      <c r="B12" t="s">
        <v>61</v>
      </c>
      <c r="C12">
        <v>1</v>
      </c>
      <c r="D12">
        <v>14</v>
      </c>
      <c r="E12" t="s">
        <v>9</v>
      </c>
      <c r="F12">
        <v>2200</v>
      </c>
      <c r="G12" t="s">
        <v>10</v>
      </c>
      <c r="H12">
        <v>26.92</v>
      </c>
      <c r="I12">
        <v>-1.25</v>
      </c>
      <c r="J12">
        <v>-5.25</v>
      </c>
      <c r="K12" s="5">
        <v>-5.875</v>
      </c>
      <c r="L12">
        <v>-1</v>
      </c>
      <c r="M12">
        <v>-5</v>
      </c>
      <c r="N12">
        <v>-5.5</v>
      </c>
      <c r="O12">
        <v>136.472417594511</v>
      </c>
      <c r="P12">
        <v>0.40893035647975001</v>
      </c>
      <c r="R12" s="2"/>
      <c r="S12" s="2"/>
      <c r="T12" s="2"/>
    </row>
    <row r="13" spans="1:25" x14ac:dyDescent="0.4">
      <c r="A13">
        <v>5516</v>
      </c>
      <c r="B13" t="s">
        <v>82</v>
      </c>
      <c r="C13">
        <v>2</v>
      </c>
      <c r="D13">
        <v>13</v>
      </c>
      <c r="E13" t="s">
        <v>9</v>
      </c>
      <c r="F13">
        <v>2551</v>
      </c>
      <c r="G13" t="s">
        <v>10</v>
      </c>
      <c r="H13">
        <v>26.64</v>
      </c>
      <c r="I13">
        <v>-0.75</v>
      </c>
      <c r="J13">
        <v>-5.25</v>
      </c>
      <c r="K13" s="5">
        <v>-5.625</v>
      </c>
      <c r="L13">
        <v>-0.5</v>
      </c>
      <c r="M13">
        <v>-5.5</v>
      </c>
      <c r="N13">
        <v>-5.75</v>
      </c>
      <c r="O13">
        <v>180.09731439191901</v>
      </c>
      <c r="P13">
        <v>0.53673542037561595</v>
      </c>
      <c r="R13" s="2"/>
      <c r="S13" s="2"/>
      <c r="T13" s="2"/>
    </row>
    <row r="14" spans="1:25" x14ac:dyDescent="0.4">
      <c r="A14">
        <v>4620</v>
      </c>
      <c r="B14" t="s">
        <v>15</v>
      </c>
      <c r="C14">
        <v>2</v>
      </c>
      <c r="D14">
        <v>9</v>
      </c>
      <c r="E14" t="s">
        <v>9</v>
      </c>
      <c r="F14">
        <v>1788</v>
      </c>
      <c r="G14" t="s">
        <v>10</v>
      </c>
      <c r="H14">
        <v>24.44</v>
      </c>
      <c r="I14">
        <v>-1.5</v>
      </c>
      <c r="J14">
        <v>-4.75</v>
      </c>
      <c r="K14" s="5">
        <v>-5.5</v>
      </c>
      <c r="L14">
        <v>-1.5</v>
      </c>
      <c r="M14">
        <v>-4.5</v>
      </c>
      <c r="N14">
        <v>-5.25</v>
      </c>
      <c r="O14">
        <v>232.908488202222</v>
      </c>
      <c r="P14">
        <v>0.70892634110944397</v>
      </c>
      <c r="R14" s="1" t="str">
        <f>"10-11"</f>
        <v>10-11</v>
      </c>
      <c r="S14" s="1">
        <f>COUNTIFS($D$8:$D$57, 10, $C$8:$C$57,1)</f>
        <v>6</v>
      </c>
      <c r="T14" s="1">
        <f>COUNTIFS($D$8:$D$57, 10, $C$8:$C$57,2)</f>
        <v>4</v>
      </c>
    </row>
    <row r="15" spans="1:25" x14ac:dyDescent="0.4">
      <c r="A15">
        <v>4625</v>
      </c>
      <c r="B15" t="s">
        <v>15</v>
      </c>
      <c r="C15">
        <v>2</v>
      </c>
      <c r="D15">
        <v>9</v>
      </c>
      <c r="E15" t="s">
        <v>9</v>
      </c>
      <c r="F15">
        <v>1588</v>
      </c>
      <c r="G15" t="s">
        <v>13</v>
      </c>
      <c r="H15">
        <v>24.31</v>
      </c>
      <c r="I15">
        <v>-2.25</v>
      </c>
      <c r="J15">
        <v>-4.25</v>
      </c>
      <c r="K15" s="5">
        <v>-5.375</v>
      </c>
      <c r="L15">
        <v>-2.25</v>
      </c>
      <c r="M15">
        <v>-4</v>
      </c>
      <c r="N15">
        <v>-5.125</v>
      </c>
      <c r="O15">
        <v>232.117012546051</v>
      </c>
      <c r="P15">
        <v>0.70226051912359999</v>
      </c>
      <c r="R15" s="1" t="str">
        <f>"11-12"</f>
        <v>11-12</v>
      </c>
      <c r="S15" s="1">
        <f>COUNTIFS($D$8:$D$57, 11, $C$8:$C$57,1)</f>
        <v>4</v>
      </c>
      <c r="T15" s="1">
        <f>COUNTIFS($D$8:$D$57, 11, $C$8:$C$57,2)</f>
        <v>4</v>
      </c>
    </row>
    <row r="16" spans="1:25" x14ac:dyDescent="0.4">
      <c r="A16">
        <v>5231</v>
      </c>
      <c r="B16" t="s">
        <v>61</v>
      </c>
      <c r="C16">
        <v>1</v>
      </c>
      <c r="D16">
        <v>14</v>
      </c>
      <c r="E16" t="s">
        <v>9</v>
      </c>
      <c r="F16">
        <v>2487</v>
      </c>
      <c r="G16" t="s">
        <v>13</v>
      </c>
      <c r="H16">
        <v>26.61</v>
      </c>
      <c r="I16">
        <v>-1.75</v>
      </c>
      <c r="J16">
        <v>-4.25</v>
      </c>
      <c r="K16" s="5">
        <v>-5.125</v>
      </c>
      <c r="L16">
        <v>-1.5</v>
      </c>
      <c r="M16">
        <v>-4</v>
      </c>
      <c r="N16">
        <v>-4.75</v>
      </c>
      <c r="O16">
        <v>180.50552837068901</v>
      </c>
      <c r="P16">
        <v>0.55091974466945304</v>
      </c>
      <c r="R16" s="2"/>
      <c r="S16" s="2"/>
      <c r="T16" s="2"/>
    </row>
    <row r="17" spans="1:20" x14ac:dyDescent="0.4">
      <c r="A17">
        <v>5384</v>
      </c>
      <c r="B17" t="s">
        <v>72</v>
      </c>
      <c r="C17">
        <v>1</v>
      </c>
      <c r="D17">
        <v>12</v>
      </c>
      <c r="E17" t="s">
        <v>9</v>
      </c>
      <c r="F17">
        <v>2548</v>
      </c>
      <c r="G17" t="s">
        <v>10</v>
      </c>
      <c r="H17">
        <v>26.55</v>
      </c>
      <c r="I17">
        <v>-1.25</v>
      </c>
      <c r="J17">
        <v>-4.5</v>
      </c>
      <c r="K17" s="5">
        <v>-5.125</v>
      </c>
      <c r="L17">
        <v>-0.75</v>
      </c>
      <c r="M17">
        <v>-4.25</v>
      </c>
      <c r="N17">
        <v>-4.625</v>
      </c>
      <c r="O17">
        <v>180.063866214717</v>
      </c>
      <c r="P17">
        <v>0.53930302760163396</v>
      </c>
      <c r="R17" s="2"/>
      <c r="S17" s="2"/>
      <c r="T17" s="2"/>
    </row>
    <row r="18" spans="1:20" x14ac:dyDescent="0.4">
      <c r="A18">
        <v>5522</v>
      </c>
      <c r="B18" t="s">
        <v>82</v>
      </c>
      <c r="C18">
        <v>2</v>
      </c>
      <c r="D18">
        <v>13</v>
      </c>
      <c r="E18" t="s">
        <v>9</v>
      </c>
      <c r="F18">
        <v>2539</v>
      </c>
      <c r="G18" t="s">
        <v>13</v>
      </c>
      <c r="H18">
        <v>26.33</v>
      </c>
      <c r="I18">
        <v>-0.75</v>
      </c>
      <c r="J18">
        <v>-4.5</v>
      </c>
      <c r="K18" s="5">
        <v>-4.875</v>
      </c>
      <c r="L18">
        <v>-0.5</v>
      </c>
      <c r="M18">
        <v>-4.5</v>
      </c>
      <c r="N18">
        <v>-4.75</v>
      </c>
      <c r="O18">
        <v>193.907797612877</v>
      </c>
      <c r="P18">
        <v>0.59066724163597795</v>
      </c>
      <c r="R18" s="2"/>
      <c r="S18" s="2"/>
      <c r="T18" s="2"/>
    </row>
    <row r="19" spans="1:20" x14ac:dyDescent="0.4">
      <c r="A19">
        <v>4757</v>
      </c>
      <c r="B19" t="s">
        <v>26</v>
      </c>
      <c r="C19">
        <v>1</v>
      </c>
      <c r="D19">
        <v>14</v>
      </c>
      <c r="E19" t="s">
        <v>9</v>
      </c>
      <c r="F19">
        <v>2349</v>
      </c>
      <c r="G19" t="s">
        <v>10</v>
      </c>
      <c r="H19">
        <v>25.65</v>
      </c>
      <c r="I19">
        <v>-1</v>
      </c>
      <c r="J19">
        <v>-4</v>
      </c>
      <c r="K19" s="5">
        <v>-4.5</v>
      </c>
      <c r="L19">
        <v>-0.75</v>
      </c>
      <c r="M19">
        <v>-3.5</v>
      </c>
      <c r="N19">
        <v>-3.875</v>
      </c>
      <c r="O19">
        <v>157.44665587210901</v>
      </c>
      <c r="P19">
        <v>0.47185627559971899</v>
      </c>
    </row>
    <row r="20" spans="1:20" x14ac:dyDescent="0.4">
      <c r="A20">
        <v>5646</v>
      </c>
      <c r="B20" t="s">
        <v>93</v>
      </c>
      <c r="C20">
        <v>1</v>
      </c>
      <c r="D20">
        <v>9</v>
      </c>
      <c r="E20" t="s">
        <v>9</v>
      </c>
      <c r="F20">
        <v>1898</v>
      </c>
      <c r="G20" t="s">
        <v>10</v>
      </c>
      <c r="H20">
        <v>25.14</v>
      </c>
      <c r="I20">
        <v>0</v>
      </c>
      <c r="J20">
        <v>-4.5</v>
      </c>
      <c r="K20" s="5">
        <v>-4.5</v>
      </c>
      <c r="L20">
        <v>-0.25</v>
      </c>
      <c r="M20">
        <v>-3.75</v>
      </c>
      <c r="N20">
        <v>-3.875</v>
      </c>
      <c r="O20">
        <v>201.6406312588</v>
      </c>
      <c r="P20">
        <v>0.62326437226514197</v>
      </c>
    </row>
    <row r="21" spans="1:20" x14ac:dyDescent="0.4">
      <c r="A21">
        <v>5652</v>
      </c>
      <c r="B21" t="s">
        <v>93</v>
      </c>
      <c r="C21">
        <v>1</v>
      </c>
      <c r="D21">
        <v>9</v>
      </c>
      <c r="E21" t="s">
        <v>9</v>
      </c>
      <c r="F21">
        <v>2301</v>
      </c>
      <c r="G21" t="s">
        <v>13</v>
      </c>
      <c r="H21">
        <v>25.44</v>
      </c>
      <c r="I21">
        <v>-0.25</v>
      </c>
      <c r="J21">
        <v>-4.25</v>
      </c>
      <c r="K21" s="5">
        <v>-4.375</v>
      </c>
      <c r="L21">
        <v>0</v>
      </c>
      <c r="M21">
        <v>-4</v>
      </c>
      <c r="N21">
        <v>-4</v>
      </c>
      <c r="O21">
        <v>204.272664959233</v>
      </c>
      <c r="P21">
        <v>0.62276844347667304</v>
      </c>
    </row>
    <row r="22" spans="1:20" x14ac:dyDescent="0.4">
      <c r="A22">
        <v>5391</v>
      </c>
      <c r="B22" t="s">
        <v>72</v>
      </c>
      <c r="C22">
        <v>1</v>
      </c>
      <c r="D22">
        <v>12</v>
      </c>
      <c r="E22" t="s">
        <v>9</v>
      </c>
      <c r="F22">
        <v>2493</v>
      </c>
      <c r="G22" t="s">
        <v>13</v>
      </c>
      <c r="H22">
        <v>26.18</v>
      </c>
      <c r="I22">
        <v>-1</v>
      </c>
      <c r="J22">
        <v>-3.75</v>
      </c>
      <c r="K22" s="5">
        <v>-4.25</v>
      </c>
      <c r="L22">
        <v>-0.75</v>
      </c>
      <c r="M22">
        <v>-3.5</v>
      </c>
      <c r="N22">
        <v>-3.875</v>
      </c>
      <c r="O22">
        <v>181.92584171873801</v>
      </c>
      <c r="P22">
        <v>0.55228008221810798</v>
      </c>
    </row>
    <row r="23" spans="1:20" x14ac:dyDescent="0.4">
      <c r="A23">
        <v>5141</v>
      </c>
      <c r="B23" t="s">
        <v>54</v>
      </c>
      <c r="C23">
        <v>2</v>
      </c>
      <c r="D23">
        <v>11</v>
      </c>
      <c r="E23" t="s">
        <v>9</v>
      </c>
      <c r="F23">
        <v>1740</v>
      </c>
      <c r="G23" t="s">
        <v>10</v>
      </c>
      <c r="H23">
        <v>23.25</v>
      </c>
      <c r="I23">
        <v>-0.25</v>
      </c>
      <c r="J23">
        <v>-4</v>
      </c>
      <c r="K23" s="5">
        <v>-4.125</v>
      </c>
      <c r="L23">
        <v>0</v>
      </c>
      <c r="M23">
        <v>-3.5</v>
      </c>
      <c r="N23">
        <v>-3.5</v>
      </c>
      <c r="O23">
        <v>301.41916534714699</v>
      </c>
      <c r="P23">
        <v>0.908667198474852</v>
      </c>
    </row>
    <row r="24" spans="1:20" x14ac:dyDescent="0.4">
      <c r="A24">
        <v>5146</v>
      </c>
      <c r="B24" t="s">
        <v>54</v>
      </c>
      <c r="C24">
        <v>2</v>
      </c>
      <c r="D24">
        <v>11</v>
      </c>
      <c r="E24" t="s">
        <v>9</v>
      </c>
      <c r="F24">
        <v>2005</v>
      </c>
      <c r="G24" t="s">
        <v>13</v>
      </c>
      <c r="H24">
        <v>23.29</v>
      </c>
      <c r="I24">
        <v>-0.5</v>
      </c>
      <c r="J24">
        <v>-3.75</v>
      </c>
      <c r="K24" s="5">
        <v>-4</v>
      </c>
      <c r="L24">
        <v>0</v>
      </c>
      <c r="M24">
        <v>-3.25</v>
      </c>
      <c r="N24">
        <v>-3.25</v>
      </c>
      <c r="O24">
        <v>299.54077409546699</v>
      </c>
      <c r="P24">
        <v>0.89472652231443395</v>
      </c>
    </row>
    <row r="25" spans="1:20" x14ac:dyDescent="0.4">
      <c r="A25">
        <v>5120</v>
      </c>
      <c r="B25" t="s">
        <v>52</v>
      </c>
      <c r="C25">
        <v>1</v>
      </c>
      <c r="D25">
        <v>7</v>
      </c>
      <c r="E25" t="s">
        <v>9</v>
      </c>
      <c r="F25">
        <v>2101</v>
      </c>
      <c r="G25" t="s">
        <v>10</v>
      </c>
      <c r="H25">
        <v>24.6</v>
      </c>
      <c r="I25">
        <v>-0.75</v>
      </c>
      <c r="J25">
        <v>-3.5</v>
      </c>
      <c r="K25" s="5">
        <v>-3.875</v>
      </c>
      <c r="L25">
        <v>-0.5</v>
      </c>
      <c r="M25">
        <v>-2.5</v>
      </c>
      <c r="N25">
        <v>-2.75</v>
      </c>
      <c r="O25">
        <v>226.42782789930399</v>
      </c>
      <c r="P25">
        <v>0.67881535505325197</v>
      </c>
    </row>
    <row r="26" spans="1:20" x14ac:dyDescent="0.4">
      <c r="A26">
        <v>5444</v>
      </c>
      <c r="B26" t="s">
        <v>106</v>
      </c>
      <c r="C26">
        <v>1</v>
      </c>
      <c r="D26">
        <v>12</v>
      </c>
      <c r="E26" t="s">
        <v>9</v>
      </c>
      <c r="F26">
        <v>1751</v>
      </c>
      <c r="G26" t="s">
        <v>10</v>
      </c>
      <c r="H26">
        <v>25.07</v>
      </c>
      <c r="I26">
        <v>-0.75</v>
      </c>
      <c r="J26">
        <v>-3.5</v>
      </c>
      <c r="K26" s="5">
        <v>-3.875</v>
      </c>
      <c r="L26">
        <v>-0.5</v>
      </c>
      <c r="M26">
        <v>-3.25</v>
      </c>
      <c r="N26">
        <v>-3.5</v>
      </c>
      <c r="O26">
        <v>226.35997906057901</v>
      </c>
      <c r="P26">
        <v>0.69014021027688099</v>
      </c>
    </row>
    <row r="27" spans="1:20" x14ac:dyDescent="0.4">
      <c r="A27">
        <v>5126</v>
      </c>
      <c r="B27" t="s">
        <v>52</v>
      </c>
      <c r="C27">
        <v>1</v>
      </c>
      <c r="D27">
        <v>7</v>
      </c>
      <c r="E27" t="s">
        <v>9</v>
      </c>
      <c r="F27">
        <v>2099</v>
      </c>
      <c r="G27" t="s">
        <v>13</v>
      </c>
      <c r="H27">
        <v>24.71</v>
      </c>
      <c r="I27">
        <v>-1</v>
      </c>
      <c r="J27">
        <v>-3.25</v>
      </c>
      <c r="K27" s="5">
        <v>-3.75</v>
      </c>
      <c r="L27">
        <v>-0.5</v>
      </c>
      <c r="M27">
        <v>-2.75</v>
      </c>
      <c r="N27">
        <v>-3</v>
      </c>
      <c r="O27">
        <v>229.31652769453001</v>
      </c>
      <c r="P27">
        <v>0.68905649103615396</v>
      </c>
    </row>
    <row r="28" spans="1:20" x14ac:dyDescent="0.4">
      <c r="A28">
        <v>5567</v>
      </c>
      <c r="B28" t="s">
        <v>86</v>
      </c>
      <c r="C28">
        <v>1</v>
      </c>
      <c r="D28">
        <v>11</v>
      </c>
      <c r="E28" t="s">
        <v>9</v>
      </c>
      <c r="F28">
        <v>2099</v>
      </c>
      <c r="G28" t="s">
        <v>13</v>
      </c>
      <c r="H28">
        <v>25.46</v>
      </c>
      <c r="I28">
        <v>-1.5</v>
      </c>
      <c r="J28">
        <v>-3</v>
      </c>
      <c r="K28" s="5">
        <v>-3.75</v>
      </c>
      <c r="L28">
        <v>-1</v>
      </c>
      <c r="M28">
        <v>-3</v>
      </c>
      <c r="N28">
        <v>-3.5</v>
      </c>
      <c r="O28">
        <v>192.29205813214199</v>
      </c>
      <c r="P28">
        <v>0.58068467261040202</v>
      </c>
    </row>
    <row r="29" spans="1:20" x14ac:dyDescent="0.4">
      <c r="A29">
        <v>4661</v>
      </c>
      <c r="B29" t="s">
        <v>19</v>
      </c>
      <c r="C29">
        <v>2</v>
      </c>
      <c r="D29">
        <v>10</v>
      </c>
      <c r="E29" t="s">
        <v>9</v>
      </c>
      <c r="F29">
        <v>1540</v>
      </c>
      <c r="G29" t="s">
        <v>10</v>
      </c>
      <c r="H29">
        <v>24.2</v>
      </c>
      <c r="I29">
        <v>-0.5</v>
      </c>
      <c r="J29">
        <v>-3.5</v>
      </c>
      <c r="K29" s="5">
        <v>-3.75</v>
      </c>
      <c r="L29">
        <v>0</v>
      </c>
      <c r="M29">
        <v>-3.5</v>
      </c>
      <c r="N29">
        <v>-3.5</v>
      </c>
      <c r="O29">
        <v>272.01923792201001</v>
      </c>
      <c r="P29">
        <v>0.81748862259118704</v>
      </c>
    </row>
    <row r="30" spans="1:20" x14ac:dyDescent="0.4">
      <c r="A30">
        <v>4762</v>
      </c>
      <c r="B30" t="s">
        <v>26</v>
      </c>
      <c r="C30">
        <v>1</v>
      </c>
      <c r="D30">
        <v>14</v>
      </c>
      <c r="E30" t="s">
        <v>9</v>
      </c>
      <c r="F30">
        <v>2298</v>
      </c>
      <c r="G30" t="s">
        <v>13</v>
      </c>
      <c r="H30">
        <v>25.2</v>
      </c>
      <c r="I30">
        <v>-1.25</v>
      </c>
      <c r="J30">
        <v>-3</v>
      </c>
      <c r="K30" s="5">
        <v>-3.625</v>
      </c>
      <c r="L30">
        <v>-1</v>
      </c>
      <c r="M30">
        <v>-2.75</v>
      </c>
      <c r="N30">
        <v>-3.25</v>
      </c>
      <c r="O30">
        <v>140.88958691672701</v>
      </c>
      <c r="P30">
        <v>0.42424361515625197</v>
      </c>
    </row>
    <row r="31" spans="1:20" x14ac:dyDescent="0.4">
      <c r="A31">
        <v>4666</v>
      </c>
      <c r="B31" t="s">
        <v>19</v>
      </c>
      <c r="C31">
        <v>2</v>
      </c>
      <c r="D31">
        <v>10</v>
      </c>
      <c r="E31" t="s">
        <v>9</v>
      </c>
      <c r="F31">
        <v>1588</v>
      </c>
      <c r="G31" t="s">
        <v>13</v>
      </c>
      <c r="H31">
        <v>24.04</v>
      </c>
      <c r="I31">
        <v>-0.25</v>
      </c>
      <c r="J31">
        <v>-3.5</v>
      </c>
      <c r="K31" s="5">
        <v>-3.625</v>
      </c>
      <c r="L31">
        <v>0</v>
      </c>
      <c r="M31">
        <v>-3.25</v>
      </c>
      <c r="N31">
        <v>-3.25</v>
      </c>
      <c r="O31">
        <v>300.21035903955402</v>
      </c>
      <c r="P31">
        <v>0.91227633313909295</v>
      </c>
    </row>
    <row r="32" spans="1:20" x14ac:dyDescent="0.4">
      <c r="A32">
        <v>5111</v>
      </c>
      <c r="B32" t="s">
        <v>51</v>
      </c>
      <c r="C32">
        <v>2</v>
      </c>
      <c r="D32">
        <v>10</v>
      </c>
      <c r="E32" t="s">
        <v>9</v>
      </c>
      <c r="F32">
        <v>2246</v>
      </c>
      <c r="G32" t="s">
        <v>13</v>
      </c>
      <c r="H32">
        <v>25.3</v>
      </c>
      <c r="I32">
        <v>-0.5</v>
      </c>
      <c r="J32">
        <v>-3.25</v>
      </c>
      <c r="K32" s="5">
        <v>-3.5</v>
      </c>
      <c r="L32">
        <v>-0.5</v>
      </c>
      <c r="M32">
        <v>-3</v>
      </c>
      <c r="N32">
        <v>-3.25</v>
      </c>
      <c r="O32">
        <v>301.59830406927699</v>
      </c>
      <c r="P32">
        <v>0.92350937220829799</v>
      </c>
    </row>
    <row r="33" spans="1:25" x14ac:dyDescent="0.4">
      <c r="A33">
        <v>5435</v>
      </c>
      <c r="B33" t="s">
        <v>106</v>
      </c>
      <c r="C33">
        <v>1</v>
      </c>
      <c r="D33">
        <v>12</v>
      </c>
      <c r="E33" t="s">
        <v>9</v>
      </c>
      <c r="F33">
        <v>2200</v>
      </c>
      <c r="G33" t="s">
        <v>13</v>
      </c>
      <c r="H33">
        <v>24.81</v>
      </c>
      <c r="I33">
        <v>-1.25</v>
      </c>
      <c r="J33">
        <v>-2.75</v>
      </c>
      <c r="K33" s="5">
        <v>-3.375</v>
      </c>
      <c r="L33">
        <v>-0.5</v>
      </c>
      <c r="M33">
        <v>-3</v>
      </c>
      <c r="N33">
        <v>-3.25</v>
      </c>
      <c r="O33">
        <v>251.49166405022399</v>
      </c>
      <c r="P33">
        <v>0.76410713452350199</v>
      </c>
    </row>
    <row r="34" spans="1:25" x14ac:dyDescent="0.4">
      <c r="A34">
        <v>5360</v>
      </c>
      <c r="B34" t="s">
        <v>70</v>
      </c>
      <c r="C34">
        <v>2</v>
      </c>
      <c r="D34">
        <v>11</v>
      </c>
      <c r="E34" t="s">
        <v>9</v>
      </c>
      <c r="F34">
        <v>2099</v>
      </c>
      <c r="G34" t="s">
        <v>10</v>
      </c>
      <c r="H34">
        <v>24.76</v>
      </c>
      <c r="I34">
        <v>-1.25</v>
      </c>
      <c r="J34">
        <v>-2.75</v>
      </c>
      <c r="K34" s="5">
        <v>-3.375</v>
      </c>
      <c r="L34">
        <v>-1.25</v>
      </c>
      <c r="M34">
        <v>-2.5</v>
      </c>
      <c r="N34">
        <v>-3.125</v>
      </c>
      <c r="O34">
        <v>237.49216951796501</v>
      </c>
      <c r="P34">
        <v>0.71528772271226304</v>
      </c>
    </row>
    <row r="35" spans="1:25" x14ac:dyDescent="0.4">
      <c r="A35">
        <v>4699</v>
      </c>
      <c r="B35" t="s">
        <v>20</v>
      </c>
      <c r="C35">
        <v>1</v>
      </c>
      <c r="D35">
        <v>8</v>
      </c>
      <c r="E35" t="s">
        <v>9</v>
      </c>
      <c r="F35">
        <v>1700</v>
      </c>
      <c r="G35" t="s">
        <v>13</v>
      </c>
      <c r="H35">
        <v>24.32</v>
      </c>
      <c r="I35">
        <v>-1.25</v>
      </c>
      <c r="J35">
        <v>-2.5</v>
      </c>
      <c r="K35" s="5">
        <v>-3.125</v>
      </c>
      <c r="L35">
        <v>-1</v>
      </c>
      <c r="M35">
        <v>0</v>
      </c>
      <c r="N35">
        <v>-0.5</v>
      </c>
      <c r="O35">
        <v>291.09186109638898</v>
      </c>
      <c r="P35">
        <v>0.88231834622002903</v>
      </c>
    </row>
    <row r="36" spans="1:25" x14ac:dyDescent="0.4">
      <c r="A36">
        <v>5563</v>
      </c>
      <c r="B36" t="s">
        <v>86</v>
      </c>
      <c r="C36">
        <v>1</v>
      </c>
      <c r="D36">
        <v>11</v>
      </c>
      <c r="E36" t="s">
        <v>9</v>
      </c>
      <c r="F36">
        <v>1838</v>
      </c>
      <c r="G36" t="s">
        <v>10</v>
      </c>
      <c r="H36">
        <v>25.35</v>
      </c>
      <c r="I36">
        <v>-1.25</v>
      </c>
      <c r="J36">
        <v>-2.5</v>
      </c>
      <c r="K36" s="5">
        <v>-3.125</v>
      </c>
      <c r="L36">
        <v>-1</v>
      </c>
      <c r="M36">
        <v>-2.5</v>
      </c>
      <c r="N36">
        <v>-3</v>
      </c>
      <c r="O36">
        <v>184.241011261241</v>
      </c>
      <c r="P36">
        <v>0.556256460661816</v>
      </c>
    </row>
    <row r="37" spans="1:25" x14ac:dyDescent="0.4">
      <c r="A37">
        <v>5106</v>
      </c>
      <c r="B37" t="s">
        <v>51</v>
      </c>
      <c r="C37">
        <v>2</v>
      </c>
      <c r="D37">
        <v>10</v>
      </c>
      <c r="E37" t="s">
        <v>9</v>
      </c>
      <c r="F37">
        <v>2289</v>
      </c>
      <c r="G37" t="s">
        <v>10</v>
      </c>
      <c r="H37">
        <v>25.2</v>
      </c>
      <c r="I37">
        <v>-0.5</v>
      </c>
      <c r="J37">
        <v>-2.75</v>
      </c>
      <c r="K37" s="5">
        <v>-3</v>
      </c>
      <c r="L37">
        <v>-0.5</v>
      </c>
      <c r="M37">
        <v>-2.75</v>
      </c>
      <c r="N37">
        <v>-3</v>
      </c>
      <c r="O37">
        <v>286.5660279009</v>
      </c>
      <c r="P37">
        <v>0.87290104168219196</v>
      </c>
    </row>
    <row r="38" spans="1:25" x14ac:dyDescent="0.4">
      <c r="A38">
        <v>5365</v>
      </c>
      <c r="B38" t="s">
        <v>70</v>
      </c>
      <c r="C38">
        <v>2</v>
      </c>
      <c r="D38">
        <v>11</v>
      </c>
      <c r="E38" t="s">
        <v>9</v>
      </c>
      <c r="F38">
        <v>2149</v>
      </c>
      <c r="G38" t="s">
        <v>13</v>
      </c>
      <c r="H38">
        <v>24.67</v>
      </c>
      <c r="I38">
        <v>-3</v>
      </c>
      <c r="J38">
        <v>-1.5</v>
      </c>
      <c r="K38" s="5">
        <v>-3</v>
      </c>
      <c r="L38">
        <v>-3</v>
      </c>
      <c r="M38">
        <v>-1.25</v>
      </c>
      <c r="N38">
        <v>-2.75</v>
      </c>
      <c r="O38">
        <v>289.55849186306398</v>
      </c>
      <c r="P38">
        <v>0.88003081646481096</v>
      </c>
    </row>
    <row r="39" spans="1:25" x14ac:dyDescent="0.4">
      <c r="A39">
        <v>4972</v>
      </c>
      <c r="B39" t="s">
        <v>44</v>
      </c>
      <c r="C39">
        <v>2</v>
      </c>
      <c r="D39">
        <v>7</v>
      </c>
      <c r="E39" t="s">
        <v>9</v>
      </c>
      <c r="F39">
        <v>1939</v>
      </c>
      <c r="G39" t="s">
        <v>10</v>
      </c>
      <c r="H39">
        <v>23.12</v>
      </c>
      <c r="I39">
        <v>-0.25</v>
      </c>
      <c r="J39">
        <v>-2.75</v>
      </c>
      <c r="K39" s="5">
        <v>-2.875</v>
      </c>
      <c r="L39">
        <v>0</v>
      </c>
      <c r="M39">
        <v>0.5</v>
      </c>
      <c r="N39">
        <v>0.5</v>
      </c>
      <c r="O39">
        <v>319.311483030825</v>
      </c>
      <c r="P39">
        <v>0.96291549824135603</v>
      </c>
    </row>
    <row r="40" spans="1:25" x14ac:dyDescent="0.4">
      <c r="A40">
        <v>5471</v>
      </c>
      <c r="B40" t="s">
        <v>78</v>
      </c>
      <c r="C40">
        <v>1</v>
      </c>
      <c r="D40">
        <v>13</v>
      </c>
      <c r="E40" t="s">
        <v>9</v>
      </c>
      <c r="F40">
        <v>2290</v>
      </c>
      <c r="G40" t="s">
        <v>10</v>
      </c>
      <c r="H40">
        <v>24.83</v>
      </c>
      <c r="I40">
        <v>-0.75</v>
      </c>
      <c r="J40">
        <v>-2.25</v>
      </c>
      <c r="K40" s="5">
        <v>-2.625</v>
      </c>
      <c r="L40">
        <v>-0.5</v>
      </c>
      <c r="M40">
        <v>-2</v>
      </c>
      <c r="N40">
        <v>-2.25</v>
      </c>
      <c r="O40">
        <v>223.92181116238299</v>
      </c>
      <c r="P40">
        <v>0.67488573468389801</v>
      </c>
    </row>
    <row r="41" spans="1:25" x14ac:dyDescent="0.4">
      <c r="A41">
        <v>4704</v>
      </c>
      <c r="B41" t="s">
        <v>21</v>
      </c>
      <c r="C41">
        <v>1</v>
      </c>
      <c r="D41">
        <v>12</v>
      </c>
      <c r="E41" t="s">
        <v>9</v>
      </c>
      <c r="F41">
        <v>2298</v>
      </c>
      <c r="G41" t="s">
        <v>10</v>
      </c>
      <c r="H41">
        <v>24.95</v>
      </c>
      <c r="I41">
        <v>-1.5</v>
      </c>
      <c r="J41">
        <v>-1.75</v>
      </c>
      <c r="K41" s="5">
        <v>-2.5</v>
      </c>
      <c r="L41">
        <v>-1.25</v>
      </c>
      <c r="M41">
        <v>-1.5</v>
      </c>
      <c r="N41">
        <v>-2.125</v>
      </c>
      <c r="O41">
        <v>175.31912290548399</v>
      </c>
      <c r="P41">
        <v>0.526899919058615</v>
      </c>
    </row>
    <row r="42" spans="1:25" x14ac:dyDescent="0.4">
      <c r="A42">
        <v>5476</v>
      </c>
      <c r="B42" t="s">
        <v>78</v>
      </c>
      <c r="C42">
        <v>1</v>
      </c>
      <c r="D42">
        <v>13</v>
      </c>
      <c r="E42" t="s">
        <v>9</v>
      </c>
      <c r="F42">
        <v>2349</v>
      </c>
      <c r="G42" t="s">
        <v>13</v>
      </c>
      <c r="H42">
        <v>24.72</v>
      </c>
      <c r="I42">
        <v>-1</v>
      </c>
      <c r="J42">
        <v>-2</v>
      </c>
      <c r="K42" s="5">
        <v>-2.5</v>
      </c>
      <c r="L42">
        <v>-0.5</v>
      </c>
      <c r="M42">
        <v>-2</v>
      </c>
      <c r="N42">
        <v>-2.25</v>
      </c>
      <c r="O42">
        <v>271.249358607072</v>
      </c>
      <c r="P42">
        <v>0.81759604556863397</v>
      </c>
    </row>
    <row r="43" spans="1:25" x14ac:dyDescent="0.4">
      <c r="A43">
        <v>5306</v>
      </c>
      <c r="B43" t="s">
        <v>67</v>
      </c>
      <c r="C43">
        <v>2</v>
      </c>
      <c r="D43">
        <v>9</v>
      </c>
      <c r="E43" t="s">
        <v>9</v>
      </c>
      <c r="F43">
        <v>1996</v>
      </c>
      <c r="G43" t="s">
        <v>10</v>
      </c>
      <c r="H43">
        <v>24.06</v>
      </c>
      <c r="I43">
        <v>0</v>
      </c>
      <c r="J43">
        <v>-2.5</v>
      </c>
      <c r="K43" s="5">
        <v>-2.5</v>
      </c>
      <c r="L43">
        <v>0</v>
      </c>
      <c r="M43">
        <v>-2.25</v>
      </c>
      <c r="N43">
        <v>-2.25</v>
      </c>
      <c r="O43">
        <v>304.90585240440703</v>
      </c>
      <c r="P43">
        <v>0.92141571117999499</v>
      </c>
    </row>
    <row r="44" spans="1:25" x14ac:dyDescent="0.4">
      <c r="A44">
        <v>5289</v>
      </c>
      <c r="B44" t="s">
        <v>65</v>
      </c>
      <c r="C44">
        <v>2</v>
      </c>
      <c r="D44">
        <v>7</v>
      </c>
      <c r="E44" t="s">
        <v>9</v>
      </c>
      <c r="F44">
        <v>1648</v>
      </c>
      <c r="G44" t="s">
        <v>13</v>
      </c>
      <c r="H44">
        <v>23.55</v>
      </c>
      <c r="I44">
        <v>-1.25</v>
      </c>
      <c r="J44">
        <v>-1.75</v>
      </c>
      <c r="K44" s="5">
        <v>-2.375</v>
      </c>
      <c r="L44">
        <v>-1</v>
      </c>
      <c r="M44">
        <v>-1.75</v>
      </c>
      <c r="N44">
        <v>-2.25</v>
      </c>
      <c r="O44">
        <v>225.20054550837301</v>
      </c>
      <c r="P44">
        <v>0.67896858624582401</v>
      </c>
    </row>
    <row r="45" spans="1:25" x14ac:dyDescent="0.4">
      <c r="A45">
        <v>4848</v>
      </c>
      <c r="B45" t="s">
        <v>32</v>
      </c>
      <c r="C45">
        <v>2</v>
      </c>
      <c r="D45">
        <v>13</v>
      </c>
      <c r="E45" t="s">
        <v>9</v>
      </c>
      <c r="F45">
        <v>1996</v>
      </c>
      <c r="G45" t="s">
        <v>10</v>
      </c>
      <c r="H45">
        <v>24.48</v>
      </c>
      <c r="I45">
        <v>-0.5</v>
      </c>
      <c r="J45">
        <v>-2</v>
      </c>
      <c r="K45" s="5">
        <v>-2.25</v>
      </c>
      <c r="L45">
        <v>0</v>
      </c>
      <c r="M45">
        <v>-1.75</v>
      </c>
      <c r="N45">
        <v>-1.75</v>
      </c>
      <c r="O45">
        <v>252.09934847407601</v>
      </c>
      <c r="P45">
        <v>0.75455377360946496</v>
      </c>
    </row>
    <row r="46" spans="1:25" x14ac:dyDescent="0.4">
      <c r="A46">
        <v>4853</v>
      </c>
      <c r="B46" t="s">
        <v>32</v>
      </c>
      <c r="C46">
        <v>2</v>
      </c>
      <c r="D46">
        <v>13</v>
      </c>
      <c r="E46" t="s">
        <v>9</v>
      </c>
      <c r="F46">
        <v>2200</v>
      </c>
      <c r="G46" t="s">
        <v>13</v>
      </c>
      <c r="H46">
        <v>24.35</v>
      </c>
      <c r="I46">
        <v>-0.25</v>
      </c>
      <c r="J46">
        <v>-2</v>
      </c>
      <c r="K46" s="5">
        <v>-2.125</v>
      </c>
      <c r="L46">
        <v>0</v>
      </c>
      <c r="M46">
        <v>-1.75</v>
      </c>
      <c r="N46">
        <v>-1.75</v>
      </c>
      <c r="O46">
        <v>320.54195321242099</v>
      </c>
      <c r="P46">
        <v>0.95967889846079701</v>
      </c>
    </row>
    <row r="47" spans="1:25" x14ac:dyDescent="0.4">
      <c r="A47">
        <v>5660</v>
      </c>
      <c r="B47" t="s">
        <v>94</v>
      </c>
      <c r="C47">
        <v>2</v>
      </c>
      <c r="D47">
        <v>13</v>
      </c>
      <c r="E47" t="s">
        <v>9</v>
      </c>
      <c r="F47">
        <v>2047</v>
      </c>
      <c r="G47" t="s">
        <v>10</v>
      </c>
      <c r="H47">
        <v>22.96</v>
      </c>
      <c r="I47">
        <v>-1.75</v>
      </c>
      <c r="J47">
        <v>-1.25</v>
      </c>
      <c r="K47" s="5">
        <v>-2.125</v>
      </c>
      <c r="L47">
        <v>-0.75</v>
      </c>
      <c r="M47">
        <v>-1</v>
      </c>
      <c r="N47">
        <v>-1.375</v>
      </c>
      <c r="O47">
        <v>319.36487772927501</v>
      </c>
      <c r="P47">
        <v>0.96035030412885103</v>
      </c>
    </row>
    <row r="48" spans="1:25" x14ac:dyDescent="0.4">
      <c r="A48">
        <v>4605</v>
      </c>
      <c r="B48" t="s">
        <v>8</v>
      </c>
      <c r="C48">
        <v>2</v>
      </c>
      <c r="D48">
        <v>9</v>
      </c>
      <c r="E48" t="s">
        <v>9</v>
      </c>
      <c r="F48">
        <v>1992</v>
      </c>
      <c r="G48" t="s">
        <v>13</v>
      </c>
      <c r="H48">
        <v>23.72</v>
      </c>
      <c r="I48">
        <v>-0.5</v>
      </c>
      <c r="J48">
        <v>-1.75</v>
      </c>
      <c r="K48" s="5">
        <v>-2</v>
      </c>
      <c r="L48">
        <v>-0.5</v>
      </c>
      <c r="M48">
        <v>-1.75</v>
      </c>
      <c r="N48">
        <v>-2</v>
      </c>
      <c r="O48">
        <v>251.649372648732</v>
      </c>
      <c r="P48">
        <v>0.74902823012910802</v>
      </c>
      <c r="R48" s="4" t="str">
        <f>"7-8"</f>
        <v>7-8</v>
      </c>
      <c r="S48" s="4">
        <f>COUNTIFS($D$8:$D$57, 7, $C$8:$C$57,1)</f>
        <v>2</v>
      </c>
      <c r="T48" s="4">
        <f>COUNTIFS($D$8:$D$57, 7, $C$8:$C$57,2)</f>
        <v>3</v>
      </c>
      <c r="V48" t="s">
        <v>101</v>
      </c>
      <c r="W48">
        <f>STDEV($O$8:$O$57)</f>
        <v>59.951973697421806</v>
      </c>
      <c r="X48" t="e">
        <f>STDEV(#REF!)</f>
        <v>#REF!</v>
      </c>
      <c r="Y48" t="e">
        <f>STDEV(#REF!)</f>
        <v>#REF!</v>
      </c>
    </row>
    <row r="49" spans="1:16" x14ac:dyDescent="0.4">
      <c r="A49">
        <v>5311</v>
      </c>
      <c r="B49" t="s">
        <v>67</v>
      </c>
      <c r="C49">
        <v>2</v>
      </c>
      <c r="D49">
        <v>9</v>
      </c>
      <c r="E49" t="s">
        <v>9</v>
      </c>
      <c r="F49">
        <v>1751</v>
      </c>
      <c r="G49" t="s">
        <v>13</v>
      </c>
      <c r="H49">
        <v>23.88</v>
      </c>
      <c r="I49">
        <v>-1.5</v>
      </c>
      <c r="J49">
        <v>-1.25</v>
      </c>
      <c r="K49" s="5">
        <v>-2</v>
      </c>
      <c r="L49">
        <v>-1.25</v>
      </c>
      <c r="M49">
        <v>-1.5</v>
      </c>
      <c r="N49">
        <v>-2.125</v>
      </c>
      <c r="O49">
        <v>397.39467712354798</v>
      </c>
      <c r="P49">
        <v>1.1993008839818899</v>
      </c>
    </row>
    <row r="50" spans="1:16" x14ac:dyDescent="0.4">
      <c r="A50">
        <v>4736</v>
      </c>
      <c r="B50" t="s">
        <v>24</v>
      </c>
      <c r="C50">
        <v>1</v>
      </c>
      <c r="D50">
        <v>11</v>
      </c>
      <c r="E50" t="s">
        <v>9</v>
      </c>
      <c r="F50">
        <v>2250</v>
      </c>
      <c r="G50" t="s">
        <v>10</v>
      </c>
      <c r="H50">
        <v>24.08</v>
      </c>
      <c r="I50">
        <v>-0.25</v>
      </c>
      <c r="J50">
        <v>-1.75</v>
      </c>
      <c r="K50" s="5">
        <v>-1.875</v>
      </c>
      <c r="L50">
        <v>0</v>
      </c>
      <c r="M50">
        <v>-1.5</v>
      </c>
      <c r="N50">
        <v>-1.5</v>
      </c>
      <c r="O50">
        <v>183.11938978166901</v>
      </c>
      <c r="P50">
        <v>0.55677557244766296</v>
      </c>
    </row>
    <row r="51" spans="1:16" x14ac:dyDescent="0.4">
      <c r="A51">
        <v>5544</v>
      </c>
      <c r="B51" t="s">
        <v>84</v>
      </c>
      <c r="C51">
        <v>1</v>
      </c>
      <c r="D51">
        <v>10</v>
      </c>
      <c r="E51" t="s">
        <v>9</v>
      </c>
      <c r="F51">
        <v>1850</v>
      </c>
      <c r="G51" t="s">
        <v>13</v>
      </c>
      <c r="H51">
        <v>24.86</v>
      </c>
      <c r="I51">
        <v>-0.75</v>
      </c>
      <c r="J51">
        <v>-1.5</v>
      </c>
      <c r="K51" s="5">
        <v>-1.875</v>
      </c>
      <c r="L51">
        <v>-0.75</v>
      </c>
      <c r="M51">
        <v>-1.25</v>
      </c>
      <c r="N51">
        <v>-1.625</v>
      </c>
      <c r="O51">
        <v>256.98063386551797</v>
      </c>
      <c r="P51">
        <v>0.77828018139962496</v>
      </c>
    </row>
    <row r="52" spans="1:16" x14ac:dyDescent="0.4">
      <c r="A52">
        <v>5582</v>
      </c>
      <c r="B52" t="s">
        <v>88</v>
      </c>
      <c r="C52">
        <v>1</v>
      </c>
      <c r="D52">
        <v>10</v>
      </c>
      <c r="E52" t="s">
        <v>9</v>
      </c>
      <c r="F52">
        <v>1996</v>
      </c>
      <c r="G52" t="s">
        <v>10</v>
      </c>
      <c r="H52">
        <v>25.07</v>
      </c>
      <c r="I52">
        <v>-0.25</v>
      </c>
      <c r="J52">
        <v>-1.75</v>
      </c>
      <c r="K52" s="5">
        <v>-1.875</v>
      </c>
      <c r="L52">
        <v>0</v>
      </c>
      <c r="M52">
        <v>-2</v>
      </c>
      <c r="N52">
        <v>-2</v>
      </c>
      <c r="O52">
        <v>283.46918200478001</v>
      </c>
      <c r="P52">
        <v>0.86226064136539005</v>
      </c>
    </row>
    <row r="53" spans="1:16" x14ac:dyDescent="0.4">
      <c r="A53">
        <v>4925</v>
      </c>
      <c r="B53" t="s">
        <v>39</v>
      </c>
      <c r="C53">
        <v>2</v>
      </c>
      <c r="D53">
        <v>7</v>
      </c>
      <c r="E53" t="s">
        <v>9</v>
      </c>
      <c r="F53">
        <v>696</v>
      </c>
      <c r="G53" t="s">
        <v>13</v>
      </c>
      <c r="H53">
        <v>22.62</v>
      </c>
      <c r="I53">
        <v>-0.25</v>
      </c>
      <c r="J53">
        <v>-1.75</v>
      </c>
      <c r="K53" s="5">
        <v>-1.875</v>
      </c>
      <c r="L53">
        <v>0</v>
      </c>
      <c r="M53">
        <v>0</v>
      </c>
      <c r="N53">
        <v>0</v>
      </c>
      <c r="O53">
        <v>305.44574254150598</v>
      </c>
      <c r="P53">
        <v>0.92353273574373396</v>
      </c>
    </row>
    <row r="54" spans="1:16" x14ac:dyDescent="0.4">
      <c r="A54">
        <v>5258</v>
      </c>
      <c r="B54" t="s">
        <v>63</v>
      </c>
      <c r="C54">
        <v>1</v>
      </c>
      <c r="D54">
        <v>11</v>
      </c>
      <c r="E54" t="s">
        <v>9</v>
      </c>
      <c r="F54">
        <v>1751</v>
      </c>
      <c r="G54" t="s">
        <v>13</v>
      </c>
      <c r="H54">
        <v>24.37</v>
      </c>
      <c r="I54">
        <v>-0.5</v>
      </c>
      <c r="J54">
        <v>-1.5</v>
      </c>
      <c r="K54" s="5">
        <v>-1.75</v>
      </c>
      <c r="L54">
        <v>0</v>
      </c>
      <c r="M54">
        <v>-1.5</v>
      </c>
      <c r="N54">
        <v>-1.5</v>
      </c>
      <c r="O54">
        <v>310.28038333808701</v>
      </c>
      <c r="P54">
        <v>0.930426693604963</v>
      </c>
    </row>
    <row r="55" spans="1:16" x14ac:dyDescent="0.4">
      <c r="A55">
        <v>5540</v>
      </c>
      <c r="B55" t="s">
        <v>84</v>
      </c>
      <c r="C55">
        <v>1</v>
      </c>
      <c r="D55">
        <v>10</v>
      </c>
      <c r="E55" t="s">
        <v>9</v>
      </c>
      <c r="F55">
        <v>1996</v>
      </c>
      <c r="G55" t="s">
        <v>10</v>
      </c>
      <c r="H55">
        <v>24.83</v>
      </c>
      <c r="I55">
        <v>-1</v>
      </c>
      <c r="J55">
        <v>-1.25</v>
      </c>
      <c r="K55" s="5">
        <v>-1.75</v>
      </c>
      <c r="L55">
        <v>-0.75</v>
      </c>
      <c r="M55">
        <v>-1.25</v>
      </c>
      <c r="N55">
        <v>-1.625</v>
      </c>
      <c r="O55">
        <v>268.39372225100499</v>
      </c>
      <c r="P55">
        <v>0.81108543548894396</v>
      </c>
    </row>
    <row r="56" spans="1:16" x14ac:dyDescent="0.4">
      <c r="A56">
        <v>5587</v>
      </c>
      <c r="B56" t="s">
        <v>88</v>
      </c>
      <c r="C56">
        <v>1</v>
      </c>
      <c r="D56">
        <v>10</v>
      </c>
      <c r="E56" t="s">
        <v>9</v>
      </c>
      <c r="F56">
        <v>1950</v>
      </c>
      <c r="G56" t="s">
        <v>13</v>
      </c>
      <c r="H56">
        <v>25.08</v>
      </c>
      <c r="I56">
        <v>-0.5</v>
      </c>
      <c r="J56">
        <v>-1.5</v>
      </c>
      <c r="K56" s="5">
        <v>-1.75</v>
      </c>
      <c r="L56">
        <v>-0.5</v>
      </c>
      <c r="M56">
        <v>-1.75</v>
      </c>
      <c r="N56">
        <v>-2</v>
      </c>
      <c r="O56">
        <v>213.651966291305</v>
      </c>
      <c r="P56">
        <v>0.64363808611392304</v>
      </c>
    </row>
    <row r="57" spans="1:16" x14ac:dyDescent="0.4">
      <c r="A57">
        <v>5665</v>
      </c>
      <c r="B57" t="s">
        <v>94</v>
      </c>
      <c r="C57">
        <v>2</v>
      </c>
      <c r="D57">
        <v>13</v>
      </c>
      <c r="E57" t="s">
        <v>9</v>
      </c>
      <c r="F57">
        <v>1838</v>
      </c>
      <c r="G57" t="s">
        <v>13</v>
      </c>
      <c r="H57">
        <v>23.01</v>
      </c>
      <c r="I57">
        <v>-0.5</v>
      </c>
      <c r="J57">
        <v>-1.5</v>
      </c>
      <c r="K57" s="5">
        <v>-1.75</v>
      </c>
      <c r="L57">
        <v>-0.5</v>
      </c>
      <c r="M57">
        <v>-1.25</v>
      </c>
      <c r="N57">
        <v>-1.5</v>
      </c>
      <c r="O57">
        <v>328.61845138437701</v>
      </c>
      <c r="P57">
        <v>0.98456503452186195</v>
      </c>
    </row>
    <row r="59" spans="1:16" x14ac:dyDescent="0.4">
      <c r="B59" t="s">
        <v>123</v>
      </c>
      <c r="D59">
        <f t="shared" ref="D59:P59" si="0">AVERAGE(D8:D57)</f>
        <v>10.84</v>
      </c>
      <c r="E59" t="e">
        <f t="shared" si="0"/>
        <v>#DIV/0!</v>
      </c>
      <c r="F59">
        <f t="shared" si="0"/>
        <v>2051.62</v>
      </c>
      <c r="G59" t="e">
        <f t="shared" si="0"/>
        <v>#DIV/0!</v>
      </c>
      <c r="H59">
        <f t="shared" si="0"/>
        <v>24.863399999999992</v>
      </c>
      <c r="I59">
        <f t="shared" si="0"/>
        <v>-0.95</v>
      </c>
      <c r="J59">
        <f t="shared" si="0"/>
        <v>-3.105</v>
      </c>
      <c r="K59" s="5">
        <f t="shared" si="0"/>
        <v>-3.58</v>
      </c>
      <c r="L59">
        <f t="shared" si="0"/>
        <v>-0.70499999999999996</v>
      </c>
      <c r="M59">
        <f t="shared" si="0"/>
        <v>-2.78</v>
      </c>
      <c r="N59">
        <f t="shared" si="0"/>
        <v>-3.1324999999999998</v>
      </c>
      <c r="O59">
        <f t="shared" si="0"/>
        <v>242.34962278869648</v>
      </c>
      <c r="P59">
        <f t="shared" si="0"/>
        <v>0.73196722397378111</v>
      </c>
    </row>
    <row r="60" spans="1:16" x14ac:dyDescent="0.4">
      <c r="B60" t="s">
        <v>124</v>
      </c>
      <c r="D60">
        <f t="shared" ref="D60:P60" si="1">STDEV(D8:D57)</f>
        <v>2.1030589965231949</v>
      </c>
      <c r="E60" t="e">
        <f t="shared" si="1"/>
        <v>#DIV/0!</v>
      </c>
      <c r="F60">
        <f t="shared" si="1"/>
        <v>341.42569574401654</v>
      </c>
      <c r="G60" t="e">
        <f t="shared" si="1"/>
        <v>#DIV/0!</v>
      </c>
      <c r="H60">
        <f t="shared" si="1"/>
        <v>1.0962470487242986</v>
      </c>
      <c r="I60">
        <f t="shared" si="1"/>
        <v>0.69436507482941356</v>
      </c>
      <c r="J60">
        <f t="shared" si="1"/>
        <v>1.401611681644545</v>
      </c>
      <c r="K60" s="5">
        <f t="shared" si="1"/>
        <v>1.483703997103333</v>
      </c>
      <c r="L60">
        <f t="shared" si="1"/>
        <v>0.70111063495640935</v>
      </c>
      <c r="M60">
        <f t="shared" si="1"/>
        <v>1.5366608378598852</v>
      </c>
      <c r="N60">
        <f t="shared" si="1"/>
        <v>1.6435188884630119</v>
      </c>
      <c r="O60">
        <f t="shared" si="1"/>
        <v>59.951973697421806</v>
      </c>
      <c r="P60">
        <f t="shared" si="1"/>
        <v>0.18092408361910337</v>
      </c>
    </row>
    <row r="61" spans="1:16" x14ac:dyDescent="0.4">
      <c r="B61" t="s">
        <v>125</v>
      </c>
      <c r="D61">
        <f t="shared" ref="D61:P61" si="2">MAX(D8:D57)</f>
        <v>14</v>
      </c>
      <c r="E61">
        <f t="shared" si="2"/>
        <v>0</v>
      </c>
      <c r="F61">
        <f t="shared" si="2"/>
        <v>2588</v>
      </c>
      <c r="G61">
        <f t="shared" si="2"/>
        <v>0</v>
      </c>
      <c r="H61">
        <f t="shared" si="2"/>
        <v>26.92</v>
      </c>
      <c r="I61">
        <f t="shared" si="2"/>
        <v>0</v>
      </c>
      <c r="J61">
        <f t="shared" si="2"/>
        <v>-1.25</v>
      </c>
      <c r="K61" s="5">
        <f t="shared" si="2"/>
        <v>-1.75</v>
      </c>
      <c r="L61">
        <f t="shared" si="2"/>
        <v>0</v>
      </c>
      <c r="M61">
        <f t="shared" si="2"/>
        <v>0.5</v>
      </c>
      <c r="N61">
        <f t="shared" si="2"/>
        <v>0.5</v>
      </c>
      <c r="O61">
        <f t="shared" si="2"/>
        <v>397.39467712354798</v>
      </c>
      <c r="P61">
        <f t="shared" si="2"/>
        <v>1.1993008839818899</v>
      </c>
    </row>
    <row r="62" spans="1:16" x14ac:dyDescent="0.4">
      <c r="B62" t="s">
        <v>126</v>
      </c>
      <c r="D62">
        <f t="shared" ref="D62:P62" si="3">MIN(D8:D57)</f>
        <v>7</v>
      </c>
      <c r="E62">
        <f t="shared" si="3"/>
        <v>0</v>
      </c>
      <c r="F62">
        <f t="shared" si="3"/>
        <v>696</v>
      </c>
      <c r="G62">
        <f t="shared" si="3"/>
        <v>0</v>
      </c>
      <c r="H62">
        <f t="shared" si="3"/>
        <v>22.62</v>
      </c>
      <c r="I62">
        <f t="shared" si="3"/>
        <v>-3</v>
      </c>
      <c r="J62">
        <f t="shared" si="3"/>
        <v>-6.5</v>
      </c>
      <c r="K62" s="5">
        <f t="shared" si="3"/>
        <v>-6.875</v>
      </c>
      <c r="L62">
        <f t="shared" si="3"/>
        <v>-3</v>
      </c>
      <c r="M62">
        <f t="shared" si="3"/>
        <v>-6.5</v>
      </c>
      <c r="N62">
        <f t="shared" si="3"/>
        <v>-6.75</v>
      </c>
      <c r="O62">
        <f t="shared" si="3"/>
        <v>129.71853781146501</v>
      </c>
      <c r="P62">
        <f t="shared" si="3"/>
        <v>0.39457424510574102</v>
      </c>
    </row>
    <row r="63" spans="1:16" x14ac:dyDescent="0.4">
      <c r="C63" t="s">
        <v>127</v>
      </c>
    </row>
    <row r="64" spans="1:16" x14ac:dyDescent="0.4">
      <c r="C64" t="s">
        <v>128</v>
      </c>
    </row>
    <row r="65" spans="3:3" x14ac:dyDescent="0.4">
      <c r="C65" t="s">
        <v>129</v>
      </c>
    </row>
    <row r="66" spans="3:3" x14ac:dyDescent="0.4">
      <c r="C66" t="s">
        <v>130</v>
      </c>
    </row>
    <row r="67" spans="3:3" x14ac:dyDescent="0.4">
      <c r="C67" t="s">
        <v>131</v>
      </c>
    </row>
  </sheetData>
  <sortState xmlns:xlrd2="http://schemas.microsoft.com/office/spreadsheetml/2017/richdata2" ref="A8:Y57">
    <sortCondition ref="K8:K57"/>
  </sortState>
  <phoneticPr fontId="18"/>
  <pageMargins left="0.7" right="0.7" top="0.75" bottom="0.75" header="0.3" footer="0.3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0A5663-5937-446E-B92F-3C1448D32B2C}">
  <dimension ref="A1:Y58"/>
  <sheetViews>
    <sheetView topLeftCell="A5" zoomScale="70" zoomScaleNormal="70" workbookViewId="0">
      <selection activeCell="A48" sqref="A8:XFD48"/>
    </sheetView>
  </sheetViews>
  <sheetFormatPr defaultRowHeight="18.75" x14ac:dyDescent="0.4"/>
  <cols>
    <col min="1" max="1" width="11.375" bestFit="1" customWidth="1"/>
    <col min="11" max="14" width="9" customWidth="1"/>
    <col min="19" max="19" width="12.5" bestFit="1" customWidth="1"/>
    <col min="20" max="20" width="15.375" bestFit="1" customWidth="1"/>
  </cols>
  <sheetData>
    <row r="1" spans="1:25" x14ac:dyDescent="0.4">
      <c r="A1" s="3">
        <v>45370</v>
      </c>
      <c r="B1" t="s">
        <v>117</v>
      </c>
    </row>
    <row r="2" spans="1:25" x14ac:dyDescent="0.4">
      <c r="A2" s="3"/>
      <c r="B2" t="s">
        <v>115</v>
      </c>
    </row>
    <row r="3" spans="1:25" x14ac:dyDescent="0.4">
      <c r="A3" s="3"/>
      <c r="B3" t="s">
        <v>116</v>
      </c>
    </row>
    <row r="4" spans="1:25" x14ac:dyDescent="0.4">
      <c r="A4" s="3"/>
      <c r="B4" t="s">
        <v>118</v>
      </c>
    </row>
    <row r="5" spans="1:25" x14ac:dyDescent="0.4">
      <c r="A5" s="3">
        <v>45541</v>
      </c>
      <c r="B5" t="s">
        <v>120</v>
      </c>
    </row>
    <row r="7" spans="1:25" x14ac:dyDescent="0.4">
      <c r="A7" t="s">
        <v>0</v>
      </c>
      <c r="B7" t="s">
        <v>1</v>
      </c>
      <c r="C7" t="s">
        <v>2</v>
      </c>
      <c r="D7" t="s">
        <v>3</v>
      </c>
      <c r="E7" t="s">
        <v>4</v>
      </c>
      <c r="F7" t="s">
        <v>5</v>
      </c>
      <c r="G7" t="s">
        <v>6</v>
      </c>
      <c r="H7" t="s">
        <v>7</v>
      </c>
      <c r="I7" t="s">
        <v>109</v>
      </c>
      <c r="J7" t="s">
        <v>110</v>
      </c>
      <c r="K7" t="s">
        <v>111</v>
      </c>
      <c r="L7" t="s">
        <v>112</v>
      </c>
      <c r="M7" t="s">
        <v>113</v>
      </c>
      <c r="N7" t="s">
        <v>114</v>
      </c>
      <c r="O7" t="s">
        <v>121</v>
      </c>
      <c r="P7" t="s">
        <v>122</v>
      </c>
      <c r="R7" s="1" t="s">
        <v>95</v>
      </c>
      <c r="S7" s="1" t="s">
        <v>108</v>
      </c>
      <c r="T7" s="1" t="s">
        <v>107</v>
      </c>
      <c r="V7" s="1" t="s">
        <v>119</v>
      </c>
      <c r="W7" s="1" t="s">
        <v>97</v>
      </c>
      <c r="X7" s="1" t="s">
        <v>98</v>
      </c>
      <c r="Y7" s="1" t="s">
        <v>99</v>
      </c>
    </row>
    <row r="8" spans="1:25" x14ac:dyDescent="0.4">
      <c r="A8">
        <v>5225</v>
      </c>
      <c r="B8" t="s">
        <v>61</v>
      </c>
      <c r="C8">
        <v>1</v>
      </c>
      <c r="D8">
        <v>14</v>
      </c>
      <c r="E8" t="s">
        <v>9</v>
      </c>
      <c r="F8">
        <v>2200</v>
      </c>
      <c r="G8" t="s">
        <v>10</v>
      </c>
      <c r="H8">
        <v>26.92</v>
      </c>
      <c r="I8">
        <v>-1.25</v>
      </c>
      <c r="J8">
        <v>-5.25</v>
      </c>
      <c r="K8">
        <v>-5.875</v>
      </c>
      <c r="L8">
        <v>-1</v>
      </c>
      <c r="M8">
        <v>-5</v>
      </c>
      <c r="N8">
        <v>-5.5</v>
      </c>
      <c r="O8">
        <v>136.472417594511</v>
      </c>
      <c r="P8">
        <v>0.40893035647975001</v>
      </c>
      <c r="R8" s="2"/>
      <c r="S8" s="2"/>
      <c r="T8" s="2"/>
      <c r="V8" s="2"/>
      <c r="W8" s="2"/>
      <c r="X8" s="2"/>
      <c r="Y8" s="2"/>
    </row>
    <row r="9" spans="1:25" x14ac:dyDescent="0.4">
      <c r="A9">
        <v>5516</v>
      </c>
      <c r="B9" t="s">
        <v>82</v>
      </c>
      <c r="C9">
        <v>2</v>
      </c>
      <c r="D9">
        <v>13</v>
      </c>
      <c r="E9" t="s">
        <v>9</v>
      </c>
      <c r="F9">
        <v>2551</v>
      </c>
      <c r="G9" t="s">
        <v>10</v>
      </c>
      <c r="H9">
        <v>26.64</v>
      </c>
      <c r="I9">
        <v>-0.75</v>
      </c>
      <c r="J9">
        <v>-5.25</v>
      </c>
      <c r="K9">
        <v>-5.625</v>
      </c>
      <c r="L9">
        <v>-0.5</v>
      </c>
      <c r="M9">
        <v>-5.5</v>
      </c>
      <c r="N9">
        <v>-5.75</v>
      </c>
      <c r="O9">
        <v>180.09731439191901</v>
      </c>
      <c r="P9">
        <v>0.53673542037561595</v>
      </c>
      <c r="R9" s="2"/>
      <c r="S9" s="2"/>
      <c r="T9" s="2"/>
      <c r="V9" s="2"/>
      <c r="W9" s="2"/>
      <c r="X9" s="2"/>
      <c r="Y9" s="2"/>
    </row>
    <row r="10" spans="1:25" x14ac:dyDescent="0.4">
      <c r="A10">
        <v>5182</v>
      </c>
      <c r="B10" t="s">
        <v>57</v>
      </c>
      <c r="C10">
        <v>1</v>
      </c>
      <c r="D10">
        <v>14</v>
      </c>
      <c r="E10" t="s">
        <v>9</v>
      </c>
      <c r="F10">
        <v>2498</v>
      </c>
      <c r="G10" t="s">
        <v>13</v>
      </c>
      <c r="H10">
        <v>26.61</v>
      </c>
      <c r="I10">
        <v>-2.75</v>
      </c>
      <c r="J10">
        <v>-5.25</v>
      </c>
      <c r="K10">
        <v>-6.625</v>
      </c>
      <c r="L10">
        <v>-2.5</v>
      </c>
      <c r="M10">
        <v>-5</v>
      </c>
      <c r="N10">
        <v>-6.25</v>
      </c>
      <c r="O10">
        <v>278.468119450237</v>
      </c>
      <c r="P10">
        <v>0.84861021971169004</v>
      </c>
      <c r="R10" s="2"/>
      <c r="S10" s="2"/>
      <c r="T10" s="2"/>
    </row>
    <row r="11" spans="1:25" x14ac:dyDescent="0.4">
      <c r="A11">
        <v>5231</v>
      </c>
      <c r="B11" t="s">
        <v>61</v>
      </c>
      <c r="C11">
        <v>1</v>
      </c>
      <c r="D11">
        <v>14</v>
      </c>
      <c r="E11" t="s">
        <v>9</v>
      </c>
      <c r="F11">
        <v>2487</v>
      </c>
      <c r="G11" t="s">
        <v>13</v>
      </c>
      <c r="H11">
        <v>26.61</v>
      </c>
      <c r="I11">
        <v>-1.75</v>
      </c>
      <c r="J11">
        <v>-4.25</v>
      </c>
      <c r="K11">
        <v>-5.125</v>
      </c>
      <c r="L11">
        <v>-1.5</v>
      </c>
      <c r="M11">
        <v>-4</v>
      </c>
      <c r="N11">
        <v>-4.75</v>
      </c>
      <c r="O11">
        <v>180.50552837068901</v>
      </c>
      <c r="P11">
        <v>0.55091974466945304</v>
      </c>
      <c r="R11" s="2"/>
      <c r="S11" s="2"/>
      <c r="T11" s="2"/>
    </row>
    <row r="12" spans="1:25" x14ac:dyDescent="0.4">
      <c r="A12">
        <v>5452</v>
      </c>
      <c r="B12" t="s">
        <v>76</v>
      </c>
      <c r="C12">
        <v>1</v>
      </c>
      <c r="D12">
        <v>10</v>
      </c>
      <c r="E12" t="s">
        <v>9</v>
      </c>
      <c r="F12">
        <v>2186</v>
      </c>
      <c r="G12" t="s">
        <v>13</v>
      </c>
      <c r="H12">
        <v>26.58</v>
      </c>
      <c r="I12">
        <v>-0.5</v>
      </c>
      <c r="J12">
        <v>-6.5</v>
      </c>
      <c r="K12">
        <v>-6.75</v>
      </c>
      <c r="L12">
        <v>-0.5</v>
      </c>
      <c r="M12">
        <v>-6</v>
      </c>
      <c r="N12">
        <v>-6.25</v>
      </c>
      <c r="O12">
        <v>129.71853781146501</v>
      </c>
      <c r="P12">
        <v>0.39457424510574102</v>
      </c>
      <c r="R12" s="2"/>
      <c r="S12" s="2"/>
      <c r="T12" s="2"/>
    </row>
    <row r="13" spans="1:25" x14ac:dyDescent="0.4">
      <c r="A13">
        <v>5384</v>
      </c>
      <c r="B13" t="s">
        <v>72</v>
      </c>
      <c r="C13">
        <v>1</v>
      </c>
      <c r="D13">
        <v>12</v>
      </c>
      <c r="E13" t="s">
        <v>9</v>
      </c>
      <c r="F13">
        <v>2548</v>
      </c>
      <c r="G13" t="s">
        <v>10</v>
      </c>
      <c r="H13">
        <v>26.55</v>
      </c>
      <c r="I13">
        <v>-1.25</v>
      </c>
      <c r="J13">
        <v>-4.5</v>
      </c>
      <c r="K13">
        <v>-5.125</v>
      </c>
      <c r="L13">
        <v>-0.75</v>
      </c>
      <c r="M13">
        <v>-4.25</v>
      </c>
      <c r="N13">
        <v>-4.625</v>
      </c>
      <c r="O13">
        <v>180.063866214717</v>
      </c>
      <c r="P13">
        <v>0.53930302760163396</v>
      </c>
      <c r="R13" s="2"/>
      <c r="S13" s="2"/>
      <c r="T13" s="2"/>
    </row>
    <row r="14" spans="1:25" x14ac:dyDescent="0.4">
      <c r="A14">
        <v>5177</v>
      </c>
      <c r="B14" t="s">
        <v>57</v>
      </c>
      <c r="C14">
        <v>1</v>
      </c>
      <c r="D14">
        <v>14</v>
      </c>
      <c r="E14" t="s">
        <v>9</v>
      </c>
      <c r="F14">
        <v>1992</v>
      </c>
      <c r="G14" t="s">
        <v>10</v>
      </c>
      <c r="H14">
        <v>26.53</v>
      </c>
      <c r="I14">
        <v>-2.75</v>
      </c>
      <c r="J14">
        <v>-5</v>
      </c>
      <c r="K14">
        <v>-6.375</v>
      </c>
      <c r="L14">
        <v>-2.5</v>
      </c>
      <c r="M14">
        <v>-5</v>
      </c>
      <c r="N14">
        <v>-6.25</v>
      </c>
      <c r="O14">
        <v>243.10871602940099</v>
      </c>
      <c r="P14">
        <v>0.73295568486957496</v>
      </c>
      <c r="R14" s="2"/>
      <c r="S14" s="2"/>
      <c r="T14" s="2"/>
    </row>
    <row r="15" spans="1:25" x14ac:dyDescent="0.4">
      <c r="A15">
        <v>5447</v>
      </c>
      <c r="B15" t="s">
        <v>76</v>
      </c>
      <c r="C15">
        <v>1</v>
      </c>
      <c r="D15">
        <v>10</v>
      </c>
      <c r="E15" t="s">
        <v>9</v>
      </c>
      <c r="F15">
        <v>2588</v>
      </c>
      <c r="G15" t="s">
        <v>10</v>
      </c>
      <c r="H15">
        <v>26.47</v>
      </c>
      <c r="I15">
        <v>-0.75</v>
      </c>
      <c r="J15">
        <v>-6.5</v>
      </c>
      <c r="K15">
        <v>-6.875</v>
      </c>
      <c r="L15">
        <v>-0.5</v>
      </c>
      <c r="M15">
        <v>-6.5</v>
      </c>
      <c r="N15">
        <v>-6.75</v>
      </c>
      <c r="O15">
        <v>143.39462727049499</v>
      </c>
      <c r="P15">
        <v>0.42764134334696802</v>
      </c>
      <c r="R15" s="2"/>
      <c r="S15" s="2"/>
      <c r="T15" s="2"/>
    </row>
    <row r="16" spans="1:25" x14ac:dyDescent="0.4">
      <c r="A16">
        <v>5522</v>
      </c>
      <c r="B16" t="s">
        <v>82</v>
      </c>
      <c r="C16">
        <v>2</v>
      </c>
      <c r="D16">
        <v>13</v>
      </c>
      <c r="E16" t="s">
        <v>9</v>
      </c>
      <c r="F16">
        <v>2539</v>
      </c>
      <c r="G16" t="s">
        <v>13</v>
      </c>
      <c r="H16">
        <v>26.33</v>
      </c>
      <c r="I16">
        <v>-0.75</v>
      </c>
      <c r="J16">
        <v>-4.5</v>
      </c>
      <c r="K16">
        <v>-4.875</v>
      </c>
      <c r="L16">
        <v>-0.5</v>
      </c>
      <c r="M16">
        <v>-4.5</v>
      </c>
      <c r="N16">
        <v>-4.75</v>
      </c>
      <c r="O16">
        <v>193.907797612877</v>
      </c>
      <c r="P16">
        <v>0.59066724163597795</v>
      </c>
      <c r="R16" s="2"/>
      <c r="S16" s="2"/>
      <c r="T16" s="2"/>
    </row>
    <row r="17" spans="1:20" x14ac:dyDescent="0.4">
      <c r="A17">
        <v>5391</v>
      </c>
      <c r="B17" t="s">
        <v>72</v>
      </c>
      <c r="C17">
        <v>1</v>
      </c>
      <c r="D17">
        <v>12</v>
      </c>
      <c r="E17" t="s">
        <v>9</v>
      </c>
      <c r="F17">
        <v>2493</v>
      </c>
      <c r="G17" t="s">
        <v>13</v>
      </c>
      <c r="H17">
        <v>26.18</v>
      </c>
      <c r="I17">
        <v>-1</v>
      </c>
      <c r="J17">
        <v>-3.75</v>
      </c>
      <c r="K17">
        <v>-4.25</v>
      </c>
      <c r="L17">
        <v>-0.75</v>
      </c>
      <c r="M17">
        <v>-3.5</v>
      </c>
      <c r="N17">
        <v>-3.875</v>
      </c>
      <c r="O17">
        <v>181.92584171873801</v>
      </c>
      <c r="P17">
        <v>0.55228008221810798</v>
      </c>
      <c r="R17" s="2"/>
      <c r="S17" s="2"/>
      <c r="T17" s="2"/>
    </row>
    <row r="18" spans="1:20" x14ac:dyDescent="0.4">
      <c r="A18">
        <v>4757</v>
      </c>
      <c r="B18" t="s">
        <v>26</v>
      </c>
      <c r="C18">
        <v>1</v>
      </c>
      <c r="D18">
        <v>14</v>
      </c>
      <c r="E18" t="s">
        <v>9</v>
      </c>
      <c r="F18">
        <v>2349</v>
      </c>
      <c r="G18" t="s">
        <v>10</v>
      </c>
      <c r="H18">
        <v>25.65</v>
      </c>
      <c r="I18">
        <v>-1</v>
      </c>
      <c r="J18">
        <v>-4</v>
      </c>
      <c r="K18">
        <v>-4.5</v>
      </c>
      <c r="L18">
        <v>-0.75</v>
      </c>
      <c r="M18">
        <v>-3.5</v>
      </c>
      <c r="N18">
        <v>-3.875</v>
      </c>
      <c r="O18">
        <v>157.44665587210901</v>
      </c>
      <c r="P18">
        <v>0.47185627559971899</v>
      </c>
      <c r="R18" s="2"/>
      <c r="S18" s="2"/>
      <c r="T18" s="2"/>
    </row>
    <row r="19" spans="1:20" x14ac:dyDescent="0.4">
      <c r="A19">
        <v>5567</v>
      </c>
      <c r="B19" t="s">
        <v>86</v>
      </c>
      <c r="C19">
        <v>1</v>
      </c>
      <c r="D19">
        <v>11</v>
      </c>
      <c r="E19" t="s">
        <v>9</v>
      </c>
      <c r="F19">
        <v>2099</v>
      </c>
      <c r="G19" t="s">
        <v>13</v>
      </c>
      <c r="H19">
        <v>25.46</v>
      </c>
      <c r="I19">
        <v>-1.5</v>
      </c>
      <c r="J19">
        <v>-3</v>
      </c>
      <c r="K19">
        <v>-3.75</v>
      </c>
      <c r="L19">
        <v>-1</v>
      </c>
      <c r="M19">
        <v>-3</v>
      </c>
      <c r="N19">
        <v>-3.5</v>
      </c>
      <c r="O19">
        <v>192.29205813214199</v>
      </c>
      <c r="P19">
        <v>0.58068467261040202</v>
      </c>
    </row>
    <row r="20" spans="1:20" x14ac:dyDescent="0.4">
      <c r="A20">
        <v>5652</v>
      </c>
      <c r="B20" t="s">
        <v>93</v>
      </c>
      <c r="C20">
        <v>1</v>
      </c>
      <c r="D20">
        <v>9</v>
      </c>
      <c r="E20" t="s">
        <v>9</v>
      </c>
      <c r="F20">
        <v>2301</v>
      </c>
      <c r="G20" t="s">
        <v>13</v>
      </c>
      <c r="H20">
        <v>25.44</v>
      </c>
      <c r="I20">
        <v>-0.25</v>
      </c>
      <c r="J20">
        <v>-4.25</v>
      </c>
      <c r="K20">
        <v>-4.375</v>
      </c>
      <c r="L20">
        <v>0</v>
      </c>
      <c r="M20">
        <v>-4</v>
      </c>
      <c r="N20">
        <v>-4</v>
      </c>
      <c r="O20">
        <v>204.272664959233</v>
      </c>
      <c r="P20">
        <v>0.62276844347667304</v>
      </c>
    </row>
    <row r="21" spans="1:20" x14ac:dyDescent="0.4">
      <c r="A21">
        <v>5563</v>
      </c>
      <c r="B21" t="s">
        <v>86</v>
      </c>
      <c r="C21">
        <v>1</v>
      </c>
      <c r="D21">
        <v>11</v>
      </c>
      <c r="E21" t="s">
        <v>9</v>
      </c>
      <c r="F21">
        <v>1838</v>
      </c>
      <c r="G21" t="s">
        <v>10</v>
      </c>
      <c r="H21">
        <v>25.35</v>
      </c>
      <c r="I21">
        <v>-1.25</v>
      </c>
      <c r="J21">
        <v>-2.5</v>
      </c>
      <c r="K21">
        <v>-3.125</v>
      </c>
      <c r="L21">
        <v>-1</v>
      </c>
      <c r="M21">
        <v>-2.5</v>
      </c>
      <c r="N21">
        <v>-3</v>
      </c>
      <c r="O21">
        <v>184.241011261241</v>
      </c>
      <c r="P21">
        <v>0.556256460661816</v>
      </c>
    </row>
    <row r="22" spans="1:20" x14ac:dyDescent="0.4">
      <c r="A22">
        <v>5111</v>
      </c>
      <c r="B22" t="s">
        <v>51</v>
      </c>
      <c r="C22">
        <v>2</v>
      </c>
      <c r="D22">
        <v>10</v>
      </c>
      <c r="E22" t="s">
        <v>9</v>
      </c>
      <c r="F22">
        <v>2246</v>
      </c>
      <c r="G22" t="s">
        <v>13</v>
      </c>
      <c r="H22">
        <v>25.3</v>
      </c>
      <c r="I22">
        <v>-0.5</v>
      </c>
      <c r="J22">
        <v>-3.25</v>
      </c>
      <c r="K22">
        <v>-3.5</v>
      </c>
      <c r="L22">
        <v>-0.5</v>
      </c>
      <c r="M22">
        <v>-3</v>
      </c>
      <c r="N22">
        <v>-3.25</v>
      </c>
      <c r="O22">
        <v>301.59830406927699</v>
      </c>
      <c r="P22">
        <v>0.92350937220829799</v>
      </c>
    </row>
    <row r="23" spans="1:20" x14ac:dyDescent="0.4">
      <c r="A23">
        <v>4762</v>
      </c>
      <c r="B23" t="s">
        <v>26</v>
      </c>
      <c r="C23">
        <v>1</v>
      </c>
      <c r="D23">
        <v>14</v>
      </c>
      <c r="E23" t="s">
        <v>9</v>
      </c>
      <c r="F23">
        <v>2298</v>
      </c>
      <c r="G23" t="s">
        <v>13</v>
      </c>
      <c r="H23">
        <v>25.2</v>
      </c>
      <c r="I23">
        <v>-1.25</v>
      </c>
      <c r="J23">
        <v>-3</v>
      </c>
      <c r="K23">
        <v>-3.625</v>
      </c>
      <c r="L23">
        <v>-1</v>
      </c>
      <c r="M23">
        <v>-2.75</v>
      </c>
      <c r="N23">
        <v>-3.25</v>
      </c>
      <c r="O23">
        <v>140.88958691672701</v>
      </c>
      <c r="P23">
        <v>0.42424361515625197</v>
      </c>
    </row>
    <row r="24" spans="1:20" x14ac:dyDescent="0.4">
      <c r="A24">
        <v>5106</v>
      </c>
      <c r="B24" t="s">
        <v>51</v>
      </c>
      <c r="C24">
        <v>2</v>
      </c>
      <c r="D24">
        <v>10</v>
      </c>
      <c r="E24" t="s">
        <v>9</v>
      </c>
      <c r="F24">
        <v>2289</v>
      </c>
      <c r="G24" t="s">
        <v>10</v>
      </c>
      <c r="H24">
        <v>25.2</v>
      </c>
      <c r="I24">
        <v>-0.5</v>
      </c>
      <c r="J24">
        <v>-2.75</v>
      </c>
      <c r="K24">
        <v>-3</v>
      </c>
      <c r="L24">
        <v>-0.5</v>
      </c>
      <c r="M24">
        <v>-2.75</v>
      </c>
      <c r="N24">
        <v>-3</v>
      </c>
      <c r="O24">
        <v>286.5660279009</v>
      </c>
      <c r="P24">
        <v>0.87290104168219196</v>
      </c>
    </row>
    <row r="25" spans="1:20" x14ac:dyDescent="0.4">
      <c r="A25">
        <v>4998</v>
      </c>
      <c r="B25" t="s">
        <v>46</v>
      </c>
      <c r="C25">
        <v>1</v>
      </c>
      <c r="D25">
        <v>12</v>
      </c>
      <c r="E25" t="s">
        <v>9</v>
      </c>
      <c r="F25">
        <v>1803</v>
      </c>
      <c r="G25" t="s">
        <v>13</v>
      </c>
      <c r="H25">
        <v>25.19</v>
      </c>
      <c r="I25">
        <v>-0.5</v>
      </c>
      <c r="J25">
        <v>-1.25</v>
      </c>
      <c r="K25">
        <v>-1.5</v>
      </c>
      <c r="L25">
        <v>0</v>
      </c>
      <c r="M25">
        <v>-1</v>
      </c>
      <c r="N25">
        <v>-1</v>
      </c>
      <c r="O25">
        <v>174.906429867132</v>
      </c>
      <c r="P25">
        <v>0.52305429316525398</v>
      </c>
    </row>
    <row r="26" spans="1:20" x14ac:dyDescent="0.4">
      <c r="A26">
        <v>5316</v>
      </c>
      <c r="B26" t="s">
        <v>68</v>
      </c>
      <c r="C26">
        <v>1</v>
      </c>
      <c r="D26">
        <v>15</v>
      </c>
      <c r="E26" t="s">
        <v>9</v>
      </c>
      <c r="F26">
        <v>2198</v>
      </c>
      <c r="G26" t="s">
        <v>10</v>
      </c>
      <c r="H26">
        <v>25.15</v>
      </c>
      <c r="I26">
        <v>-1.25</v>
      </c>
      <c r="J26">
        <v>-0.75</v>
      </c>
      <c r="K26">
        <v>-1.375</v>
      </c>
      <c r="L26">
        <v>-0.5</v>
      </c>
      <c r="M26">
        <v>-1.5</v>
      </c>
      <c r="N26">
        <v>-1.75</v>
      </c>
      <c r="O26">
        <v>161.19934729646101</v>
      </c>
      <c r="P26">
        <v>0.48384109664174002</v>
      </c>
    </row>
    <row r="27" spans="1:20" x14ac:dyDescent="0.4">
      <c r="A27">
        <v>5646</v>
      </c>
      <c r="B27" t="s">
        <v>93</v>
      </c>
      <c r="C27">
        <v>1</v>
      </c>
      <c r="D27">
        <v>9</v>
      </c>
      <c r="E27" t="s">
        <v>9</v>
      </c>
      <c r="F27">
        <v>1898</v>
      </c>
      <c r="G27" t="s">
        <v>10</v>
      </c>
      <c r="H27">
        <v>25.14</v>
      </c>
      <c r="I27">
        <v>0</v>
      </c>
      <c r="J27">
        <v>-4.5</v>
      </c>
      <c r="K27">
        <v>-4.5</v>
      </c>
      <c r="L27">
        <v>-0.25</v>
      </c>
      <c r="M27">
        <v>-3.75</v>
      </c>
      <c r="N27">
        <v>-3.875</v>
      </c>
      <c r="O27">
        <v>201.6406312588</v>
      </c>
      <c r="P27">
        <v>0.62326437226514197</v>
      </c>
    </row>
    <row r="28" spans="1:20" x14ac:dyDescent="0.4">
      <c r="A28">
        <v>4993</v>
      </c>
      <c r="B28" t="s">
        <v>46</v>
      </c>
      <c r="C28">
        <v>1</v>
      </c>
      <c r="D28">
        <v>12</v>
      </c>
      <c r="E28" t="s">
        <v>9</v>
      </c>
      <c r="F28">
        <v>2101</v>
      </c>
      <c r="G28" t="s">
        <v>10</v>
      </c>
      <c r="H28">
        <v>25.11</v>
      </c>
      <c r="I28">
        <v>-0.25</v>
      </c>
      <c r="J28">
        <v>-1</v>
      </c>
      <c r="K28">
        <v>-1.125</v>
      </c>
      <c r="L28">
        <v>0</v>
      </c>
      <c r="M28">
        <v>-1</v>
      </c>
      <c r="N28">
        <v>-1</v>
      </c>
      <c r="O28">
        <v>195.57245840820499</v>
      </c>
      <c r="P28">
        <v>0.58760718805997603</v>
      </c>
    </row>
    <row r="29" spans="1:20" x14ac:dyDescent="0.4">
      <c r="A29">
        <v>5587</v>
      </c>
      <c r="B29" t="s">
        <v>88</v>
      </c>
      <c r="C29">
        <v>1</v>
      </c>
      <c r="D29">
        <v>10</v>
      </c>
      <c r="E29" t="s">
        <v>9</v>
      </c>
      <c r="F29">
        <v>1950</v>
      </c>
      <c r="G29" t="s">
        <v>13</v>
      </c>
      <c r="H29">
        <v>25.08</v>
      </c>
      <c r="I29">
        <v>-0.5</v>
      </c>
      <c r="J29">
        <v>-1.5</v>
      </c>
      <c r="K29">
        <v>-1.75</v>
      </c>
      <c r="L29">
        <v>-0.5</v>
      </c>
      <c r="M29">
        <v>-1.75</v>
      </c>
      <c r="N29">
        <v>-2</v>
      </c>
      <c r="O29">
        <v>213.651966291305</v>
      </c>
      <c r="P29">
        <v>0.64363808611392304</v>
      </c>
    </row>
    <row r="30" spans="1:20" x14ac:dyDescent="0.4">
      <c r="A30">
        <v>5444</v>
      </c>
      <c r="B30" t="s">
        <v>106</v>
      </c>
      <c r="C30">
        <v>1</v>
      </c>
      <c r="D30">
        <v>12</v>
      </c>
      <c r="E30" t="s">
        <v>9</v>
      </c>
      <c r="F30">
        <v>1751</v>
      </c>
      <c r="G30" t="s">
        <v>10</v>
      </c>
      <c r="H30">
        <v>25.07</v>
      </c>
      <c r="I30">
        <v>-0.75</v>
      </c>
      <c r="J30">
        <v>-3.5</v>
      </c>
      <c r="K30">
        <v>-3.875</v>
      </c>
      <c r="L30">
        <v>-0.5</v>
      </c>
      <c r="M30">
        <v>-3.25</v>
      </c>
      <c r="N30">
        <v>-3.5</v>
      </c>
      <c r="O30">
        <v>226.35997906057901</v>
      </c>
      <c r="P30">
        <v>0.69014021027688099</v>
      </c>
    </row>
    <row r="31" spans="1:20" x14ac:dyDescent="0.4">
      <c r="A31">
        <v>5582</v>
      </c>
      <c r="B31" t="s">
        <v>88</v>
      </c>
      <c r="C31">
        <v>1</v>
      </c>
      <c r="D31">
        <v>10</v>
      </c>
      <c r="E31" t="s">
        <v>9</v>
      </c>
      <c r="F31">
        <v>1996</v>
      </c>
      <c r="G31" t="s">
        <v>10</v>
      </c>
      <c r="H31">
        <v>25.07</v>
      </c>
      <c r="I31">
        <v>-0.25</v>
      </c>
      <c r="J31">
        <v>-1.75</v>
      </c>
      <c r="K31">
        <v>-1.875</v>
      </c>
      <c r="L31">
        <v>0</v>
      </c>
      <c r="M31">
        <v>-2</v>
      </c>
      <c r="N31">
        <v>-2</v>
      </c>
      <c r="O31">
        <v>283.46918200478001</v>
      </c>
      <c r="P31">
        <v>0.86226064136539005</v>
      </c>
    </row>
    <row r="32" spans="1:20" x14ac:dyDescent="0.4">
      <c r="A32">
        <v>5321</v>
      </c>
      <c r="B32" t="s">
        <v>68</v>
      </c>
      <c r="C32">
        <v>1</v>
      </c>
      <c r="D32">
        <v>15</v>
      </c>
      <c r="E32" t="s">
        <v>9</v>
      </c>
      <c r="F32">
        <v>2200</v>
      </c>
      <c r="G32" t="s">
        <v>13</v>
      </c>
      <c r="H32">
        <v>24.98</v>
      </c>
      <c r="I32">
        <v>-0.5</v>
      </c>
      <c r="J32">
        <v>-0.75</v>
      </c>
      <c r="K32">
        <v>-1</v>
      </c>
      <c r="L32">
        <v>-0.5</v>
      </c>
      <c r="M32">
        <v>-1.5</v>
      </c>
      <c r="N32">
        <v>-1.75</v>
      </c>
      <c r="O32">
        <v>212.207044804785</v>
      </c>
      <c r="P32">
        <v>0.63992199803910199</v>
      </c>
    </row>
    <row r="33" spans="1:16" x14ac:dyDescent="0.4">
      <c r="A33">
        <v>4704</v>
      </c>
      <c r="B33" t="s">
        <v>21</v>
      </c>
      <c r="C33">
        <v>1</v>
      </c>
      <c r="D33">
        <v>12</v>
      </c>
      <c r="E33" t="s">
        <v>9</v>
      </c>
      <c r="F33">
        <v>2298</v>
      </c>
      <c r="G33" t="s">
        <v>10</v>
      </c>
      <c r="H33">
        <v>24.95</v>
      </c>
      <c r="I33">
        <v>-1.5</v>
      </c>
      <c r="J33">
        <v>-1.75</v>
      </c>
      <c r="K33">
        <v>-2.5</v>
      </c>
      <c r="L33">
        <v>-1.25</v>
      </c>
      <c r="M33">
        <v>-1.5</v>
      </c>
      <c r="N33">
        <v>-2.125</v>
      </c>
      <c r="O33">
        <v>175.31912290548399</v>
      </c>
      <c r="P33">
        <v>0.526899919058615</v>
      </c>
    </row>
    <row r="34" spans="1:16" x14ac:dyDescent="0.4">
      <c r="A34">
        <v>5274</v>
      </c>
      <c r="B34" t="s">
        <v>64</v>
      </c>
      <c r="C34">
        <v>1</v>
      </c>
      <c r="D34">
        <v>15</v>
      </c>
      <c r="E34" t="s">
        <v>9</v>
      </c>
      <c r="F34">
        <v>2237</v>
      </c>
      <c r="G34" t="s">
        <v>10</v>
      </c>
      <c r="H34">
        <v>24.95</v>
      </c>
      <c r="I34">
        <v>-0.5</v>
      </c>
      <c r="J34">
        <v>-0.75</v>
      </c>
      <c r="K34">
        <v>-1</v>
      </c>
      <c r="L34">
        <v>-0.5</v>
      </c>
      <c r="M34">
        <v>-0.75</v>
      </c>
      <c r="N34">
        <v>-1</v>
      </c>
      <c r="O34">
        <v>187.62729733458099</v>
      </c>
      <c r="P34">
        <v>0.56817880419571198</v>
      </c>
    </row>
    <row r="35" spans="1:16" x14ac:dyDescent="0.4">
      <c r="A35">
        <v>5279</v>
      </c>
      <c r="B35" t="s">
        <v>64</v>
      </c>
      <c r="C35">
        <v>1</v>
      </c>
      <c r="D35">
        <v>15</v>
      </c>
      <c r="E35" t="s">
        <v>9</v>
      </c>
      <c r="F35">
        <v>2200</v>
      </c>
      <c r="G35" t="s">
        <v>13</v>
      </c>
      <c r="H35">
        <v>24.95</v>
      </c>
      <c r="I35">
        <v>-0.5</v>
      </c>
      <c r="J35">
        <v>-1</v>
      </c>
      <c r="K35">
        <v>-1.25</v>
      </c>
      <c r="L35">
        <v>-0.5</v>
      </c>
      <c r="M35">
        <v>-1.25</v>
      </c>
      <c r="N35">
        <v>-1.5</v>
      </c>
      <c r="O35">
        <v>212.499602324417</v>
      </c>
      <c r="P35">
        <v>0.64167193380536902</v>
      </c>
    </row>
    <row r="36" spans="1:16" x14ac:dyDescent="0.4">
      <c r="A36">
        <v>5331</v>
      </c>
      <c r="B36" t="s">
        <v>69</v>
      </c>
      <c r="C36">
        <v>1</v>
      </c>
      <c r="D36">
        <v>11</v>
      </c>
      <c r="E36" t="s">
        <v>9</v>
      </c>
      <c r="F36">
        <v>2248</v>
      </c>
      <c r="G36" t="s">
        <v>13</v>
      </c>
      <c r="H36">
        <v>24.91</v>
      </c>
      <c r="I36">
        <v>-0.5</v>
      </c>
      <c r="J36">
        <v>-1.25</v>
      </c>
      <c r="K36">
        <v>-1.5</v>
      </c>
      <c r="L36">
        <v>-0.5</v>
      </c>
      <c r="M36">
        <v>-1.25</v>
      </c>
      <c r="N36">
        <v>-1.5</v>
      </c>
      <c r="O36">
        <v>198.816063779497</v>
      </c>
      <c r="P36">
        <v>0.60100318075122905</v>
      </c>
    </row>
    <row r="37" spans="1:16" x14ac:dyDescent="0.4">
      <c r="A37">
        <v>5544</v>
      </c>
      <c r="B37" t="s">
        <v>84</v>
      </c>
      <c r="C37">
        <v>1</v>
      </c>
      <c r="D37">
        <v>10</v>
      </c>
      <c r="E37" t="s">
        <v>9</v>
      </c>
      <c r="F37">
        <v>1850</v>
      </c>
      <c r="G37" t="s">
        <v>13</v>
      </c>
      <c r="H37">
        <v>24.86</v>
      </c>
      <c r="I37">
        <v>-0.75</v>
      </c>
      <c r="J37">
        <v>-1.5</v>
      </c>
      <c r="K37">
        <v>-1.875</v>
      </c>
      <c r="L37">
        <v>-0.75</v>
      </c>
      <c r="M37">
        <v>-1.25</v>
      </c>
      <c r="N37">
        <v>-1.625</v>
      </c>
      <c r="O37">
        <v>256.98063386551797</v>
      </c>
      <c r="P37">
        <v>0.77828018139962496</v>
      </c>
    </row>
    <row r="38" spans="1:16" x14ac:dyDescent="0.4">
      <c r="A38">
        <v>5471</v>
      </c>
      <c r="B38" t="s">
        <v>78</v>
      </c>
      <c r="C38">
        <v>1</v>
      </c>
      <c r="D38">
        <v>13</v>
      </c>
      <c r="E38" t="s">
        <v>9</v>
      </c>
      <c r="F38">
        <v>2290</v>
      </c>
      <c r="G38" t="s">
        <v>10</v>
      </c>
      <c r="H38">
        <v>24.83</v>
      </c>
      <c r="I38">
        <v>-0.75</v>
      </c>
      <c r="J38">
        <v>-2.25</v>
      </c>
      <c r="K38">
        <v>-2.625</v>
      </c>
      <c r="L38">
        <v>-0.5</v>
      </c>
      <c r="M38">
        <v>-2</v>
      </c>
      <c r="N38">
        <v>-2.25</v>
      </c>
      <c r="O38">
        <v>223.92181116238299</v>
      </c>
      <c r="P38">
        <v>0.67488573468389801</v>
      </c>
    </row>
    <row r="39" spans="1:16" x14ac:dyDescent="0.4">
      <c r="A39">
        <v>5540</v>
      </c>
      <c r="B39" t="s">
        <v>84</v>
      </c>
      <c r="C39">
        <v>1</v>
      </c>
      <c r="D39">
        <v>10</v>
      </c>
      <c r="E39" t="s">
        <v>9</v>
      </c>
      <c r="F39">
        <v>1996</v>
      </c>
      <c r="G39" t="s">
        <v>10</v>
      </c>
      <c r="H39">
        <v>24.83</v>
      </c>
      <c r="I39">
        <v>-1</v>
      </c>
      <c r="J39">
        <v>-1.25</v>
      </c>
      <c r="K39">
        <v>-1.75</v>
      </c>
      <c r="L39">
        <v>-0.75</v>
      </c>
      <c r="M39">
        <v>-1.25</v>
      </c>
      <c r="N39">
        <v>-1.625</v>
      </c>
      <c r="O39">
        <v>268.39372225100499</v>
      </c>
      <c r="P39">
        <v>0.81108543548894396</v>
      </c>
    </row>
    <row r="40" spans="1:16" x14ac:dyDescent="0.4">
      <c r="A40">
        <v>5435</v>
      </c>
      <c r="B40" t="s">
        <v>106</v>
      </c>
      <c r="C40">
        <v>1</v>
      </c>
      <c r="D40">
        <v>12</v>
      </c>
      <c r="E40" t="s">
        <v>9</v>
      </c>
      <c r="F40">
        <v>2200</v>
      </c>
      <c r="G40" t="s">
        <v>13</v>
      </c>
      <c r="H40">
        <v>24.81</v>
      </c>
      <c r="I40">
        <v>-1.25</v>
      </c>
      <c r="J40">
        <v>-2.75</v>
      </c>
      <c r="K40">
        <v>-3.375</v>
      </c>
      <c r="L40">
        <v>-0.5</v>
      </c>
      <c r="M40">
        <v>-3</v>
      </c>
      <c r="N40">
        <v>-3.25</v>
      </c>
      <c r="O40">
        <v>251.49166405022399</v>
      </c>
      <c r="P40">
        <v>0.76410713452350199</v>
      </c>
    </row>
    <row r="41" spans="1:16" x14ac:dyDescent="0.4">
      <c r="A41">
        <v>5360</v>
      </c>
      <c r="B41" t="s">
        <v>70</v>
      </c>
      <c r="C41">
        <v>2</v>
      </c>
      <c r="D41">
        <v>11</v>
      </c>
      <c r="E41" t="s">
        <v>9</v>
      </c>
      <c r="F41">
        <v>2099</v>
      </c>
      <c r="G41" t="s">
        <v>10</v>
      </c>
      <c r="H41">
        <v>24.76</v>
      </c>
      <c r="I41">
        <v>-1.25</v>
      </c>
      <c r="J41">
        <v>-2.75</v>
      </c>
      <c r="K41">
        <v>-3.375</v>
      </c>
      <c r="L41">
        <v>-1.25</v>
      </c>
      <c r="M41">
        <v>-2.5</v>
      </c>
      <c r="N41">
        <v>-3.125</v>
      </c>
      <c r="O41">
        <v>237.49216951796501</v>
      </c>
      <c r="P41">
        <v>0.71528772271226304</v>
      </c>
    </row>
    <row r="42" spans="1:16" x14ac:dyDescent="0.4">
      <c r="A42">
        <v>5476</v>
      </c>
      <c r="B42" t="s">
        <v>78</v>
      </c>
      <c r="C42">
        <v>1</v>
      </c>
      <c r="D42">
        <v>13</v>
      </c>
      <c r="E42" t="s">
        <v>9</v>
      </c>
      <c r="F42">
        <v>2349</v>
      </c>
      <c r="G42" t="s">
        <v>13</v>
      </c>
      <c r="H42">
        <v>24.72</v>
      </c>
      <c r="I42">
        <v>-1</v>
      </c>
      <c r="J42">
        <v>-2</v>
      </c>
      <c r="K42">
        <v>-2.5</v>
      </c>
      <c r="L42">
        <v>-0.5</v>
      </c>
      <c r="M42">
        <v>-2</v>
      </c>
      <c r="N42">
        <v>-2.25</v>
      </c>
      <c r="O42">
        <v>271.249358607072</v>
      </c>
      <c r="P42">
        <v>0.81759604556863397</v>
      </c>
    </row>
    <row r="43" spans="1:16" x14ac:dyDescent="0.4">
      <c r="A43">
        <v>5126</v>
      </c>
      <c r="B43" t="s">
        <v>52</v>
      </c>
      <c r="C43">
        <v>1</v>
      </c>
      <c r="D43">
        <v>7</v>
      </c>
      <c r="E43" t="s">
        <v>9</v>
      </c>
      <c r="F43">
        <v>2099</v>
      </c>
      <c r="G43" t="s">
        <v>13</v>
      </c>
      <c r="H43">
        <v>24.71</v>
      </c>
      <c r="I43">
        <v>-1</v>
      </c>
      <c r="J43">
        <v>-3.25</v>
      </c>
      <c r="K43">
        <v>-3.75</v>
      </c>
      <c r="L43">
        <v>-0.5</v>
      </c>
      <c r="M43">
        <v>-2.75</v>
      </c>
      <c r="N43">
        <v>-3</v>
      </c>
      <c r="O43">
        <v>229.31652769453001</v>
      </c>
      <c r="P43">
        <v>0.68905649103615396</v>
      </c>
    </row>
    <row r="44" spans="1:16" x14ac:dyDescent="0.4">
      <c r="A44">
        <v>5326</v>
      </c>
      <c r="B44" t="s">
        <v>69</v>
      </c>
      <c r="C44">
        <v>1</v>
      </c>
      <c r="D44">
        <v>11</v>
      </c>
      <c r="E44" t="s">
        <v>9</v>
      </c>
      <c r="F44">
        <v>2140</v>
      </c>
      <c r="G44" t="s">
        <v>10</v>
      </c>
      <c r="H44">
        <v>24.71</v>
      </c>
      <c r="I44">
        <v>-1.25</v>
      </c>
      <c r="J44">
        <v>-1</v>
      </c>
      <c r="K44">
        <v>-1.625</v>
      </c>
      <c r="L44">
        <v>-0.75</v>
      </c>
      <c r="M44">
        <v>-1.25</v>
      </c>
      <c r="N44">
        <v>-1.625</v>
      </c>
      <c r="O44">
        <v>185.07618722022701</v>
      </c>
      <c r="P44">
        <v>0.56288661619773395</v>
      </c>
    </row>
    <row r="45" spans="1:16" x14ac:dyDescent="0.4">
      <c r="A45">
        <v>5365</v>
      </c>
      <c r="B45" t="s">
        <v>70</v>
      </c>
      <c r="C45">
        <v>2</v>
      </c>
      <c r="D45">
        <v>11</v>
      </c>
      <c r="E45" t="s">
        <v>9</v>
      </c>
      <c r="F45">
        <v>2149</v>
      </c>
      <c r="G45" t="s">
        <v>13</v>
      </c>
      <c r="H45">
        <v>24.67</v>
      </c>
      <c r="I45">
        <v>-3</v>
      </c>
      <c r="J45">
        <v>-1.5</v>
      </c>
      <c r="K45">
        <v>-3</v>
      </c>
      <c r="L45">
        <v>-3</v>
      </c>
      <c r="M45">
        <v>-1.25</v>
      </c>
      <c r="N45">
        <v>-2.75</v>
      </c>
      <c r="O45">
        <v>289.55849186306398</v>
      </c>
      <c r="P45">
        <v>0.88003081646481096</v>
      </c>
    </row>
    <row r="46" spans="1:16" x14ac:dyDescent="0.4">
      <c r="A46">
        <v>4869</v>
      </c>
      <c r="B46" t="s">
        <v>34</v>
      </c>
      <c r="C46">
        <v>2</v>
      </c>
      <c r="D46">
        <v>10</v>
      </c>
      <c r="E46" t="s">
        <v>9</v>
      </c>
      <c r="F46">
        <v>2145</v>
      </c>
      <c r="G46" t="s">
        <v>10</v>
      </c>
      <c r="H46">
        <v>24.63</v>
      </c>
      <c r="I46">
        <v>-0.25</v>
      </c>
      <c r="J46">
        <v>-0.75</v>
      </c>
      <c r="K46">
        <v>-0.875</v>
      </c>
      <c r="L46">
        <v>0</v>
      </c>
      <c r="M46">
        <v>-0.75</v>
      </c>
      <c r="N46">
        <v>-0.75</v>
      </c>
      <c r="O46">
        <v>240.86121055832601</v>
      </c>
      <c r="P46">
        <v>0.72216266032091803</v>
      </c>
    </row>
    <row r="47" spans="1:16" x14ac:dyDescent="0.4">
      <c r="A47">
        <v>5120</v>
      </c>
      <c r="B47" t="s">
        <v>52</v>
      </c>
      <c r="C47">
        <v>1</v>
      </c>
      <c r="D47">
        <v>7</v>
      </c>
      <c r="E47" t="s">
        <v>9</v>
      </c>
      <c r="F47">
        <v>2101</v>
      </c>
      <c r="G47" t="s">
        <v>10</v>
      </c>
      <c r="H47">
        <v>24.6</v>
      </c>
      <c r="I47">
        <v>-0.75</v>
      </c>
      <c r="J47">
        <v>-3.5</v>
      </c>
      <c r="K47">
        <v>-3.875</v>
      </c>
      <c r="L47">
        <v>-0.5</v>
      </c>
      <c r="M47">
        <v>-2.5</v>
      </c>
      <c r="N47">
        <v>-2.75</v>
      </c>
      <c r="O47">
        <v>226.42782789930399</v>
      </c>
      <c r="P47">
        <v>0.67881535505325197</v>
      </c>
    </row>
    <row r="48" spans="1:16" x14ac:dyDescent="0.4">
      <c r="A48">
        <v>5414</v>
      </c>
      <c r="B48" t="s">
        <v>74</v>
      </c>
      <c r="C48">
        <v>1</v>
      </c>
      <c r="D48">
        <v>10</v>
      </c>
      <c r="E48" t="s">
        <v>9</v>
      </c>
      <c r="F48">
        <v>1840</v>
      </c>
      <c r="G48" t="s">
        <v>13</v>
      </c>
      <c r="H48">
        <v>24.57</v>
      </c>
      <c r="I48">
        <v>-0.25</v>
      </c>
      <c r="J48">
        <v>-1</v>
      </c>
      <c r="K48">
        <v>-1.125</v>
      </c>
      <c r="L48">
        <v>0</v>
      </c>
      <c r="M48">
        <v>-1</v>
      </c>
      <c r="N48">
        <v>-1</v>
      </c>
      <c r="O48">
        <v>199.22984482605401</v>
      </c>
      <c r="P48">
        <v>0.59330870723535001</v>
      </c>
    </row>
    <row r="50" spans="2:16" x14ac:dyDescent="0.4">
      <c r="B50" t="s">
        <v>123</v>
      </c>
      <c r="D50">
        <f t="shared" ref="D50:P50" si="0">AVERAGE(D8:D48)</f>
        <v>11.658536585365853</v>
      </c>
      <c r="E50" t="e">
        <f t="shared" si="0"/>
        <v>#DIV/0!</v>
      </c>
      <c r="F50">
        <f t="shared" si="0"/>
        <v>2186.3414634146343</v>
      </c>
      <c r="G50" t="e">
        <f t="shared" si="0"/>
        <v>#DIV/0!</v>
      </c>
      <c r="H50">
        <f t="shared" si="0"/>
        <v>25.372439024390253</v>
      </c>
      <c r="I50">
        <f t="shared" si="0"/>
        <v>-0.95731707317073167</v>
      </c>
      <c r="J50">
        <f t="shared" si="0"/>
        <v>-2.8475609756097562</v>
      </c>
      <c r="K50">
        <f t="shared" si="0"/>
        <v>-3.3262195121951219</v>
      </c>
      <c r="L50">
        <f t="shared" si="0"/>
        <v>-0.72560975609756095</v>
      </c>
      <c r="M50">
        <f t="shared" si="0"/>
        <v>-2.75</v>
      </c>
      <c r="N50">
        <f t="shared" si="0"/>
        <v>-3.1128048780487805</v>
      </c>
      <c r="O50">
        <f t="shared" si="0"/>
        <v>210.68872318117991</v>
      </c>
      <c r="P50">
        <f t="shared" si="0"/>
        <v>0.63692248467886059</v>
      </c>
    </row>
    <row r="51" spans="2:16" x14ac:dyDescent="0.4">
      <c r="B51" t="s">
        <v>124</v>
      </c>
      <c r="D51">
        <f t="shared" ref="D51:P51" si="1">STDEV(D8:D48)</f>
        <v>2.080982413399509</v>
      </c>
      <c r="E51" t="e">
        <f t="shared" si="1"/>
        <v>#DIV/0!</v>
      </c>
      <c r="F51">
        <f t="shared" si="1"/>
        <v>220.05392631762987</v>
      </c>
      <c r="G51" t="e">
        <f t="shared" si="1"/>
        <v>#DIV/0!</v>
      </c>
      <c r="H51">
        <f t="shared" si="1"/>
        <v>0.7191341338297218</v>
      </c>
      <c r="I51">
        <f t="shared" si="1"/>
        <v>0.67291910505737573</v>
      </c>
      <c r="J51">
        <f t="shared" si="1"/>
        <v>1.6741397499728106</v>
      </c>
      <c r="K51">
        <f t="shared" si="1"/>
        <v>1.7778757621413694</v>
      </c>
      <c r="L51">
        <f t="shared" si="1"/>
        <v>0.65623185224616998</v>
      </c>
      <c r="M51">
        <f t="shared" si="1"/>
        <v>1.5542281042369552</v>
      </c>
      <c r="N51">
        <f t="shared" si="1"/>
        <v>1.659679204236653</v>
      </c>
      <c r="O51">
        <f t="shared" si="1"/>
        <v>44.908645808191309</v>
      </c>
      <c r="P51">
        <f t="shared" si="1"/>
        <v>0.13790807368049152</v>
      </c>
    </row>
    <row r="52" spans="2:16" x14ac:dyDescent="0.4">
      <c r="B52" t="s">
        <v>125</v>
      </c>
      <c r="D52">
        <f t="shared" ref="D52:P52" si="2">MAX(D8:D48)</f>
        <v>15</v>
      </c>
      <c r="E52">
        <f t="shared" si="2"/>
        <v>0</v>
      </c>
      <c r="F52">
        <f t="shared" si="2"/>
        <v>2588</v>
      </c>
      <c r="G52">
        <f t="shared" si="2"/>
        <v>0</v>
      </c>
      <c r="H52">
        <f t="shared" si="2"/>
        <v>26.92</v>
      </c>
      <c r="I52">
        <f t="shared" si="2"/>
        <v>0</v>
      </c>
      <c r="J52">
        <f t="shared" si="2"/>
        <v>-0.75</v>
      </c>
      <c r="K52">
        <f t="shared" si="2"/>
        <v>-0.875</v>
      </c>
      <c r="L52">
        <f t="shared" si="2"/>
        <v>0</v>
      </c>
      <c r="M52">
        <f t="shared" si="2"/>
        <v>-0.75</v>
      </c>
      <c r="N52">
        <f t="shared" si="2"/>
        <v>-0.75</v>
      </c>
      <c r="O52">
        <f t="shared" si="2"/>
        <v>301.59830406927699</v>
      </c>
      <c r="P52">
        <f t="shared" si="2"/>
        <v>0.92350937220829799</v>
      </c>
    </row>
    <row r="53" spans="2:16" x14ac:dyDescent="0.4">
      <c r="B53" t="s">
        <v>126</v>
      </c>
      <c r="D53">
        <f t="shared" ref="D53:P53" si="3">MIN(D8:D48)</f>
        <v>7</v>
      </c>
      <c r="E53">
        <f t="shared" si="3"/>
        <v>0</v>
      </c>
      <c r="F53">
        <f t="shared" si="3"/>
        <v>1751</v>
      </c>
      <c r="G53">
        <f t="shared" si="3"/>
        <v>0</v>
      </c>
      <c r="H53">
        <f t="shared" si="3"/>
        <v>24.57</v>
      </c>
      <c r="I53">
        <f t="shared" si="3"/>
        <v>-3</v>
      </c>
      <c r="J53">
        <f t="shared" si="3"/>
        <v>-6.5</v>
      </c>
      <c r="K53">
        <f t="shared" si="3"/>
        <v>-6.875</v>
      </c>
      <c r="L53">
        <f t="shared" si="3"/>
        <v>-3</v>
      </c>
      <c r="M53">
        <f t="shared" si="3"/>
        <v>-6.5</v>
      </c>
      <c r="N53">
        <f t="shared" si="3"/>
        <v>-6.75</v>
      </c>
      <c r="O53">
        <f t="shared" si="3"/>
        <v>129.71853781146501</v>
      </c>
      <c r="P53">
        <f t="shared" si="3"/>
        <v>0.39457424510574102</v>
      </c>
    </row>
    <row r="54" spans="2:16" x14ac:dyDescent="0.4">
      <c r="C54" t="s">
        <v>127</v>
      </c>
    </row>
    <row r="55" spans="2:16" x14ac:dyDescent="0.4">
      <c r="C55" t="s">
        <v>128</v>
      </c>
    </row>
    <row r="56" spans="2:16" x14ac:dyDescent="0.4">
      <c r="C56" t="s">
        <v>129</v>
      </c>
    </row>
    <row r="57" spans="2:16" x14ac:dyDescent="0.4">
      <c r="C57" t="s">
        <v>130</v>
      </c>
    </row>
    <row r="58" spans="2:16" x14ac:dyDescent="0.4">
      <c r="C58" t="s">
        <v>131</v>
      </c>
    </row>
  </sheetData>
  <sortState xmlns:xlrd2="http://schemas.microsoft.com/office/spreadsheetml/2017/richdata2" ref="A8:Y48">
    <sortCondition descending="1" ref="H8:H48"/>
  </sortState>
  <phoneticPr fontId="18"/>
  <pageMargins left="0.7" right="0.7" top="0.75" bottom="0.75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C7BFA3-25F6-46CB-BF39-B15F66824C04}">
  <dimension ref="A1:Y135"/>
  <sheetViews>
    <sheetView zoomScale="70" zoomScaleNormal="70" workbookViewId="0">
      <selection activeCell="R27" sqref="R27"/>
    </sheetView>
  </sheetViews>
  <sheetFormatPr defaultRowHeight="18.75" x14ac:dyDescent="0.4"/>
  <cols>
    <col min="1" max="1" width="11.375" bestFit="1" customWidth="1"/>
    <col min="11" max="14" width="9" customWidth="1"/>
    <col min="19" max="19" width="12.5" bestFit="1" customWidth="1"/>
    <col min="20" max="20" width="15.375" bestFit="1" customWidth="1"/>
  </cols>
  <sheetData>
    <row r="1" spans="1:25" x14ac:dyDescent="0.4">
      <c r="A1" s="3">
        <v>45370</v>
      </c>
      <c r="B1" t="s">
        <v>117</v>
      </c>
    </row>
    <row r="2" spans="1:25" x14ac:dyDescent="0.4">
      <c r="A2" s="3"/>
      <c r="B2" t="s">
        <v>115</v>
      </c>
    </row>
    <row r="3" spans="1:25" x14ac:dyDescent="0.4">
      <c r="A3" s="3"/>
      <c r="B3" t="s">
        <v>116</v>
      </c>
    </row>
    <row r="4" spans="1:25" x14ac:dyDescent="0.4">
      <c r="A4" s="3"/>
      <c r="B4" t="s">
        <v>118</v>
      </c>
    </row>
    <row r="5" spans="1:25" x14ac:dyDescent="0.4">
      <c r="A5" s="3">
        <v>45541</v>
      </c>
      <c r="B5" t="s">
        <v>120</v>
      </c>
    </row>
    <row r="7" spans="1:25" x14ac:dyDescent="0.4">
      <c r="A7" t="s">
        <v>0</v>
      </c>
      <c r="B7" t="s">
        <v>1</v>
      </c>
      <c r="C7" t="s">
        <v>2</v>
      </c>
      <c r="D7" t="s">
        <v>3</v>
      </c>
      <c r="E7" t="s">
        <v>4</v>
      </c>
      <c r="F7" t="s">
        <v>5</v>
      </c>
      <c r="G7" t="s">
        <v>6</v>
      </c>
      <c r="H7" t="s">
        <v>7</v>
      </c>
      <c r="I7" t="s">
        <v>109</v>
      </c>
      <c r="J7" t="s">
        <v>110</v>
      </c>
      <c r="K7" t="s">
        <v>111</v>
      </c>
      <c r="L7" t="s">
        <v>112</v>
      </c>
      <c r="M7" t="s">
        <v>113</v>
      </c>
      <c r="N7" t="s">
        <v>114</v>
      </c>
      <c r="O7" t="s">
        <v>121</v>
      </c>
      <c r="P7" t="s">
        <v>122</v>
      </c>
      <c r="R7" s="1" t="s">
        <v>95</v>
      </c>
      <c r="S7" s="1" t="s">
        <v>108</v>
      </c>
      <c r="T7" s="1" t="s">
        <v>107</v>
      </c>
      <c r="V7" s="1" t="s">
        <v>119</v>
      </c>
      <c r="W7" s="1" t="s">
        <v>97</v>
      </c>
      <c r="X7" s="1" t="s">
        <v>98</v>
      </c>
      <c r="Y7" s="1" t="s">
        <v>99</v>
      </c>
    </row>
    <row r="8" spans="1:25" x14ac:dyDescent="0.4">
      <c r="A8">
        <v>5225</v>
      </c>
      <c r="B8" t="s">
        <v>61</v>
      </c>
      <c r="C8">
        <v>1</v>
      </c>
      <c r="D8">
        <v>14</v>
      </c>
      <c r="E8" t="s">
        <v>9</v>
      </c>
      <c r="F8">
        <v>2200</v>
      </c>
      <c r="G8" t="s">
        <v>10</v>
      </c>
      <c r="H8">
        <v>26.92</v>
      </c>
      <c r="I8">
        <v>-1.25</v>
      </c>
      <c r="J8">
        <v>-5.25</v>
      </c>
      <c r="K8">
        <v>-5.875</v>
      </c>
      <c r="L8">
        <v>-1</v>
      </c>
      <c r="M8">
        <v>-5</v>
      </c>
      <c r="N8">
        <v>-5.5</v>
      </c>
      <c r="O8">
        <v>136.472417594511</v>
      </c>
      <c r="P8">
        <v>0.40893035647975001</v>
      </c>
      <c r="R8" s="2"/>
      <c r="S8" s="2"/>
      <c r="T8" s="2"/>
      <c r="U8" t="s">
        <v>165</v>
      </c>
      <c r="V8" s="2" t="s">
        <v>123</v>
      </c>
      <c r="W8" s="2">
        <f>AVERAGE(O8:O48)</f>
        <v>210.68872318117991</v>
      </c>
      <c r="X8" s="2">
        <f>AVERAGE(O49:O89)</f>
        <v>206.83564753703632</v>
      </c>
      <c r="Y8" s="2">
        <f>AVERAGE(O90:O130)</f>
        <v>146.51981699462101</v>
      </c>
    </row>
    <row r="9" spans="1:25" x14ac:dyDescent="0.4">
      <c r="A9">
        <v>5516</v>
      </c>
      <c r="B9" t="s">
        <v>82</v>
      </c>
      <c r="C9">
        <v>2</v>
      </c>
      <c r="D9">
        <v>13</v>
      </c>
      <c r="E9" t="s">
        <v>9</v>
      </c>
      <c r="F9">
        <v>2551</v>
      </c>
      <c r="G9" t="s">
        <v>10</v>
      </c>
      <c r="H9">
        <v>26.64</v>
      </c>
      <c r="I9">
        <v>-0.75</v>
      </c>
      <c r="J9">
        <v>-5.25</v>
      </c>
      <c r="K9">
        <v>-5.625</v>
      </c>
      <c r="L9">
        <v>-0.5</v>
      </c>
      <c r="M9">
        <v>-5.5</v>
      </c>
      <c r="N9">
        <v>-5.75</v>
      </c>
      <c r="O9">
        <v>180.09731439191901</v>
      </c>
      <c r="P9">
        <v>0.53673542037561595</v>
      </c>
      <c r="R9" s="2"/>
      <c r="S9" s="2"/>
      <c r="T9" s="2"/>
      <c r="V9" s="2" t="s">
        <v>124</v>
      </c>
      <c r="W9" s="2">
        <f>STDEV(O8:O48)</f>
        <v>44.908645808191309</v>
      </c>
      <c r="X9" s="2">
        <f>STDEV(O49:O89)</f>
        <v>40.114222906235788</v>
      </c>
      <c r="Y9" s="2">
        <f>STDEV(O90:O130)</f>
        <v>43.444650484496641</v>
      </c>
    </row>
    <row r="10" spans="1:25" x14ac:dyDescent="0.4">
      <c r="A10">
        <v>5182</v>
      </c>
      <c r="B10" t="s">
        <v>57</v>
      </c>
      <c r="C10">
        <v>1</v>
      </c>
      <c r="D10">
        <v>14</v>
      </c>
      <c r="E10" t="s">
        <v>9</v>
      </c>
      <c r="F10">
        <v>2498</v>
      </c>
      <c r="G10" t="s">
        <v>13</v>
      </c>
      <c r="H10">
        <v>26.61</v>
      </c>
      <c r="I10">
        <v>-2.75</v>
      </c>
      <c r="J10">
        <v>-5.25</v>
      </c>
      <c r="K10">
        <v>-6.625</v>
      </c>
      <c r="L10">
        <v>-2.5</v>
      </c>
      <c r="M10">
        <v>-5</v>
      </c>
      <c r="N10">
        <v>-6.25</v>
      </c>
      <c r="O10">
        <v>278.468119450237</v>
      </c>
      <c r="P10">
        <v>0.84861021971169004</v>
      </c>
      <c r="R10" s="2"/>
      <c r="S10" s="2"/>
      <c r="T10" s="2"/>
      <c r="U10" t="s">
        <v>164</v>
      </c>
      <c r="V10" s="1" t="s">
        <v>119</v>
      </c>
      <c r="W10" s="1" t="s">
        <v>97</v>
      </c>
      <c r="X10" s="1" t="s">
        <v>98</v>
      </c>
      <c r="Y10" s="1" t="s">
        <v>99</v>
      </c>
    </row>
    <row r="11" spans="1:25" x14ac:dyDescent="0.4">
      <c r="A11">
        <v>5231</v>
      </c>
      <c r="B11" t="s">
        <v>61</v>
      </c>
      <c r="C11">
        <v>1</v>
      </c>
      <c r="D11">
        <v>14</v>
      </c>
      <c r="E11" t="s">
        <v>9</v>
      </c>
      <c r="F11">
        <v>2487</v>
      </c>
      <c r="G11" t="s">
        <v>13</v>
      </c>
      <c r="H11">
        <v>26.61</v>
      </c>
      <c r="I11">
        <v>-1.75</v>
      </c>
      <c r="J11">
        <v>-4.25</v>
      </c>
      <c r="K11">
        <v>-5.125</v>
      </c>
      <c r="L11">
        <v>-1.5</v>
      </c>
      <c r="M11">
        <v>-4</v>
      </c>
      <c r="N11">
        <v>-4.75</v>
      </c>
      <c r="O11">
        <v>180.50552837068901</v>
      </c>
      <c r="P11">
        <v>0.55091974466945304</v>
      </c>
      <c r="R11" s="2"/>
      <c r="S11" s="2"/>
      <c r="T11" s="2"/>
      <c r="V11" s="2" t="s">
        <v>123</v>
      </c>
      <c r="W11" s="2">
        <f>AVERAGE(成人データ!Q10:Q38)</f>
        <v>265.1086948619091</v>
      </c>
      <c r="X11" s="2">
        <f>AVERAGE(成人データ!Q39:Q67)</f>
        <v>184.73042940743915</v>
      </c>
      <c r="Y11" s="2">
        <f>AVERAGE(成人データ!Q68:Q96)</f>
        <v>122.43981516905487</v>
      </c>
    </row>
    <row r="12" spans="1:25" x14ac:dyDescent="0.4">
      <c r="A12">
        <v>5452</v>
      </c>
      <c r="B12" t="s">
        <v>76</v>
      </c>
      <c r="C12">
        <v>1</v>
      </c>
      <c r="D12">
        <v>10</v>
      </c>
      <c r="E12" t="s">
        <v>9</v>
      </c>
      <c r="F12">
        <v>2186</v>
      </c>
      <c r="G12" t="s">
        <v>13</v>
      </c>
      <c r="H12">
        <v>26.58</v>
      </c>
      <c r="I12">
        <v>-0.5</v>
      </c>
      <c r="J12">
        <v>-6.5</v>
      </c>
      <c r="K12">
        <v>-6.75</v>
      </c>
      <c r="L12">
        <v>-0.5</v>
      </c>
      <c r="M12">
        <v>-6</v>
      </c>
      <c r="N12">
        <v>-6.25</v>
      </c>
      <c r="O12">
        <v>129.71853781146501</v>
      </c>
      <c r="P12">
        <v>0.39457424510574102</v>
      </c>
      <c r="R12" s="2"/>
      <c r="S12" s="2"/>
      <c r="T12" s="2"/>
      <c r="V12" s="2" t="s">
        <v>124</v>
      </c>
      <c r="W12" s="2">
        <f>STDEV(成人データ!Q10:Q38)</f>
        <v>84.995057330295538</v>
      </c>
      <c r="X12" s="2">
        <f>STDEV(成人データ!Q39:Q67)</f>
        <v>48.105910691047882</v>
      </c>
      <c r="Y12" s="2">
        <f>STDEV(成人データ!Q68:Q96)</f>
        <v>31.567163223726329</v>
      </c>
    </row>
    <row r="13" spans="1:25" x14ac:dyDescent="0.4">
      <c r="A13">
        <v>5384</v>
      </c>
      <c r="B13" t="s">
        <v>72</v>
      </c>
      <c r="C13">
        <v>1</v>
      </c>
      <c r="D13">
        <v>12</v>
      </c>
      <c r="E13" t="s">
        <v>9</v>
      </c>
      <c r="F13">
        <v>2548</v>
      </c>
      <c r="G13" t="s">
        <v>10</v>
      </c>
      <c r="H13">
        <v>26.55</v>
      </c>
      <c r="I13">
        <v>-1.25</v>
      </c>
      <c r="J13">
        <v>-4.5</v>
      </c>
      <c r="K13">
        <v>-5.125</v>
      </c>
      <c r="L13">
        <v>-0.75</v>
      </c>
      <c r="M13">
        <v>-4.25</v>
      </c>
      <c r="N13">
        <v>-4.625</v>
      </c>
      <c r="O13">
        <v>180.063866214717</v>
      </c>
      <c r="P13">
        <v>0.53930302760163396</v>
      </c>
      <c r="R13" s="2"/>
      <c r="S13" s="2"/>
      <c r="T13" s="2"/>
    </row>
    <row r="14" spans="1:25" x14ac:dyDescent="0.4">
      <c r="A14">
        <v>5177</v>
      </c>
      <c r="B14" t="s">
        <v>57</v>
      </c>
      <c r="C14">
        <v>1</v>
      </c>
      <c r="D14">
        <v>14</v>
      </c>
      <c r="E14" t="s">
        <v>9</v>
      </c>
      <c r="F14">
        <v>1992</v>
      </c>
      <c r="G14" t="s">
        <v>10</v>
      </c>
      <c r="H14">
        <v>26.53</v>
      </c>
      <c r="I14">
        <v>-2.75</v>
      </c>
      <c r="J14">
        <v>-5</v>
      </c>
      <c r="K14">
        <v>-6.375</v>
      </c>
      <c r="L14">
        <v>-2.5</v>
      </c>
      <c r="M14">
        <v>-5</v>
      </c>
      <c r="N14">
        <v>-6.25</v>
      </c>
      <c r="O14">
        <v>243.10871602940099</v>
      </c>
      <c r="P14">
        <v>0.73295568486957496</v>
      </c>
      <c r="R14" s="2"/>
      <c r="S14" s="2"/>
      <c r="T14" s="2"/>
    </row>
    <row r="15" spans="1:25" x14ac:dyDescent="0.4">
      <c r="A15">
        <v>5447</v>
      </c>
      <c r="B15" t="s">
        <v>76</v>
      </c>
      <c r="C15">
        <v>1</v>
      </c>
      <c r="D15">
        <v>10</v>
      </c>
      <c r="E15" t="s">
        <v>9</v>
      </c>
      <c r="F15">
        <v>2588</v>
      </c>
      <c r="G15" t="s">
        <v>10</v>
      </c>
      <c r="H15">
        <v>26.47</v>
      </c>
      <c r="I15">
        <v>-0.75</v>
      </c>
      <c r="J15">
        <v>-6.5</v>
      </c>
      <c r="K15">
        <v>-6.875</v>
      </c>
      <c r="L15">
        <v>-0.5</v>
      </c>
      <c r="M15">
        <v>-6.5</v>
      </c>
      <c r="N15">
        <v>-6.75</v>
      </c>
      <c r="O15">
        <v>143.39462727049499</v>
      </c>
      <c r="P15">
        <v>0.42764134334696802</v>
      </c>
      <c r="R15" s="2"/>
      <c r="S15" s="2"/>
      <c r="T15" s="2"/>
    </row>
    <row r="16" spans="1:25" x14ac:dyDescent="0.4">
      <c r="A16">
        <v>5522</v>
      </c>
      <c r="B16" t="s">
        <v>82</v>
      </c>
      <c r="C16">
        <v>2</v>
      </c>
      <c r="D16">
        <v>13</v>
      </c>
      <c r="E16" t="s">
        <v>9</v>
      </c>
      <c r="F16">
        <v>2539</v>
      </c>
      <c r="G16" t="s">
        <v>13</v>
      </c>
      <c r="H16">
        <v>26.33</v>
      </c>
      <c r="I16">
        <v>-0.75</v>
      </c>
      <c r="J16">
        <v>-4.5</v>
      </c>
      <c r="K16">
        <v>-4.875</v>
      </c>
      <c r="L16">
        <v>-0.5</v>
      </c>
      <c r="M16">
        <v>-4.5</v>
      </c>
      <c r="N16">
        <v>-4.75</v>
      </c>
      <c r="O16">
        <v>193.907797612877</v>
      </c>
      <c r="P16">
        <v>0.59066724163597795</v>
      </c>
      <c r="R16" s="2"/>
      <c r="S16" s="2"/>
      <c r="T16" s="2"/>
    </row>
    <row r="17" spans="1:20" x14ac:dyDescent="0.4">
      <c r="A17">
        <v>5391</v>
      </c>
      <c r="B17" t="s">
        <v>72</v>
      </c>
      <c r="C17">
        <v>1</v>
      </c>
      <c r="D17">
        <v>12</v>
      </c>
      <c r="E17" t="s">
        <v>9</v>
      </c>
      <c r="F17">
        <v>2493</v>
      </c>
      <c r="G17" t="s">
        <v>13</v>
      </c>
      <c r="H17">
        <v>26.18</v>
      </c>
      <c r="I17">
        <v>-1</v>
      </c>
      <c r="J17">
        <v>-3.75</v>
      </c>
      <c r="K17">
        <v>-4.25</v>
      </c>
      <c r="L17">
        <v>-0.75</v>
      </c>
      <c r="M17">
        <v>-3.5</v>
      </c>
      <c r="N17">
        <v>-3.875</v>
      </c>
      <c r="O17">
        <v>181.92584171873801</v>
      </c>
      <c r="P17">
        <v>0.55228008221810798</v>
      </c>
      <c r="R17" s="2"/>
      <c r="S17" s="2"/>
      <c r="T17" s="2"/>
    </row>
    <row r="18" spans="1:20" x14ac:dyDescent="0.4">
      <c r="A18">
        <v>4757</v>
      </c>
      <c r="B18" t="s">
        <v>26</v>
      </c>
      <c r="C18">
        <v>1</v>
      </c>
      <c r="D18">
        <v>14</v>
      </c>
      <c r="E18" t="s">
        <v>9</v>
      </c>
      <c r="F18">
        <v>2349</v>
      </c>
      <c r="G18" t="s">
        <v>10</v>
      </c>
      <c r="H18">
        <v>25.65</v>
      </c>
      <c r="I18">
        <v>-1</v>
      </c>
      <c r="J18">
        <v>-4</v>
      </c>
      <c r="K18">
        <v>-4.5</v>
      </c>
      <c r="L18">
        <v>-0.75</v>
      </c>
      <c r="M18">
        <v>-3.5</v>
      </c>
      <c r="N18">
        <v>-3.875</v>
      </c>
      <c r="O18">
        <v>157.44665587210901</v>
      </c>
      <c r="P18">
        <v>0.47185627559971899</v>
      </c>
      <c r="R18" s="2"/>
      <c r="S18" s="2"/>
      <c r="T18" s="2"/>
    </row>
    <row r="19" spans="1:20" x14ac:dyDescent="0.4">
      <c r="A19">
        <v>5567</v>
      </c>
      <c r="B19" t="s">
        <v>86</v>
      </c>
      <c r="C19">
        <v>1</v>
      </c>
      <c r="D19">
        <v>11</v>
      </c>
      <c r="E19" t="s">
        <v>9</v>
      </c>
      <c r="F19">
        <v>2099</v>
      </c>
      <c r="G19" t="s">
        <v>13</v>
      </c>
      <c r="H19">
        <v>25.46</v>
      </c>
      <c r="I19">
        <v>-1.5</v>
      </c>
      <c r="J19">
        <v>-3</v>
      </c>
      <c r="K19">
        <v>-3.75</v>
      </c>
      <c r="L19">
        <v>-1</v>
      </c>
      <c r="M19">
        <v>-3</v>
      </c>
      <c r="N19">
        <v>-3.5</v>
      </c>
      <c r="O19">
        <v>192.29205813214199</v>
      </c>
      <c r="P19">
        <v>0.58068467261040202</v>
      </c>
    </row>
    <row r="20" spans="1:20" x14ac:dyDescent="0.4">
      <c r="A20">
        <v>5652</v>
      </c>
      <c r="B20" t="s">
        <v>93</v>
      </c>
      <c r="C20">
        <v>1</v>
      </c>
      <c r="D20">
        <v>9</v>
      </c>
      <c r="E20" t="s">
        <v>9</v>
      </c>
      <c r="F20">
        <v>2301</v>
      </c>
      <c r="G20" t="s">
        <v>13</v>
      </c>
      <c r="H20">
        <v>25.44</v>
      </c>
      <c r="I20">
        <v>-0.25</v>
      </c>
      <c r="J20">
        <v>-4.25</v>
      </c>
      <c r="K20">
        <v>-4.375</v>
      </c>
      <c r="L20">
        <v>0</v>
      </c>
      <c r="M20">
        <v>-4</v>
      </c>
      <c r="N20">
        <v>-4</v>
      </c>
      <c r="O20">
        <v>204.272664959233</v>
      </c>
      <c r="P20">
        <v>0.62276844347667304</v>
      </c>
    </row>
    <row r="21" spans="1:20" x14ac:dyDescent="0.4">
      <c r="A21">
        <v>5563</v>
      </c>
      <c r="B21" t="s">
        <v>86</v>
      </c>
      <c r="C21">
        <v>1</v>
      </c>
      <c r="D21">
        <v>11</v>
      </c>
      <c r="E21" t="s">
        <v>9</v>
      </c>
      <c r="F21">
        <v>1838</v>
      </c>
      <c r="G21" t="s">
        <v>10</v>
      </c>
      <c r="H21">
        <v>25.35</v>
      </c>
      <c r="I21">
        <v>-1.25</v>
      </c>
      <c r="J21">
        <v>-2.5</v>
      </c>
      <c r="K21">
        <v>-3.125</v>
      </c>
      <c r="L21">
        <v>-1</v>
      </c>
      <c r="M21">
        <v>-2.5</v>
      </c>
      <c r="N21">
        <v>-3</v>
      </c>
      <c r="O21">
        <v>184.241011261241</v>
      </c>
      <c r="P21">
        <v>0.556256460661816</v>
      </c>
    </row>
    <row r="22" spans="1:20" x14ac:dyDescent="0.4">
      <c r="A22">
        <v>5111</v>
      </c>
      <c r="B22" t="s">
        <v>51</v>
      </c>
      <c r="C22">
        <v>2</v>
      </c>
      <c r="D22">
        <v>10</v>
      </c>
      <c r="E22" t="s">
        <v>9</v>
      </c>
      <c r="F22">
        <v>2246</v>
      </c>
      <c r="G22" t="s">
        <v>13</v>
      </c>
      <c r="H22">
        <v>25.3</v>
      </c>
      <c r="I22">
        <v>-0.5</v>
      </c>
      <c r="J22">
        <v>-3.25</v>
      </c>
      <c r="K22">
        <v>-3.5</v>
      </c>
      <c r="L22">
        <v>-0.5</v>
      </c>
      <c r="M22">
        <v>-3</v>
      </c>
      <c r="N22">
        <v>-3.25</v>
      </c>
      <c r="O22">
        <v>301.59830406927699</v>
      </c>
      <c r="P22">
        <v>0.92350937220829799</v>
      </c>
    </row>
    <row r="23" spans="1:20" x14ac:dyDescent="0.4">
      <c r="A23">
        <v>4762</v>
      </c>
      <c r="B23" t="s">
        <v>26</v>
      </c>
      <c r="C23">
        <v>1</v>
      </c>
      <c r="D23">
        <v>14</v>
      </c>
      <c r="E23" t="s">
        <v>9</v>
      </c>
      <c r="F23">
        <v>2298</v>
      </c>
      <c r="G23" t="s">
        <v>13</v>
      </c>
      <c r="H23">
        <v>25.2</v>
      </c>
      <c r="I23">
        <v>-1.25</v>
      </c>
      <c r="J23">
        <v>-3</v>
      </c>
      <c r="K23">
        <v>-3.625</v>
      </c>
      <c r="L23">
        <v>-1</v>
      </c>
      <c r="M23">
        <v>-2.75</v>
      </c>
      <c r="N23">
        <v>-3.25</v>
      </c>
      <c r="O23">
        <v>140.88958691672701</v>
      </c>
      <c r="P23">
        <v>0.42424361515625197</v>
      </c>
    </row>
    <row r="24" spans="1:20" x14ac:dyDescent="0.4">
      <c r="A24">
        <v>5106</v>
      </c>
      <c r="B24" t="s">
        <v>51</v>
      </c>
      <c r="C24">
        <v>2</v>
      </c>
      <c r="D24">
        <v>10</v>
      </c>
      <c r="E24" t="s">
        <v>9</v>
      </c>
      <c r="F24">
        <v>2289</v>
      </c>
      <c r="G24" t="s">
        <v>10</v>
      </c>
      <c r="H24">
        <v>25.2</v>
      </c>
      <c r="I24">
        <v>-0.5</v>
      </c>
      <c r="J24">
        <v>-2.75</v>
      </c>
      <c r="K24">
        <v>-3</v>
      </c>
      <c r="L24">
        <v>-0.5</v>
      </c>
      <c r="M24">
        <v>-2.75</v>
      </c>
      <c r="N24">
        <v>-3</v>
      </c>
      <c r="O24">
        <v>286.5660279009</v>
      </c>
      <c r="P24">
        <v>0.87290104168219196</v>
      </c>
    </row>
    <row r="25" spans="1:20" x14ac:dyDescent="0.4">
      <c r="A25">
        <v>4998</v>
      </c>
      <c r="B25" t="s">
        <v>46</v>
      </c>
      <c r="C25">
        <v>1</v>
      </c>
      <c r="D25">
        <v>12</v>
      </c>
      <c r="E25" t="s">
        <v>9</v>
      </c>
      <c r="F25">
        <v>1803</v>
      </c>
      <c r="G25" t="s">
        <v>13</v>
      </c>
      <c r="H25">
        <v>25.19</v>
      </c>
      <c r="I25">
        <v>-0.5</v>
      </c>
      <c r="J25">
        <v>-1.25</v>
      </c>
      <c r="K25">
        <v>-1.5</v>
      </c>
      <c r="L25">
        <v>0</v>
      </c>
      <c r="M25">
        <v>-1</v>
      </c>
      <c r="N25">
        <v>-1</v>
      </c>
      <c r="O25">
        <v>174.906429867132</v>
      </c>
      <c r="P25">
        <v>0.52305429316525398</v>
      </c>
    </row>
    <row r="26" spans="1:20" x14ac:dyDescent="0.4">
      <c r="A26">
        <v>5316</v>
      </c>
      <c r="B26" t="s">
        <v>68</v>
      </c>
      <c r="C26">
        <v>1</v>
      </c>
      <c r="D26">
        <v>15</v>
      </c>
      <c r="E26" t="s">
        <v>9</v>
      </c>
      <c r="F26">
        <v>2198</v>
      </c>
      <c r="G26" t="s">
        <v>10</v>
      </c>
      <c r="H26">
        <v>25.15</v>
      </c>
      <c r="I26">
        <v>-1.25</v>
      </c>
      <c r="J26">
        <v>-0.75</v>
      </c>
      <c r="K26">
        <v>-1.375</v>
      </c>
      <c r="L26">
        <v>-0.5</v>
      </c>
      <c r="M26">
        <v>-1.5</v>
      </c>
      <c r="N26">
        <v>-1.75</v>
      </c>
      <c r="O26">
        <v>161.19934729646101</v>
      </c>
      <c r="P26">
        <v>0.48384109664174002</v>
      </c>
    </row>
    <row r="27" spans="1:20" x14ac:dyDescent="0.4">
      <c r="A27">
        <v>5646</v>
      </c>
      <c r="B27" t="s">
        <v>93</v>
      </c>
      <c r="C27">
        <v>1</v>
      </c>
      <c r="D27">
        <v>9</v>
      </c>
      <c r="E27" t="s">
        <v>9</v>
      </c>
      <c r="F27">
        <v>1898</v>
      </c>
      <c r="G27" t="s">
        <v>10</v>
      </c>
      <c r="H27">
        <v>25.14</v>
      </c>
      <c r="I27">
        <v>0</v>
      </c>
      <c r="J27">
        <v>-4.5</v>
      </c>
      <c r="K27">
        <v>-4.5</v>
      </c>
      <c r="L27">
        <v>-0.25</v>
      </c>
      <c r="M27">
        <v>-3.75</v>
      </c>
      <c r="N27">
        <v>-3.875</v>
      </c>
      <c r="O27">
        <v>201.6406312588</v>
      </c>
      <c r="P27">
        <v>0.62326437226514197</v>
      </c>
    </row>
    <row r="28" spans="1:20" x14ac:dyDescent="0.4">
      <c r="A28">
        <v>4993</v>
      </c>
      <c r="B28" t="s">
        <v>46</v>
      </c>
      <c r="C28">
        <v>1</v>
      </c>
      <c r="D28">
        <v>12</v>
      </c>
      <c r="E28" t="s">
        <v>9</v>
      </c>
      <c r="F28">
        <v>2101</v>
      </c>
      <c r="G28" t="s">
        <v>10</v>
      </c>
      <c r="H28">
        <v>25.11</v>
      </c>
      <c r="I28">
        <v>-0.25</v>
      </c>
      <c r="J28">
        <v>-1</v>
      </c>
      <c r="K28">
        <v>-1.125</v>
      </c>
      <c r="L28">
        <v>0</v>
      </c>
      <c r="M28">
        <v>-1</v>
      </c>
      <c r="N28">
        <v>-1</v>
      </c>
      <c r="O28">
        <v>195.57245840820499</v>
      </c>
      <c r="P28">
        <v>0.58760718805997603</v>
      </c>
    </row>
    <row r="29" spans="1:20" x14ac:dyDescent="0.4">
      <c r="A29">
        <v>5587</v>
      </c>
      <c r="B29" t="s">
        <v>88</v>
      </c>
      <c r="C29">
        <v>1</v>
      </c>
      <c r="D29">
        <v>10</v>
      </c>
      <c r="E29" t="s">
        <v>9</v>
      </c>
      <c r="F29">
        <v>1950</v>
      </c>
      <c r="G29" t="s">
        <v>13</v>
      </c>
      <c r="H29">
        <v>25.08</v>
      </c>
      <c r="I29">
        <v>-0.5</v>
      </c>
      <c r="J29">
        <v>-1.5</v>
      </c>
      <c r="K29">
        <v>-1.75</v>
      </c>
      <c r="L29">
        <v>-0.5</v>
      </c>
      <c r="M29">
        <v>-1.75</v>
      </c>
      <c r="N29">
        <v>-2</v>
      </c>
      <c r="O29">
        <v>213.651966291305</v>
      </c>
      <c r="P29">
        <v>0.64363808611392304</v>
      </c>
    </row>
    <row r="30" spans="1:20" x14ac:dyDescent="0.4">
      <c r="A30">
        <v>5444</v>
      </c>
      <c r="B30" t="s">
        <v>106</v>
      </c>
      <c r="C30">
        <v>1</v>
      </c>
      <c r="D30">
        <v>12</v>
      </c>
      <c r="E30" t="s">
        <v>9</v>
      </c>
      <c r="F30">
        <v>1751</v>
      </c>
      <c r="G30" t="s">
        <v>10</v>
      </c>
      <c r="H30">
        <v>25.07</v>
      </c>
      <c r="I30">
        <v>-0.75</v>
      </c>
      <c r="J30">
        <v>-3.5</v>
      </c>
      <c r="K30">
        <v>-3.875</v>
      </c>
      <c r="L30">
        <v>-0.5</v>
      </c>
      <c r="M30">
        <v>-3.25</v>
      </c>
      <c r="N30">
        <v>-3.5</v>
      </c>
      <c r="O30">
        <v>226.35997906057901</v>
      </c>
      <c r="P30">
        <v>0.69014021027688099</v>
      </c>
    </row>
    <row r="31" spans="1:20" x14ac:dyDescent="0.4">
      <c r="A31">
        <v>5582</v>
      </c>
      <c r="B31" t="s">
        <v>88</v>
      </c>
      <c r="C31">
        <v>1</v>
      </c>
      <c r="D31">
        <v>10</v>
      </c>
      <c r="E31" t="s">
        <v>9</v>
      </c>
      <c r="F31">
        <v>1996</v>
      </c>
      <c r="G31" t="s">
        <v>10</v>
      </c>
      <c r="H31">
        <v>25.07</v>
      </c>
      <c r="I31">
        <v>-0.25</v>
      </c>
      <c r="J31">
        <v>-1.75</v>
      </c>
      <c r="K31">
        <v>-1.875</v>
      </c>
      <c r="L31">
        <v>0</v>
      </c>
      <c r="M31">
        <v>-2</v>
      </c>
      <c r="N31">
        <v>-2</v>
      </c>
      <c r="O31">
        <v>283.46918200478001</v>
      </c>
      <c r="P31">
        <v>0.86226064136539005</v>
      </c>
    </row>
    <row r="32" spans="1:20" x14ac:dyDescent="0.4">
      <c r="A32">
        <v>5321</v>
      </c>
      <c r="B32" t="s">
        <v>68</v>
      </c>
      <c r="C32">
        <v>1</v>
      </c>
      <c r="D32">
        <v>15</v>
      </c>
      <c r="E32" t="s">
        <v>9</v>
      </c>
      <c r="F32">
        <v>2200</v>
      </c>
      <c r="G32" t="s">
        <v>13</v>
      </c>
      <c r="H32">
        <v>24.98</v>
      </c>
      <c r="I32">
        <v>-0.5</v>
      </c>
      <c r="J32">
        <v>-0.75</v>
      </c>
      <c r="K32">
        <v>-1</v>
      </c>
      <c r="L32">
        <v>-0.5</v>
      </c>
      <c r="M32">
        <v>-1.5</v>
      </c>
      <c r="N32">
        <v>-1.75</v>
      </c>
      <c r="O32">
        <v>212.207044804785</v>
      </c>
      <c r="P32">
        <v>0.63992199803910199</v>
      </c>
    </row>
    <row r="33" spans="1:16" x14ac:dyDescent="0.4">
      <c r="A33">
        <v>4704</v>
      </c>
      <c r="B33" t="s">
        <v>21</v>
      </c>
      <c r="C33">
        <v>1</v>
      </c>
      <c r="D33">
        <v>12</v>
      </c>
      <c r="E33" t="s">
        <v>9</v>
      </c>
      <c r="F33">
        <v>2298</v>
      </c>
      <c r="G33" t="s">
        <v>10</v>
      </c>
      <c r="H33">
        <v>24.95</v>
      </c>
      <c r="I33">
        <v>-1.5</v>
      </c>
      <c r="J33">
        <v>-1.75</v>
      </c>
      <c r="K33">
        <v>-2.5</v>
      </c>
      <c r="L33">
        <v>-1.25</v>
      </c>
      <c r="M33">
        <v>-1.5</v>
      </c>
      <c r="N33">
        <v>-2.125</v>
      </c>
      <c r="O33">
        <v>175.31912290548399</v>
      </c>
      <c r="P33">
        <v>0.526899919058615</v>
      </c>
    </row>
    <row r="34" spans="1:16" x14ac:dyDescent="0.4">
      <c r="A34">
        <v>5274</v>
      </c>
      <c r="B34" t="s">
        <v>64</v>
      </c>
      <c r="C34">
        <v>1</v>
      </c>
      <c r="D34">
        <v>15</v>
      </c>
      <c r="E34" t="s">
        <v>9</v>
      </c>
      <c r="F34">
        <v>2237</v>
      </c>
      <c r="G34" t="s">
        <v>10</v>
      </c>
      <c r="H34">
        <v>24.95</v>
      </c>
      <c r="I34">
        <v>-0.5</v>
      </c>
      <c r="J34">
        <v>-0.75</v>
      </c>
      <c r="K34">
        <v>-1</v>
      </c>
      <c r="L34">
        <v>-0.5</v>
      </c>
      <c r="M34">
        <v>-0.75</v>
      </c>
      <c r="N34">
        <v>-1</v>
      </c>
      <c r="O34">
        <v>187.62729733458099</v>
      </c>
      <c r="P34">
        <v>0.56817880419571198</v>
      </c>
    </row>
    <row r="35" spans="1:16" x14ac:dyDescent="0.4">
      <c r="A35">
        <v>5279</v>
      </c>
      <c r="B35" t="s">
        <v>64</v>
      </c>
      <c r="C35">
        <v>1</v>
      </c>
      <c r="D35">
        <v>15</v>
      </c>
      <c r="E35" t="s">
        <v>9</v>
      </c>
      <c r="F35">
        <v>2200</v>
      </c>
      <c r="G35" t="s">
        <v>13</v>
      </c>
      <c r="H35">
        <v>24.95</v>
      </c>
      <c r="I35">
        <v>-0.5</v>
      </c>
      <c r="J35">
        <v>-1</v>
      </c>
      <c r="K35">
        <v>-1.25</v>
      </c>
      <c r="L35">
        <v>-0.5</v>
      </c>
      <c r="M35">
        <v>-1.25</v>
      </c>
      <c r="N35">
        <v>-1.5</v>
      </c>
      <c r="O35">
        <v>212.499602324417</v>
      </c>
      <c r="P35">
        <v>0.64167193380536902</v>
      </c>
    </row>
    <row r="36" spans="1:16" x14ac:dyDescent="0.4">
      <c r="A36">
        <v>5331</v>
      </c>
      <c r="B36" t="s">
        <v>69</v>
      </c>
      <c r="C36">
        <v>1</v>
      </c>
      <c r="D36">
        <v>11</v>
      </c>
      <c r="E36" t="s">
        <v>9</v>
      </c>
      <c r="F36">
        <v>2248</v>
      </c>
      <c r="G36" t="s">
        <v>13</v>
      </c>
      <c r="H36">
        <v>24.91</v>
      </c>
      <c r="I36">
        <v>-0.5</v>
      </c>
      <c r="J36">
        <v>-1.25</v>
      </c>
      <c r="K36">
        <v>-1.5</v>
      </c>
      <c r="L36">
        <v>-0.5</v>
      </c>
      <c r="M36">
        <v>-1.25</v>
      </c>
      <c r="N36">
        <v>-1.5</v>
      </c>
      <c r="O36">
        <v>198.816063779497</v>
      </c>
      <c r="P36">
        <v>0.60100318075122905</v>
      </c>
    </row>
    <row r="37" spans="1:16" x14ac:dyDescent="0.4">
      <c r="A37">
        <v>5544</v>
      </c>
      <c r="B37" t="s">
        <v>84</v>
      </c>
      <c r="C37">
        <v>1</v>
      </c>
      <c r="D37">
        <v>10</v>
      </c>
      <c r="E37" t="s">
        <v>9</v>
      </c>
      <c r="F37">
        <v>1850</v>
      </c>
      <c r="G37" t="s">
        <v>13</v>
      </c>
      <c r="H37">
        <v>24.86</v>
      </c>
      <c r="I37">
        <v>-0.75</v>
      </c>
      <c r="J37">
        <v>-1.5</v>
      </c>
      <c r="K37">
        <v>-1.875</v>
      </c>
      <c r="L37">
        <v>-0.75</v>
      </c>
      <c r="M37">
        <v>-1.25</v>
      </c>
      <c r="N37">
        <v>-1.625</v>
      </c>
      <c r="O37">
        <v>256.98063386551797</v>
      </c>
      <c r="P37">
        <v>0.77828018139962496</v>
      </c>
    </row>
    <row r="38" spans="1:16" x14ac:dyDescent="0.4">
      <c r="A38">
        <v>5471</v>
      </c>
      <c r="B38" t="s">
        <v>78</v>
      </c>
      <c r="C38">
        <v>1</v>
      </c>
      <c r="D38">
        <v>13</v>
      </c>
      <c r="E38" t="s">
        <v>9</v>
      </c>
      <c r="F38">
        <v>2290</v>
      </c>
      <c r="G38" t="s">
        <v>10</v>
      </c>
      <c r="H38">
        <v>24.83</v>
      </c>
      <c r="I38">
        <v>-0.75</v>
      </c>
      <c r="J38">
        <v>-2.25</v>
      </c>
      <c r="K38">
        <v>-2.625</v>
      </c>
      <c r="L38">
        <v>-0.5</v>
      </c>
      <c r="M38">
        <v>-2</v>
      </c>
      <c r="N38">
        <v>-2.25</v>
      </c>
      <c r="O38">
        <v>223.92181116238299</v>
      </c>
      <c r="P38">
        <v>0.67488573468389801</v>
      </c>
    </row>
    <row r="39" spans="1:16" x14ac:dyDescent="0.4">
      <c r="A39">
        <v>5540</v>
      </c>
      <c r="B39" t="s">
        <v>84</v>
      </c>
      <c r="C39">
        <v>1</v>
      </c>
      <c r="D39">
        <v>10</v>
      </c>
      <c r="E39" t="s">
        <v>9</v>
      </c>
      <c r="F39">
        <v>1996</v>
      </c>
      <c r="G39" t="s">
        <v>10</v>
      </c>
      <c r="H39">
        <v>24.83</v>
      </c>
      <c r="I39">
        <v>-1</v>
      </c>
      <c r="J39">
        <v>-1.25</v>
      </c>
      <c r="K39">
        <v>-1.75</v>
      </c>
      <c r="L39">
        <v>-0.75</v>
      </c>
      <c r="M39">
        <v>-1.25</v>
      </c>
      <c r="N39">
        <v>-1.625</v>
      </c>
      <c r="O39">
        <v>268.39372225100499</v>
      </c>
      <c r="P39">
        <v>0.81108543548894396</v>
      </c>
    </row>
    <row r="40" spans="1:16" x14ac:dyDescent="0.4">
      <c r="A40">
        <v>5435</v>
      </c>
      <c r="B40" t="s">
        <v>106</v>
      </c>
      <c r="C40">
        <v>1</v>
      </c>
      <c r="D40">
        <v>12</v>
      </c>
      <c r="E40" t="s">
        <v>9</v>
      </c>
      <c r="F40">
        <v>2200</v>
      </c>
      <c r="G40" t="s">
        <v>13</v>
      </c>
      <c r="H40">
        <v>24.81</v>
      </c>
      <c r="I40">
        <v>-1.25</v>
      </c>
      <c r="J40">
        <v>-2.75</v>
      </c>
      <c r="K40">
        <v>-3.375</v>
      </c>
      <c r="L40">
        <v>-0.5</v>
      </c>
      <c r="M40">
        <v>-3</v>
      </c>
      <c r="N40">
        <v>-3.25</v>
      </c>
      <c r="O40">
        <v>251.49166405022399</v>
      </c>
      <c r="P40">
        <v>0.76410713452350199</v>
      </c>
    </row>
    <row r="41" spans="1:16" x14ac:dyDescent="0.4">
      <c r="A41">
        <v>5360</v>
      </c>
      <c r="B41" t="s">
        <v>70</v>
      </c>
      <c r="C41">
        <v>2</v>
      </c>
      <c r="D41">
        <v>11</v>
      </c>
      <c r="E41" t="s">
        <v>9</v>
      </c>
      <c r="F41">
        <v>2099</v>
      </c>
      <c r="G41" t="s">
        <v>10</v>
      </c>
      <c r="H41">
        <v>24.76</v>
      </c>
      <c r="I41">
        <v>-1.25</v>
      </c>
      <c r="J41">
        <v>-2.75</v>
      </c>
      <c r="K41">
        <v>-3.375</v>
      </c>
      <c r="L41">
        <v>-1.25</v>
      </c>
      <c r="M41">
        <v>-2.5</v>
      </c>
      <c r="N41">
        <v>-3.125</v>
      </c>
      <c r="O41">
        <v>237.49216951796501</v>
      </c>
      <c r="P41">
        <v>0.71528772271226304</v>
      </c>
    </row>
    <row r="42" spans="1:16" x14ac:dyDescent="0.4">
      <c r="A42">
        <v>5476</v>
      </c>
      <c r="B42" t="s">
        <v>78</v>
      </c>
      <c r="C42">
        <v>1</v>
      </c>
      <c r="D42">
        <v>13</v>
      </c>
      <c r="E42" t="s">
        <v>9</v>
      </c>
      <c r="F42">
        <v>2349</v>
      </c>
      <c r="G42" t="s">
        <v>13</v>
      </c>
      <c r="H42">
        <v>24.72</v>
      </c>
      <c r="I42">
        <v>-1</v>
      </c>
      <c r="J42">
        <v>-2</v>
      </c>
      <c r="K42">
        <v>-2.5</v>
      </c>
      <c r="L42">
        <v>-0.5</v>
      </c>
      <c r="M42">
        <v>-2</v>
      </c>
      <c r="N42">
        <v>-2.25</v>
      </c>
      <c r="O42">
        <v>271.249358607072</v>
      </c>
      <c r="P42">
        <v>0.81759604556863397</v>
      </c>
    </row>
    <row r="43" spans="1:16" x14ac:dyDescent="0.4">
      <c r="A43">
        <v>5126</v>
      </c>
      <c r="B43" t="s">
        <v>52</v>
      </c>
      <c r="C43">
        <v>1</v>
      </c>
      <c r="D43">
        <v>7</v>
      </c>
      <c r="E43" t="s">
        <v>9</v>
      </c>
      <c r="F43">
        <v>2099</v>
      </c>
      <c r="G43" t="s">
        <v>13</v>
      </c>
      <c r="H43">
        <v>24.71</v>
      </c>
      <c r="I43">
        <v>-1</v>
      </c>
      <c r="J43">
        <v>-3.25</v>
      </c>
      <c r="K43">
        <v>-3.75</v>
      </c>
      <c r="L43">
        <v>-0.5</v>
      </c>
      <c r="M43">
        <v>-2.75</v>
      </c>
      <c r="N43">
        <v>-3</v>
      </c>
      <c r="O43">
        <v>229.31652769453001</v>
      </c>
      <c r="P43">
        <v>0.68905649103615396</v>
      </c>
    </row>
    <row r="44" spans="1:16" x14ac:dyDescent="0.4">
      <c r="A44">
        <v>5326</v>
      </c>
      <c r="B44" t="s">
        <v>69</v>
      </c>
      <c r="C44">
        <v>1</v>
      </c>
      <c r="D44">
        <v>11</v>
      </c>
      <c r="E44" t="s">
        <v>9</v>
      </c>
      <c r="F44">
        <v>2140</v>
      </c>
      <c r="G44" t="s">
        <v>10</v>
      </c>
      <c r="H44">
        <v>24.71</v>
      </c>
      <c r="I44">
        <v>-1.25</v>
      </c>
      <c r="J44">
        <v>-1</v>
      </c>
      <c r="K44">
        <v>-1.625</v>
      </c>
      <c r="L44">
        <v>-0.75</v>
      </c>
      <c r="M44">
        <v>-1.25</v>
      </c>
      <c r="N44">
        <v>-1.625</v>
      </c>
      <c r="O44">
        <v>185.07618722022701</v>
      </c>
      <c r="P44">
        <v>0.56288661619773395</v>
      </c>
    </row>
    <row r="45" spans="1:16" x14ac:dyDescent="0.4">
      <c r="A45">
        <v>5365</v>
      </c>
      <c r="B45" t="s">
        <v>70</v>
      </c>
      <c r="C45">
        <v>2</v>
      </c>
      <c r="D45">
        <v>11</v>
      </c>
      <c r="E45" t="s">
        <v>9</v>
      </c>
      <c r="F45">
        <v>2149</v>
      </c>
      <c r="G45" t="s">
        <v>13</v>
      </c>
      <c r="H45">
        <v>24.67</v>
      </c>
      <c r="I45">
        <v>-3</v>
      </c>
      <c r="J45">
        <v>-1.5</v>
      </c>
      <c r="K45">
        <v>-3</v>
      </c>
      <c r="L45">
        <v>-3</v>
      </c>
      <c r="M45">
        <v>-1.25</v>
      </c>
      <c r="N45">
        <v>-2.75</v>
      </c>
      <c r="O45">
        <v>289.55849186306398</v>
      </c>
      <c r="P45">
        <v>0.88003081646481096</v>
      </c>
    </row>
    <row r="46" spans="1:16" x14ac:dyDescent="0.4">
      <c r="A46">
        <v>4869</v>
      </c>
      <c r="B46" t="s">
        <v>34</v>
      </c>
      <c r="C46">
        <v>2</v>
      </c>
      <c r="D46">
        <v>10</v>
      </c>
      <c r="E46" t="s">
        <v>9</v>
      </c>
      <c r="F46">
        <v>2145</v>
      </c>
      <c r="G46" t="s">
        <v>10</v>
      </c>
      <c r="H46">
        <v>24.63</v>
      </c>
      <c r="I46">
        <v>-0.25</v>
      </c>
      <c r="J46">
        <v>-0.75</v>
      </c>
      <c r="K46">
        <v>-0.875</v>
      </c>
      <c r="L46">
        <v>0</v>
      </c>
      <c r="M46">
        <v>-0.75</v>
      </c>
      <c r="N46">
        <v>-0.75</v>
      </c>
      <c r="O46">
        <v>240.86121055832601</v>
      </c>
      <c r="P46">
        <v>0.72216266032091803</v>
      </c>
    </row>
    <row r="47" spans="1:16" x14ac:dyDescent="0.4">
      <c r="A47">
        <v>5120</v>
      </c>
      <c r="B47" t="s">
        <v>52</v>
      </c>
      <c r="C47">
        <v>1</v>
      </c>
      <c r="D47">
        <v>7</v>
      </c>
      <c r="E47" t="s">
        <v>9</v>
      </c>
      <c r="F47">
        <v>2101</v>
      </c>
      <c r="G47" t="s">
        <v>10</v>
      </c>
      <c r="H47">
        <v>24.6</v>
      </c>
      <c r="I47">
        <v>-0.75</v>
      </c>
      <c r="J47">
        <v>-3.5</v>
      </c>
      <c r="K47">
        <v>-3.875</v>
      </c>
      <c r="L47">
        <v>-0.5</v>
      </c>
      <c r="M47">
        <v>-2.5</v>
      </c>
      <c r="N47">
        <v>-2.75</v>
      </c>
      <c r="O47">
        <v>226.42782789930399</v>
      </c>
      <c r="P47">
        <v>0.67881535505325197</v>
      </c>
    </row>
    <row r="48" spans="1:16" x14ac:dyDescent="0.4">
      <c r="A48">
        <v>5414</v>
      </c>
      <c r="B48" t="s">
        <v>74</v>
      </c>
      <c r="C48">
        <v>1</v>
      </c>
      <c r="D48">
        <v>10</v>
      </c>
      <c r="E48" t="s">
        <v>9</v>
      </c>
      <c r="F48">
        <v>1840</v>
      </c>
      <c r="G48" t="s">
        <v>13</v>
      </c>
      <c r="H48">
        <v>24.57</v>
      </c>
      <c r="I48">
        <v>-0.25</v>
      </c>
      <c r="J48">
        <v>-1</v>
      </c>
      <c r="K48">
        <v>-1.125</v>
      </c>
      <c r="L48">
        <v>0</v>
      </c>
      <c r="M48">
        <v>-1</v>
      </c>
      <c r="N48">
        <v>-1</v>
      </c>
      <c r="O48">
        <v>199.22984482605401</v>
      </c>
      <c r="P48">
        <v>0.59330870723535001</v>
      </c>
    </row>
    <row r="49" spans="1:16" x14ac:dyDescent="0.4">
      <c r="A49">
        <v>5229</v>
      </c>
      <c r="B49" t="s">
        <v>61</v>
      </c>
      <c r="C49">
        <v>1</v>
      </c>
      <c r="D49">
        <v>14</v>
      </c>
      <c r="E49" t="s">
        <v>11</v>
      </c>
      <c r="F49">
        <v>2487</v>
      </c>
      <c r="G49" t="s">
        <v>10</v>
      </c>
      <c r="H49">
        <v>26.92</v>
      </c>
      <c r="I49">
        <v>-1.25</v>
      </c>
      <c r="J49">
        <v>-5.25</v>
      </c>
      <c r="K49">
        <v>-5.875</v>
      </c>
      <c r="L49">
        <v>-1</v>
      </c>
      <c r="M49">
        <v>-5</v>
      </c>
      <c r="N49">
        <v>-5.5</v>
      </c>
      <c r="O49">
        <v>209.22154821618599</v>
      </c>
      <c r="P49">
        <v>0.63860754701695599</v>
      </c>
    </row>
    <row r="50" spans="1:16" x14ac:dyDescent="0.4">
      <c r="A50">
        <v>5517</v>
      </c>
      <c r="B50" t="s">
        <v>82</v>
      </c>
      <c r="C50">
        <v>2</v>
      </c>
      <c r="D50">
        <v>13</v>
      </c>
      <c r="E50" t="s">
        <v>11</v>
      </c>
      <c r="F50">
        <v>2040</v>
      </c>
      <c r="G50" t="s">
        <v>10</v>
      </c>
      <c r="H50">
        <v>26.64</v>
      </c>
      <c r="I50">
        <v>-0.75</v>
      </c>
      <c r="J50">
        <v>-5.25</v>
      </c>
      <c r="K50">
        <v>-5.625</v>
      </c>
      <c r="L50">
        <v>-0.5</v>
      </c>
      <c r="M50">
        <v>-5.5</v>
      </c>
      <c r="N50">
        <v>-5.75</v>
      </c>
      <c r="O50">
        <v>269.693982479402</v>
      </c>
      <c r="P50">
        <v>0.77963760633370605</v>
      </c>
    </row>
    <row r="51" spans="1:16" x14ac:dyDescent="0.4">
      <c r="A51">
        <v>5183</v>
      </c>
      <c r="B51" t="s">
        <v>57</v>
      </c>
      <c r="C51">
        <v>1</v>
      </c>
      <c r="D51">
        <v>14</v>
      </c>
      <c r="E51" t="s">
        <v>11</v>
      </c>
      <c r="F51">
        <v>2340</v>
      </c>
      <c r="G51" t="s">
        <v>13</v>
      </c>
      <c r="H51">
        <v>26.61</v>
      </c>
      <c r="I51">
        <v>-2.75</v>
      </c>
      <c r="J51">
        <v>-5.25</v>
      </c>
      <c r="K51">
        <v>-6.625</v>
      </c>
      <c r="L51">
        <v>-2.5</v>
      </c>
      <c r="M51">
        <v>-5</v>
      </c>
      <c r="N51">
        <v>-6.25</v>
      </c>
      <c r="O51">
        <v>225.545039422424</v>
      </c>
      <c r="P51">
        <v>0.67284010172283204</v>
      </c>
    </row>
    <row r="52" spans="1:16" x14ac:dyDescent="0.4">
      <c r="A52">
        <v>5233</v>
      </c>
      <c r="B52" t="s">
        <v>61</v>
      </c>
      <c r="C52">
        <v>1</v>
      </c>
      <c r="D52">
        <v>14</v>
      </c>
      <c r="E52" t="s">
        <v>11</v>
      </c>
      <c r="F52">
        <v>2040</v>
      </c>
      <c r="G52" t="s">
        <v>13</v>
      </c>
      <c r="H52">
        <v>26.61</v>
      </c>
      <c r="I52">
        <v>-1.75</v>
      </c>
      <c r="J52">
        <v>-4.25</v>
      </c>
      <c r="K52">
        <v>-5.125</v>
      </c>
      <c r="L52">
        <v>-1.5</v>
      </c>
      <c r="M52">
        <v>-4</v>
      </c>
      <c r="N52">
        <v>-4.75</v>
      </c>
      <c r="O52">
        <v>237.57606249831801</v>
      </c>
      <c r="P52">
        <v>0.73648850731247895</v>
      </c>
    </row>
    <row r="53" spans="1:16" x14ac:dyDescent="0.4">
      <c r="A53">
        <v>5455</v>
      </c>
      <c r="B53" t="s">
        <v>76</v>
      </c>
      <c r="C53">
        <v>1</v>
      </c>
      <c r="D53">
        <v>10</v>
      </c>
      <c r="E53" t="s">
        <v>11</v>
      </c>
      <c r="F53">
        <v>2447</v>
      </c>
      <c r="G53" t="s">
        <v>13</v>
      </c>
      <c r="H53">
        <v>26.58</v>
      </c>
      <c r="I53">
        <v>-0.5</v>
      </c>
      <c r="J53">
        <v>-6.5</v>
      </c>
      <c r="K53">
        <v>-6.75</v>
      </c>
      <c r="L53">
        <v>-0.5</v>
      </c>
      <c r="M53">
        <v>-6</v>
      </c>
      <c r="N53">
        <v>-6.25</v>
      </c>
      <c r="O53">
        <v>180.10744169326</v>
      </c>
      <c r="P53">
        <v>0.46223067871013301</v>
      </c>
    </row>
    <row r="54" spans="1:16" x14ac:dyDescent="0.4">
      <c r="A54">
        <v>5385</v>
      </c>
      <c r="B54" t="s">
        <v>72</v>
      </c>
      <c r="C54">
        <v>1</v>
      </c>
      <c r="D54">
        <v>12</v>
      </c>
      <c r="E54" t="s">
        <v>11</v>
      </c>
      <c r="F54">
        <v>2198</v>
      </c>
      <c r="G54" t="s">
        <v>10</v>
      </c>
      <c r="H54">
        <v>26.55</v>
      </c>
      <c r="I54">
        <v>-1.25</v>
      </c>
      <c r="J54">
        <v>-4.5</v>
      </c>
      <c r="K54">
        <v>-5.125</v>
      </c>
      <c r="L54">
        <v>-0.75</v>
      </c>
      <c r="M54">
        <v>-4.25</v>
      </c>
      <c r="N54">
        <v>-4.625</v>
      </c>
      <c r="O54">
        <v>184.80690166114201</v>
      </c>
      <c r="P54">
        <v>0.53929364997940599</v>
      </c>
    </row>
    <row r="55" spans="1:16" x14ac:dyDescent="0.4">
      <c r="A55">
        <v>5180</v>
      </c>
      <c r="B55" t="s">
        <v>57</v>
      </c>
      <c r="C55">
        <v>1</v>
      </c>
      <c r="D55">
        <v>14</v>
      </c>
      <c r="E55" t="s">
        <v>11</v>
      </c>
      <c r="F55">
        <v>1840</v>
      </c>
      <c r="G55" t="s">
        <v>10</v>
      </c>
      <c r="H55">
        <v>26.53</v>
      </c>
      <c r="I55">
        <v>-2.75</v>
      </c>
      <c r="J55">
        <v>-5</v>
      </c>
      <c r="K55">
        <v>-6.375</v>
      </c>
      <c r="L55">
        <v>-2.5</v>
      </c>
      <c r="M55">
        <v>-5</v>
      </c>
      <c r="N55">
        <v>-6.25</v>
      </c>
      <c r="O55">
        <v>235.549946454072</v>
      </c>
      <c r="P55">
        <v>0.70944985103861102</v>
      </c>
    </row>
    <row r="56" spans="1:16" x14ac:dyDescent="0.4">
      <c r="A56">
        <v>5456</v>
      </c>
      <c r="B56" t="s">
        <v>76</v>
      </c>
      <c r="C56">
        <v>1</v>
      </c>
      <c r="D56">
        <v>10</v>
      </c>
      <c r="E56" t="s">
        <v>11</v>
      </c>
      <c r="F56">
        <v>2400</v>
      </c>
      <c r="G56" t="s">
        <v>10</v>
      </c>
      <c r="H56">
        <v>26.47</v>
      </c>
      <c r="I56">
        <v>-0.75</v>
      </c>
      <c r="J56">
        <v>-6.5</v>
      </c>
      <c r="K56">
        <v>-6.875</v>
      </c>
      <c r="L56">
        <v>-0.5</v>
      </c>
      <c r="M56">
        <v>-6.5</v>
      </c>
      <c r="N56">
        <v>-6.75</v>
      </c>
      <c r="O56">
        <v>209.053622694208</v>
      </c>
      <c r="P56">
        <v>0.60140697838326396</v>
      </c>
    </row>
    <row r="57" spans="1:16" x14ac:dyDescent="0.4">
      <c r="A57">
        <v>5524</v>
      </c>
      <c r="B57" t="s">
        <v>82</v>
      </c>
      <c r="C57">
        <v>2</v>
      </c>
      <c r="D57">
        <v>13</v>
      </c>
      <c r="E57" t="s">
        <v>11</v>
      </c>
      <c r="F57">
        <v>2138</v>
      </c>
      <c r="G57" t="s">
        <v>13</v>
      </c>
      <c r="H57">
        <v>26.33</v>
      </c>
      <c r="I57">
        <v>-0.75</v>
      </c>
      <c r="J57">
        <v>-4.5</v>
      </c>
      <c r="K57">
        <v>-4.875</v>
      </c>
      <c r="L57">
        <v>-0.5</v>
      </c>
      <c r="M57">
        <v>-4.5</v>
      </c>
      <c r="N57">
        <v>-4.75</v>
      </c>
      <c r="O57">
        <v>300.02397918051003</v>
      </c>
      <c r="P57">
        <v>0.90603633446047005</v>
      </c>
    </row>
    <row r="58" spans="1:16" x14ac:dyDescent="0.4">
      <c r="A58">
        <v>5393</v>
      </c>
      <c r="B58" t="s">
        <v>72</v>
      </c>
      <c r="C58">
        <v>1</v>
      </c>
      <c r="D58">
        <v>12</v>
      </c>
      <c r="E58" t="s">
        <v>11</v>
      </c>
      <c r="F58">
        <v>1991</v>
      </c>
      <c r="G58" t="s">
        <v>13</v>
      </c>
      <c r="H58">
        <v>26.18</v>
      </c>
      <c r="I58">
        <v>-1</v>
      </c>
      <c r="J58">
        <v>-3.75</v>
      </c>
      <c r="K58">
        <v>-4.25</v>
      </c>
      <c r="L58">
        <v>-0.75</v>
      </c>
      <c r="M58">
        <v>-3.5</v>
      </c>
      <c r="N58">
        <v>-3.875</v>
      </c>
      <c r="O58">
        <v>169.33164731317299</v>
      </c>
      <c r="P58">
        <v>0.51004779488788399</v>
      </c>
    </row>
    <row r="59" spans="1:16" x14ac:dyDescent="0.4">
      <c r="A59">
        <v>4758</v>
      </c>
      <c r="B59" t="s">
        <v>26</v>
      </c>
      <c r="C59">
        <v>1</v>
      </c>
      <c r="D59">
        <v>14</v>
      </c>
      <c r="E59" t="s">
        <v>11</v>
      </c>
      <c r="F59">
        <v>1890</v>
      </c>
      <c r="G59" t="s">
        <v>10</v>
      </c>
      <c r="H59">
        <v>25.65</v>
      </c>
      <c r="I59">
        <v>-1</v>
      </c>
      <c r="J59">
        <v>-4</v>
      </c>
      <c r="K59">
        <v>-4.5</v>
      </c>
      <c r="L59">
        <v>-0.75</v>
      </c>
      <c r="M59">
        <v>-3.5</v>
      </c>
      <c r="N59">
        <v>-3.875</v>
      </c>
      <c r="O59">
        <v>170.870092063583</v>
      </c>
      <c r="P59">
        <v>0.50517946142511105</v>
      </c>
    </row>
    <row r="60" spans="1:16" x14ac:dyDescent="0.4">
      <c r="A60">
        <v>5569</v>
      </c>
      <c r="B60" t="s">
        <v>86</v>
      </c>
      <c r="C60">
        <v>1</v>
      </c>
      <c r="D60">
        <v>11</v>
      </c>
      <c r="E60" t="s">
        <v>11</v>
      </c>
      <c r="F60">
        <v>1989</v>
      </c>
      <c r="G60" t="s">
        <v>13</v>
      </c>
      <c r="H60">
        <v>25.46</v>
      </c>
      <c r="I60">
        <v>-1.5</v>
      </c>
      <c r="J60">
        <v>-3</v>
      </c>
      <c r="K60">
        <v>-3.75</v>
      </c>
      <c r="L60">
        <v>-1</v>
      </c>
      <c r="M60">
        <v>-3</v>
      </c>
      <c r="N60">
        <v>-3.5</v>
      </c>
      <c r="O60">
        <v>206.303857813864</v>
      </c>
      <c r="P60">
        <v>0.60182946097816703</v>
      </c>
    </row>
    <row r="61" spans="1:16" x14ac:dyDescent="0.4">
      <c r="A61">
        <v>5653</v>
      </c>
      <c r="B61" t="s">
        <v>93</v>
      </c>
      <c r="C61">
        <v>1</v>
      </c>
      <c r="D61">
        <v>9</v>
      </c>
      <c r="E61" t="s">
        <v>11</v>
      </c>
      <c r="F61">
        <v>1552</v>
      </c>
      <c r="G61" t="s">
        <v>13</v>
      </c>
      <c r="H61">
        <v>25.44</v>
      </c>
      <c r="I61">
        <v>-0.25</v>
      </c>
      <c r="J61">
        <v>-4.25</v>
      </c>
      <c r="K61">
        <v>-4.375</v>
      </c>
      <c r="L61">
        <v>0</v>
      </c>
      <c r="M61">
        <v>-4</v>
      </c>
      <c r="N61">
        <v>-4</v>
      </c>
      <c r="O61">
        <v>147.81858298104601</v>
      </c>
      <c r="P61">
        <v>0.45212799586477298</v>
      </c>
    </row>
    <row r="62" spans="1:16" x14ac:dyDescent="0.4">
      <c r="A62">
        <v>5564</v>
      </c>
      <c r="B62" t="s">
        <v>86</v>
      </c>
      <c r="C62">
        <v>1</v>
      </c>
      <c r="D62">
        <v>11</v>
      </c>
      <c r="E62" t="s">
        <v>11</v>
      </c>
      <c r="F62">
        <v>1389</v>
      </c>
      <c r="G62" t="s">
        <v>10</v>
      </c>
      <c r="H62">
        <v>25.35</v>
      </c>
      <c r="I62">
        <v>-1.25</v>
      </c>
      <c r="J62">
        <v>-2.5</v>
      </c>
      <c r="K62">
        <v>-3.125</v>
      </c>
      <c r="L62">
        <v>-1</v>
      </c>
      <c r="M62">
        <v>-2.5</v>
      </c>
      <c r="N62">
        <v>-3</v>
      </c>
      <c r="O62">
        <v>196.082057880505</v>
      </c>
      <c r="P62">
        <v>0.56709720439183098</v>
      </c>
    </row>
    <row r="63" spans="1:16" x14ac:dyDescent="0.4">
      <c r="A63">
        <v>5113</v>
      </c>
      <c r="B63" t="s">
        <v>51</v>
      </c>
      <c r="C63">
        <v>2</v>
      </c>
      <c r="D63">
        <v>10</v>
      </c>
      <c r="E63" t="s">
        <v>11</v>
      </c>
      <c r="F63">
        <v>1939</v>
      </c>
      <c r="G63" t="s">
        <v>13</v>
      </c>
      <c r="H63">
        <v>25.3</v>
      </c>
      <c r="I63">
        <v>-0.5</v>
      </c>
      <c r="J63">
        <v>-3.25</v>
      </c>
      <c r="K63">
        <v>-3.5</v>
      </c>
      <c r="L63">
        <v>-0.5</v>
      </c>
      <c r="M63">
        <v>-3</v>
      </c>
      <c r="N63">
        <v>-3.25</v>
      </c>
      <c r="O63">
        <v>179.96289317726701</v>
      </c>
      <c r="P63">
        <v>0.54049385401066197</v>
      </c>
    </row>
    <row r="64" spans="1:16" x14ac:dyDescent="0.4">
      <c r="A64">
        <v>4764</v>
      </c>
      <c r="B64" t="s">
        <v>26</v>
      </c>
      <c r="C64">
        <v>1</v>
      </c>
      <c r="D64">
        <v>14</v>
      </c>
      <c r="E64" t="s">
        <v>11</v>
      </c>
      <c r="F64">
        <v>2003</v>
      </c>
      <c r="G64" t="s">
        <v>13</v>
      </c>
      <c r="H64">
        <v>25.2</v>
      </c>
      <c r="I64">
        <v>-1.25</v>
      </c>
      <c r="J64">
        <v>-3</v>
      </c>
      <c r="K64">
        <v>-3.625</v>
      </c>
      <c r="L64">
        <v>-1</v>
      </c>
      <c r="M64">
        <v>-2.75</v>
      </c>
      <c r="N64">
        <v>-3.25</v>
      </c>
      <c r="O64">
        <v>181.643844557759</v>
      </c>
      <c r="P64">
        <v>0.56485169894334297</v>
      </c>
    </row>
    <row r="65" spans="1:16" x14ac:dyDescent="0.4">
      <c r="A65">
        <v>5107</v>
      </c>
      <c r="B65" t="s">
        <v>51</v>
      </c>
      <c r="C65">
        <v>2</v>
      </c>
      <c r="D65">
        <v>10</v>
      </c>
      <c r="E65" t="s">
        <v>11</v>
      </c>
      <c r="F65">
        <v>2005</v>
      </c>
      <c r="G65" t="s">
        <v>10</v>
      </c>
      <c r="H65">
        <v>25.2</v>
      </c>
      <c r="I65">
        <v>-0.5</v>
      </c>
      <c r="J65">
        <v>-2.75</v>
      </c>
      <c r="K65">
        <v>-3</v>
      </c>
      <c r="L65">
        <v>-0.5</v>
      </c>
      <c r="M65">
        <v>-2.75</v>
      </c>
      <c r="N65">
        <v>-3</v>
      </c>
      <c r="O65">
        <v>179.48312098514501</v>
      </c>
      <c r="P65">
        <v>0.49555179382167103</v>
      </c>
    </row>
    <row r="66" spans="1:16" x14ac:dyDescent="0.4">
      <c r="A66">
        <v>5000</v>
      </c>
      <c r="B66" t="s">
        <v>46</v>
      </c>
      <c r="C66">
        <v>1</v>
      </c>
      <c r="D66">
        <v>12</v>
      </c>
      <c r="E66" t="s">
        <v>11</v>
      </c>
      <c r="F66">
        <v>1643</v>
      </c>
      <c r="G66" t="s">
        <v>13</v>
      </c>
      <c r="H66">
        <v>25.19</v>
      </c>
      <c r="I66">
        <v>-0.5</v>
      </c>
      <c r="J66">
        <v>-1.25</v>
      </c>
      <c r="K66">
        <v>-1.5</v>
      </c>
      <c r="L66">
        <v>0</v>
      </c>
      <c r="M66">
        <v>-1</v>
      </c>
      <c r="N66">
        <v>-1</v>
      </c>
      <c r="O66">
        <v>186.71264620110099</v>
      </c>
      <c r="P66">
        <v>0.54596092064737101</v>
      </c>
    </row>
    <row r="67" spans="1:16" x14ac:dyDescent="0.4">
      <c r="A67">
        <v>5317</v>
      </c>
      <c r="B67" t="s">
        <v>68</v>
      </c>
      <c r="C67">
        <v>1</v>
      </c>
      <c r="D67">
        <v>15</v>
      </c>
      <c r="E67" t="s">
        <v>11</v>
      </c>
      <c r="F67">
        <v>2040</v>
      </c>
      <c r="G67" t="s">
        <v>10</v>
      </c>
      <c r="H67">
        <v>25.15</v>
      </c>
      <c r="I67">
        <v>-1.25</v>
      </c>
      <c r="J67">
        <v>-0.75</v>
      </c>
      <c r="K67">
        <v>-1.375</v>
      </c>
      <c r="L67">
        <v>-0.5</v>
      </c>
      <c r="M67">
        <v>-1.5</v>
      </c>
      <c r="N67">
        <v>-1.75</v>
      </c>
      <c r="O67">
        <v>179.46149409672</v>
      </c>
      <c r="P67">
        <v>0.53326923213714605</v>
      </c>
    </row>
    <row r="68" spans="1:16" x14ac:dyDescent="0.4">
      <c r="A68">
        <v>5659</v>
      </c>
      <c r="B68" t="s">
        <v>93</v>
      </c>
      <c r="C68">
        <v>1</v>
      </c>
      <c r="D68">
        <v>9</v>
      </c>
      <c r="E68" t="s">
        <v>11</v>
      </c>
      <c r="F68">
        <v>1292</v>
      </c>
      <c r="G68" t="s">
        <v>10</v>
      </c>
      <c r="H68">
        <v>25.14</v>
      </c>
      <c r="I68">
        <v>0</v>
      </c>
      <c r="J68">
        <v>-4.5</v>
      </c>
      <c r="K68">
        <v>-4.5</v>
      </c>
      <c r="L68">
        <v>-0.25</v>
      </c>
      <c r="M68">
        <v>-3.75</v>
      </c>
      <c r="N68">
        <v>-3.875</v>
      </c>
      <c r="O68">
        <v>161.90199644497599</v>
      </c>
      <c r="P68">
        <v>0.46803395736887698</v>
      </c>
    </row>
    <row r="69" spans="1:16" x14ac:dyDescent="0.4">
      <c r="A69">
        <v>4994</v>
      </c>
      <c r="B69" t="s">
        <v>46</v>
      </c>
      <c r="C69">
        <v>1</v>
      </c>
      <c r="D69">
        <v>12</v>
      </c>
      <c r="E69" t="s">
        <v>11</v>
      </c>
      <c r="F69">
        <v>2039</v>
      </c>
      <c r="G69" t="s">
        <v>10</v>
      </c>
      <c r="H69">
        <v>25.11</v>
      </c>
      <c r="I69">
        <v>-0.25</v>
      </c>
      <c r="J69">
        <v>-1</v>
      </c>
      <c r="K69">
        <v>-1.125</v>
      </c>
      <c r="L69">
        <v>0</v>
      </c>
      <c r="M69">
        <v>-1</v>
      </c>
      <c r="N69">
        <v>-1</v>
      </c>
      <c r="O69">
        <v>175.846280917987</v>
      </c>
      <c r="P69">
        <v>0.57311315672640295</v>
      </c>
    </row>
    <row r="70" spans="1:16" x14ac:dyDescent="0.4">
      <c r="A70">
        <v>5588</v>
      </c>
      <c r="B70" t="s">
        <v>88</v>
      </c>
      <c r="C70">
        <v>1</v>
      </c>
      <c r="D70">
        <v>10</v>
      </c>
      <c r="E70" t="s">
        <v>11</v>
      </c>
      <c r="F70">
        <v>1840</v>
      </c>
      <c r="G70" t="s">
        <v>13</v>
      </c>
      <c r="H70">
        <v>25.08</v>
      </c>
      <c r="I70">
        <v>-0.5</v>
      </c>
      <c r="J70">
        <v>-1.5</v>
      </c>
      <c r="K70">
        <v>-1.75</v>
      </c>
      <c r="L70">
        <v>-0.5</v>
      </c>
      <c r="M70">
        <v>-1.75</v>
      </c>
      <c r="N70">
        <v>-2</v>
      </c>
      <c r="O70">
        <v>282.92906752733097</v>
      </c>
      <c r="P70">
        <v>0.86057245404383798</v>
      </c>
    </row>
    <row r="71" spans="1:16" x14ac:dyDescent="0.4">
      <c r="A71">
        <v>5441</v>
      </c>
      <c r="B71" t="s">
        <v>106</v>
      </c>
      <c r="C71">
        <v>1</v>
      </c>
      <c r="D71">
        <v>12</v>
      </c>
      <c r="E71" t="s">
        <v>11</v>
      </c>
      <c r="F71">
        <v>1850</v>
      </c>
      <c r="G71" t="s">
        <v>10</v>
      </c>
      <c r="H71">
        <v>25.07</v>
      </c>
      <c r="I71">
        <v>-0.75</v>
      </c>
      <c r="J71">
        <v>-3.5</v>
      </c>
      <c r="K71">
        <v>-3.875</v>
      </c>
      <c r="L71">
        <v>-0.5</v>
      </c>
      <c r="M71">
        <v>-3.25</v>
      </c>
      <c r="N71">
        <v>-3.5</v>
      </c>
      <c r="O71">
        <v>215.32029758242501</v>
      </c>
      <c r="P71">
        <v>0.63384227883216304</v>
      </c>
    </row>
    <row r="72" spans="1:16" x14ac:dyDescent="0.4">
      <c r="A72">
        <v>5583</v>
      </c>
      <c r="B72" t="s">
        <v>88</v>
      </c>
      <c r="C72">
        <v>1</v>
      </c>
      <c r="D72">
        <v>10</v>
      </c>
      <c r="E72" t="s">
        <v>11</v>
      </c>
      <c r="F72">
        <v>2347</v>
      </c>
      <c r="G72" t="s">
        <v>10</v>
      </c>
      <c r="H72">
        <v>25.07</v>
      </c>
      <c r="I72">
        <v>-0.25</v>
      </c>
      <c r="J72">
        <v>-1.75</v>
      </c>
      <c r="K72">
        <v>-1.875</v>
      </c>
      <c r="L72">
        <v>0</v>
      </c>
      <c r="M72">
        <v>-2</v>
      </c>
      <c r="N72">
        <v>-2</v>
      </c>
      <c r="O72">
        <v>305.00627937573398</v>
      </c>
      <c r="P72">
        <v>0.91741560978957504</v>
      </c>
    </row>
    <row r="73" spans="1:16" x14ac:dyDescent="0.4">
      <c r="A73">
        <v>5323</v>
      </c>
      <c r="B73" t="s">
        <v>68</v>
      </c>
      <c r="C73">
        <v>1</v>
      </c>
      <c r="D73">
        <v>15</v>
      </c>
      <c r="E73" t="s">
        <v>11</v>
      </c>
      <c r="F73">
        <v>1991</v>
      </c>
      <c r="G73" t="s">
        <v>13</v>
      </c>
      <c r="H73">
        <v>24.98</v>
      </c>
      <c r="I73">
        <v>-0.5</v>
      </c>
      <c r="J73">
        <v>-0.75</v>
      </c>
      <c r="K73">
        <v>-1</v>
      </c>
      <c r="L73">
        <v>-0.5</v>
      </c>
      <c r="M73">
        <v>-1.5</v>
      </c>
      <c r="N73">
        <v>-1.75</v>
      </c>
      <c r="O73">
        <v>224.700724124961</v>
      </c>
      <c r="P73">
        <v>0.69590222030039095</v>
      </c>
    </row>
    <row r="74" spans="1:16" x14ac:dyDescent="0.4">
      <c r="A74">
        <v>4705</v>
      </c>
      <c r="B74" t="s">
        <v>21</v>
      </c>
      <c r="C74">
        <v>1</v>
      </c>
      <c r="D74">
        <v>12</v>
      </c>
      <c r="E74" t="s">
        <v>11</v>
      </c>
      <c r="F74">
        <v>1991</v>
      </c>
      <c r="G74" t="s">
        <v>10</v>
      </c>
      <c r="H74">
        <v>24.95</v>
      </c>
      <c r="I74">
        <v>-1.5</v>
      </c>
      <c r="J74">
        <v>-1.75</v>
      </c>
      <c r="K74">
        <v>-2.5</v>
      </c>
      <c r="L74">
        <v>-1.25</v>
      </c>
      <c r="M74">
        <v>-1.5</v>
      </c>
      <c r="N74">
        <v>-2.125</v>
      </c>
      <c r="O74">
        <v>213.72707260448499</v>
      </c>
      <c r="P74">
        <v>0.63335014400068201</v>
      </c>
    </row>
    <row r="75" spans="1:16" x14ac:dyDescent="0.4">
      <c r="A75">
        <v>5275</v>
      </c>
      <c r="B75" t="s">
        <v>64</v>
      </c>
      <c r="C75">
        <v>1</v>
      </c>
      <c r="D75">
        <v>15</v>
      </c>
      <c r="E75" t="s">
        <v>11</v>
      </c>
      <c r="F75">
        <v>1989</v>
      </c>
      <c r="G75" t="s">
        <v>10</v>
      </c>
      <c r="H75">
        <v>24.95</v>
      </c>
      <c r="I75">
        <v>-0.5</v>
      </c>
      <c r="J75">
        <v>-0.75</v>
      </c>
      <c r="K75">
        <v>-1</v>
      </c>
      <c r="L75">
        <v>-0.5</v>
      </c>
      <c r="M75">
        <v>-0.75</v>
      </c>
      <c r="N75">
        <v>-1</v>
      </c>
      <c r="O75">
        <v>247.694522861716</v>
      </c>
      <c r="P75">
        <v>0.73871559458856795</v>
      </c>
    </row>
    <row r="76" spans="1:16" x14ac:dyDescent="0.4">
      <c r="A76">
        <v>5280</v>
      </c>
      <c r="B76" t="s">
        <v>64</v>
      </c>
      <c r="C76">
        <v>1</v>
      </c>
      <c r="D76">
        <v>15</v>
      </c>
      <c r="E76" t="s">
        <v>11</v>
      </c>
      <c r="F76">
        <v>2040</v>
      </c>
      <c r="G76" t="s">
        <v>13</v>
      </c>
      <c r="H76">
        <v>24.95</v>
      </c>
      <c r="I76">
        <v>-0.5</v>
      </c>
      <c r="J76">
        <v>-1</v>
      </c>
      <c r="K76">
        <v>-1.25</v>
      </c>
      <c r="L76">
        <v>-0.5</v>
      </c>
      <c r="M76">
        <v>-1.25</v>
      </c>
      <c r="N76">
        <v>-1.5</v>
      </c>
      <c r="O76">
        <v>229.92577435883399</v>
      </c>
      <c r="P76">
        <v>0.73432253328892405</v>
      </c>
    </row>
    <row r="77" spans="1:16" x14ac:dyDescent="0.4">
      <c r="A77">
        <v>5333</v>
      </c>
      <c r="B77" t="s">
        <v>69</v>
      </c>
      <c r="C77">
        <v>1</v>
      </c>
      <c r="D77">
        <v>11</v>
      </c>
      <c r="E77" t="s">
        <v>11</v>
      </c>
      <c r="F77">
        <v>1891</v>
      </c>
      <c r="G77" t="s">
        <v>13</v>
      </c>
      <c r="H77">
        <v>24.91</v>
      </c>
      <c r="I77">
        <v>-0.5</v>
      </c>
      <c r="J77">
        <v>-1.25</v>
      </c>
      <c r="K77">
        <v>-1.5</v>
      </c>
      <c r="L77">
        <v>-0.5</v>
      </c>
      <c r="M77">
        <v>-1.25</v>
      </c>
      <c r="N77">
        <v>-1.5</v>
      </c>
      <c r="O77">
        <v>189.0463050493</v>
      </c>
      <c r="P77">
        <v>0.57018209864912694</v>
      </c>
    </row>
    <row r="78" spans="1:16" x14ac:dyDescent="0.4">
      <c r="A78">
        <v>5547</v>
      </c>
      <c r="B78" t="s">
        <v>84</v>
      </c>
      <c r="C78">
        <v>1</v>
      </c>
      <c r="D78">
        <v>10</v>
      </c>
      <c r="E78" t="s">
        <v>11</v>
      </c>
      <c r="F78">
        <v>1641</v>
      </c>
      <c r="G78" t="s">
        <v>13</v>
      </c>
      <c r="H78">
        <v>24.86</v>
      </c>
      <c r="I78">
        <v>-0.75</v>
      </c>
      <c r="J78">
        <v>-1.5</v>
      </c>
      <c r="K78">
        <v>-1.875</v>
      </c>
      <c r="L78">
        <v>-0.75</v>
      </c>
      <c r="M78">
        <v>-1.25</v>
      </c>
      <c r="N78">
        <v>-1.625</v>
      </c>
      <c r="O78">
        <v>154.12906224854399</v>
      </c>
      <c r="P78">
        <v>0.46903699052404202</v>
      </c>
    </row>
    <row r="79" spans="1:16" x14ac:dyDescent="0.4">
      <c r="A79">
        <v>5472</v>
      </c>
      <c r="B79" t="s">
        <v>78</v>
      </c>
      <c r="C79">
        <v>1</v>
      </c>
      <c r="D79">
        <v>13</v>
      </c>
      <c r="E79" t="s">
        <v>11</v>
      </c>
      <c r="F79">
        <v>1941</v>
      </c>
      <c r="G79" t="s">
        <v>10</v>
      </c>
      <c r="H79">
        <v>24.83</v>
      </c>
      <c r="I79">
        <v>-0.75</v>
      </c>
      <c r="J79">
        <v>-2.25</v>
      </c>
      <c r="K79">
        <v>-2.625</v>
      </c>
      <c r="L79">
        <v>-0.5</v>
      </c>
      <c r="M79">
        <v>-2</v>
      </c>
      <c r="N79">
        <v>-2.25</v>
      </c>
      <c r="O79">
        <v>194.64878480932501</v>
      </c>
      <c r="P79">
        <v>0.572458269424586</v>
      </c>
    </row>
    <row r="80" spans="1:16" x14ac:dyDescent="0.4">
      <c r="A80">
        <v>5541</v>
      </c>
      <c r="B80" t="s">
        <v>84</v>
      </c>
      <c r="C80">
        <v>1</v>
      </c>
      <c r="D80">
        <v>10</v>
      </c>
      <c r="E80" t="s">
        <v>11</v>
      </c>
      <c r="F80">
        <v>1639</v>
      </c>
      <c r="G80" t="s">
        <v>10</v>
      </c>
      <c r="H80">
        <v>24.83</v>
      </c>
      <c r="I80">
        <v>-1</v>
      </c>
      <c r="J80">
        <v>-1.25</v>
      </c>
      <c r="K80">
        <v>-1.75</v>
      </c>
      <c r="L80">
        <v>-0.75</v>
      </c>
      <c r="M80">
        <v>-1.25</v>
      </c>
      <c r="N80">
        <v>-1.625</v>
      </c>
      <c r="O80">
        <v>228.635081581571</v>
      </c>
      <c r="P80">
        <v>0.67530793087265195</v>
      </c>
    </row>
    <row r="81" spans="1:16" x14ac:dyDescent="0.4">
      <c r="A81">
        <v>5437</v>
      </c>
      <c r="B81" t="s">
        <v>106</v>
      </c>
      <c r="C81">
        <v>1</v>
      </c>
      <c r="D81">
        <v>12</v>
      </c>
      <c r="E81" t="s">
        <v>11</v>
      </c>
      <c r="F81">
        <v>1840</v>
      </c>
      <c r="G81" t="s">
        <v>13</v>
      </c>
      <c r="H81">
        <v>24.81</v>
      </c>
      <c r="I81">
        <v>-1.25</v>
      </c>
      <c r="J81">
        <v>-2.75</v>
      </c>
      <c r="K81">
        <v>-3.375</v>
      </c>
      <c r="L81">
        <v>-0.5</v>
      </c>
      <c r="M81">
        <v>-3</v>
      </c>
      <c r="N81">
        <v>-3.25</v>
      </c>
      <c r="O81">
        <v>258.11899521995798</v>
      </c>
      <c r="P81">
        <v>0.78771203956385405</v>
      </c>
    </row>
    <row r="82" spans="1:16" x14ac:dyDescent="0.4">
      <c r="A82">
        <v>5362</v>
      </c>
      <c r="B82" t="s">
        <v>70</v>
      </c>
      <c r="C82">
        <v>2</v>
      </c>
      <c r="D82">
        <v>11</v>
      </c>
      <c r="E82" t="s">
        <v>11</v>
      </c>
      <c r="F82">
        <v>2003</v>
      </c>
      <c r="G82" t="s">
        <v>10</v>
      </c>
      <c r="H82">
        <v>24.76</v>
      </c>
      <c r="I82">
        <v>-1.25</v>
      </c>
      <c r="J82">
        <v>-2.75</v>
      </c>
      <c r="K82">
        <v>-3.375</v>
      </c>
      <c r="L82">
        <v>-1.25</v>
      </c>
      <c r="M82">
        <v>-2.5</v>
      </c>
      <c r="N82">
        <v>-3.125</v>
      </c>
      <c r="O82">
        <v>169.147111853289</v>
      </c>
      <c r="P82">
        <v>0.497921766010824</v>
      </c>
    </row>
    <row r="83" spans="1:16" x14ac:dyDescent="0.4">
      <c r="A83">
        <v>5478</v>
      </c>
      <c r="B83" t="s">
        <v>78</v>
      </c>
      <c r="C83">
        <v>1</v>
      </c>
      <c r="D83">
        <v>13</v>
      </c>
      <c r="E83" t="s">
        <v>11</v>
      </c>
      <c r="F83">
        <v>1890</v>
      </c>
      <c r="G83" t="s">
        <v>13</v>
      </c>
      <c r="H83">
        <v>24.72</v>
      </c>
      <c r="I83">
        <v>-1</v>
      </c>
      <c r="J83">
        <v>-2</v>
      </c>
      <c r="K83">
        <v>-2.5</v>
      </c>
      <c r="L83">
        <v>-0.5</v>
      </c>
      <c r="M83">
        <v>-2</v>
      </c>
      <c r="N83">
        <v>-2.25</v>
      </c>
      <c r="O83">
        <v>236.64080240510501</v>
      </c>
      <c r="P83">
        <v>0.78281992742027695</v>
      </c>
    </row>
    <row r="84" spans="1:16" x14ac:dyDescent="0.4">
      <c r="A84">
        <v>5127</v>
      </c>
      <c r="B84" t="s">
        <v>52</v>
      </c>
      <c r="C84">
        <v>1</v>
      </c>
      <c r="D84">
        <v>7</v>
      </c>
      <c r="E84" t="s">
        <v>11</v>
      </c>
      <c r="F84">
        <v>2099</v>
      </c>
      <c r="G84" t="s">
        <v>13</v>
      </c>
      <c r="H84">
        <v>24.71</v>
      </c>
      <c r="I84">
        <v>-1</v>
      </c>
      <c r="J84">
        <v>-3.25</v>
      </c>
      <c r="K84">
        <v>-3.75</v>
      </c>
      <c r="L84">
        <v>-0.5</v>
      </c>
      <c r="M84">
        <v>-2.75</v>
      </c>
      <c r="N84">
        <v>-3</v>
      </c>
      <c r="O84">
        <v>154.57026575690799</v>
      </c>
      <c r="P84">
        <v>0.46074038915013898</v>
      </c>
    </row>
    <row r="85" spans="1:16" x14ac:dyDescent="0.4">
      <c r="A85">
        <v>5327</v>
      </c>
      <c r="B85" t="s">
        <v>69</v>
      </c>
      <c r="C85">
        <v>1</v>
      </c>
      <c r="D85">
        <v>11</v>
      </c>
      <c r="E85" t="s">
        <v>11</v>
      </c>
      <c r="F85">
        <v>1740</v>
      </c>
      <c r="G85" t="s">
        <v>10</v>
      </c>
      <c r="H85">
        <v>24.71</v>
      </c>
      <c r="I85">
        <v>-1.25</v>
      </c>
      <c r="J85">
        <v>-1</v>
      </c>
      <c r="K85">
        <v>-1.625</v>
      </c>
      <c r="L85">
        <v>-0.75</v>
      </c>
      <c r="M85">
        <v>-1.25</v>
      </c>
      <c r="N85">
        <v>-1.625</v>
      </c>
      <c r="O85">
        <v>182.96943105810701</v>
      </c>
      <c r="P85">
        <v>0.54157532242832196</v>
      </c>
    </row>
    <row r="86" spans="1:16" x14ac:dyDescent="0.4">
      <c r="A86">
        <v>5367</v>
      </c>
      <c r="B86" t="s">
        <v>70</v>
      </c>
      <c r="C86">
        <v>2</v>
      </c>
      <c r="D86">
        <v>11</v>
      </c>
      <c r="E86" t="s">
        <v>11</v>
      </c>
      <c r="F86">
        <v>1840</v>
      </c>
      <c r="G86" t="s">
        <v>13</v>
      </c>
      <c r="H86">
        <v>24.67</v>
      </c>
      <c r="I86">
        <v>-3</v>
      </c>
      <c r="J86">
        <v>-1.5</v>
      </c>
      <c r="K86">
        <v>-3</v>
      </c>
      <c r="L86">
        <v>-3</v>
      </c>
      <c r="M86">
        <v>-1.25</v>
      </c>
      <c r="N86">
        <v>-2.75</v>
      </c>
      <c r="O86">
        <v>227.38423050533501</v>
      </c>
      <c r="P86">
        <v>0.69088405464810398</v>
      </c>
    </row>
    <row r="87" spans="1:16" x14ac:dyDescent="0.4">
      <c r="A87">
        <v>4870</v>
      </c>
      <c r="B87" t="s">
        <v>34</v>
      </c>
      <c r="C87">
        <v>2</v>
      </c>
      <c r="D87">
        <v>10</v>
      </c>
      <c r="E87" t="s">
        <v>11</v>
      </c>
      <c r="F87">
        <v>1991</v>
      </c>
      <c r="G87" t="s">
        <v>10</v>
      </c>
      <c r="H87">
        <v>24.63</v>
      </c>
      <c r="I87">
        <v>-0.25</v>
      </c>
      <c r="J87">
        <v>-0.75</v>
      </c>
      <c r="K87">
        <v>-0.875</v>
      </c>
      <c r="L87">
        <v>0</v>
      </c>
      <c r="M87">
        <v>-0.75</v>
      </c>
      <c r="N87">
        <v>-0.75</v>
      </c>
      <c r="O87">
        <v>208.118087894468</v>
      </c>
      <c r="P87">
        <v>0.51478268588762699</v>
      </c>
    </row>
    <row r="88" spans="1:16" x14ac:dyDescent="0.4">
      <c r="A88">
        <v>5122</v>
      </c>
      <c r="B88" t="s">
        <v>52</v>
      </c>
      <c r="C88">
        <v>1</v>
      </c>
      <c r="D88">
        <v>7</v>
      </c>
      <c r="E88" t="s">
        <v>11</v>
      </c>
      <c r="F88">
        <v>2138</v>
      </c>
      <c r="G88" t="s">
        <v>10</v>
      </c>
      <c r="H88">
        <v>24.6</v>
      </c>
      <c r="I88">
        <v>-0.75</v>
      </c>
      <c r="J88">
        <v>-3.5</v>
      </c>
      <c r="K88">
        <v>-3.875</v>
      </c>
      <c r="L88">
        <v>-0.5</v>
      </c>
      <c r="M88">
        <v>-2.5</v>
      </c>
      <c r="N88">
        <v>-2.75</v>
      </c>
      <c r="O88">
        <v>137.93298138483701</v>
      </c>
      <c r="P88">
        <v>0.40677293276946203</v>
      </c>
    </row>
    <row r="89" spans="1:16" x14ac:dyDescent="0.4">
      <c r="A89">
        <v>5416</v>
      </c>
      <c r="B89" t="s">
        <v>74</v>
      </c>
      <c r="C89">
        <v>1</v>
      </c>
      <c r="D89">
        <v>10</v>
      </c>
      <c r="E89" t="s">
        <v>11</v>
      </c>
      <c r="F89">
        <v>1701</v>
      </c>
      <c r="G89" t="s">
        <v>13</v>
      </c>
      <c r="H89">
        <v>24.57</v>
      </c>
      <c r="I89">
        <v>-0.25</v>
      </c>
      <c r="J89">
        <v>-1</v>
      </c>
      <c r="K89">
        <v>-1.125</v>
      </c>
      <c r="L89">
        <v>0</v>
      </c>
      <c r="M89">
        <v>-1</v>
      </c>
      <c r="N89">
        <v>-1</v>
      </c>
      <c r="O89">
        <v>232.619632083607</v>
      </c>
      <c r="P89">
        <v>0.71189835976109594</v>
      </c>
    </row>
    <row r="90" spans="1:16" x14ac:dyDescent="0.4">
      <c r="A90">
        <v>5230</v>
      </c>
      <c r="B90" t="s">
        <v>61</v>
      </c>
      <c r="C90">
        <v>1</v>
      </c>
      <c r="D90">
        <v>14</v>
      </c>
      <c r="E90" t="s">
        <v>12</v>
      </c>
      <c r="F90">
        <v>2487</v>
      </c>
      <c r="G90" t="s">
        <v>10</v>
      </c>
      <c r="H90">
        <v>26.92</v>
      </c>
      <c r="I90">
        <v>-1.25</v>
      </c>
      <c r="J90">
        <v>-5.25</v>
      </c>
      <c r="K90">
        <v>-5.875</v>
      </c>
      <c r="L90">
        <v>-1</v>
      </c>
      <c r="M90">
        <v>-5</v>
      </c>
      <c r="N90">
        <v>-5.5</v>
      </c>
      <c r="O90">
        <v>111.70061671257901</v>
      </c>
      <c r="P90">
        <v>0.33695435201158302</v>
      </c>
    </row>
    <row r="91" spans="1:16" x14ac:dyDescent="0.4">
      <c r="A91">
        <v>5518</v>
      </c>
      <c r="B91" t="s">
        <v>82</v>
      </c>
      <c r="C91">
        <v>2</v>
      </c>
      <c r="D91">
        <v>13</v>
      </c>
      <c r="E91" t="s">
        <v>12</v>
      </c>
      <c r="F91">
        <v>1991</v>
      </c>
      <c r="G91" t="s">
        <v>10</v>
      </c>
      <c r="H91">
        <v>26.64</v>
      </c>
      <c r="I91">
        <v>-0.75</v>
      </c>
      <c r="J91">
        <v>-5.25</v>
      </c>
      <c r="K91">
        <v>-5.625</v>
      </c>
      <c r="L91">
        <v>-0.5</v>
      </c>
      <c r="M91">
        <v>-5.5</v>
      </c>
      <c r="N91">
        <v>-5.75</v>
      </c>
      <c r="O91">
        <v>157.99239463197799</v>
      </c>
      <c r="P91">
        <v>0.50547003255235201</v>
      </c>
    </row>
    <row r="92" spans="1:16" x14ac:dyDescent="0.4">
      <c r="A92">
        <v>5184</v>
      </c>
      <c r="B92" t="s">
        <v>57</v>
      </c>
      <c r="C92">
        <v>1</v>
      </c>
      <c r="D92">
        <v>14</v>
      </c>
      <c r="E92" t="s">
        <v>12</v>
      </c>
      <c r="F92">
        <v>2088</v>
      </c>
      <c r="G92" t="s">
        <v>13</v>
      </c>
      <c r="H92">
        <v>26.61</v>
      </c>
      <c r="I92">
        <v>-2.75</v>
      </c>
      <c r="J92">
        <v>-5.25</v>
      </c>
      <c r="K92">
        <v>-6.625</v>
      </c>
      <c r="L92">
        <v>-2.5</v>
      </c>
      <c r="M92">
        <v>-5</v>
      </c>
      <c r="N92">
        <v>-6.25</v>
      </c>
      <c r="O92">
        <v>162.900228686546</v>
      </c>
      <c r="P92">
        <v>0.495471803724784</v>
      </c>
    </row>
    <row r="93" spans="1:16" x14ac:dyDescent="0.4">
      <c r="A93">
        <v>5232</v>
      </c>
      <c r="B93" t="s">
        <v>61</v>
      </c>
      <c r="C93">
        <v>1</v>
      </c>
      <c r="D93">
        <v>14</v>
      </c>
      <c r="E93" t="s">
        <v>12</v>
      </c>
      <c r="F93">
        <v>2040</v>
      </c>
      <c r="G93" t="s">
        <v>13</v>
      </c>
      <c r="H93">
        <v>26.61</v>
      </c>
      <c r="I93">
        <v>-1.75</v>
      </c>
      <c r="J93">
        <v>-4.25</v>
      </c>
      <c r="K93">
        <v>-5.125</v>
      </c>
      <c r="L93">
        <v>-1.5</v>
      </c>
      <c r="M93">
        <v>-4</v>
      </c>
      <c r="N93">
        <v>-4.75</v>
      </c>
      <c r="O93">
        <v>154.973523061859</v>
      </c>
      <c r="P93">
        <v>0.44845501225330497</v>
      </c>
    </row>
    <row r="94" spans="1:16" x14ac:dyDescent="0.4">
      <c r="A94">
        <v>5454</v>
      </c>
      <c r="B94" t="s">
        <v>76</v>
      </c>
      <c r="C94">
        <v>1</v>
      </c>
      <c r="D94">
        <v>10</v>
      </c>
      <c r="E94" t="s">
        <v>12</v>
      </c>
      <c r="F94">
        <v>2189</v>
      </c>
      <c r="G94" t="s">
        <v>13</v>
      </c>
      <c r="H94">
        <v>26.58</v>
      </c>
      <c r="I94">
        <v>-0.5</v>
      </c>
      <c r="J94">
        <v>-6.5</v>
      </c>
      <c r="K94">
        <v>-6.75</v>
      </c>
      <c r="L94">
        <v>-0.5</v>
      </c>
      <c r="M94">
        <v>-6</v>
      </c>
      <c r="N94">
        <v>-6.25</v>
      </c>
      <c r="O94">
        <v>106.72740351975899</v>
      </c>
      <c r="P94">
        <v>0.32342856032336298</v>
      </c>
    </row>
    <row r="95" spans="1:16" x14ac:dyDescent="0.4">
      <c r="A95">
        <v>5386</v>
      </c>
      <c r="B95" t="s">
        <v>72</v>
      </c>
      <c r="C95">
        <v>1</v>
      </c>
      <c r="D95">
        <v>12</v>
      </c>
      <c r="E95" t="s">
        <v>12</v>
      </c>
      <c r="F95">
        <v>1991</v>
      </c>
      <c r="G95" t="s">
        <v>10</v>
      </c>
      <c r="H95">
        <v>26.55</v>
      </c>
      <c r="I95">
        <v>-1.25</v>
      </c>
      <c r="J95">
        <v>-4.5</v>
      </c>
      <c r="K95">
        <v>-5.125</v>
      </c>
      <c r="L95">
        <v>-0.75</v>
      </c>
      <c r="M95">
        <v>-4.25</v>
      </c>
      <c r="N95">
        <v>-4.625</v>
      </c>
      <c r="O95">
        <v>139.847791965916</v>
      </c>
      <c r="P95">
        <v>0.42126743064786598</v>
      </c>
    </row>
    <row r="96" spans="1:16" x14ac:dyDescent="0.4">
      <c r="A96">
        <v>5188</v>
      </c>
      <c r="B96" t="s">
        <v>57</v>
      </c>
      <c r="C96">
        <v>1</v>
      </c>
      <c r="D96">
        <v>14</v>
      </c>
      <c r="E96" t="s">
        <v>12</v>
      </c>
      <c r="F96">
        <v>1842</v>
      </c>
      <c r="G96" t="s">
        <v>10</v>
      </c>
      <c r="H96">
        <v>26.53</v>
      </c>
      <c r="I96">
        <v>-2.75</v>
      </c>
      <c r="J96">
        <v>-5</v>
      </c>
      <c r="K96">
        <v>-6.375</v>
      </c>
      <c r="L96">
        <v>-2.5</v>
      </c>
      <c r="M96">
        <v>-5</v>
      </c>
      <c r="N96">
        <v>-6.25</v>
      </c>
      <c r="O96">
        <v>111.32298686905899</v>
      </c>
      <c r="P96">
        <v>0.33472802252976602</v>
      </c>
    </row>
    <row r="97" spans="1:16" x14ac:dyDescent="0.4">
      <c r="A97">
        <v>5448</v>
      </c>
      <c r="B97" t="s">
        <v>76</v>
      </c>
      <c r="C97">
        <v>1</v>
      </c>
      <c r="D97">
        <v>10</v>
      </c>
      <c r="E97" t="s">
        <v>12</v>
      </c>
      <c r="F97">
        <v>2338</v>
      </c>
      <c r="G97" t="s">
        <v>10</v>
      </c>
      <c r="H97">
        <v>26.47</v>
      </c>
      <c r="I97">
        <v>-0.75</v>
      </c>
      <c r="J97">
        <v>-6.5</v>
      </c>
      <c r="K97">
        <v>-6.875</v>
      </c>
      <c r="L97">
        <v>-0.5</v>
      </c>
      <c r="M97">
        <v>-6.5</v>
      </c>
      <c r="N97">
        <v>-6.75</v>
      </c>
      <c r="O97">
        <v>115.793013889178</v>
      </c>
      <c r="P97">
        <v>0.35013584130376002</v>
      </c>
    </row>
    <row r="98" spans="1:16" x14ac:dyDescent="0.4">
      <c r="A98">
        <v>5523</v>
      </c>
      <c r="B98" t="s">
        <v>82</v>
      </c>
      <c r="C98">
        <v>2</v>
      </c>
      <c r="D98">
        <v>13</v>
      </c>
      <c r="E98" t="s">
        <v>12</v>
      </c>
      <c r="F98">
        <v>2289</v>
      </c>
      <c r="G98" t="s">
        <v>13</v>
      </c>
      <c r="H98">
        <v>26.33</v>
      </c>
      <c r="I98">
        <v>-0.75</v>
      </c>
      <c r="J98">
        <v>-4.5</v>
      </c>
      <c r="K98">
        <v>-4.875</v>
      </c>
      <c r="L98">
        <v>-0.5</v>
      </c>
      <c r="M98">
        <v>-4.5</v>
      </c>
      <c r="N98">
        <v>-4.75</v>
      </c>
      <c r="O98">
        <v>80.657900242775796</v>
      </c>
      <c r="P98">
        <v>0.22946890287143101</v>
      </c>
    </row>
    <row r="99" spans="1:16" x14ac:dyDescent="0.4">
      <c r="A99">
        <v>5392</v>
      </c>
      <c r="B99" t="s">
        <v>72</v>
      </c>
      <c r="C99">
        <v>1</v>
      </c>
      <c r="D99">
        <v>12</v>
      </c>
      <c r="E99" t="s">
        <v>12</v>
      </c>
      <c r="F99">
        <v>2140</v>
      </c>
      <c r="G99" t="s">
        <v>13</v>
      </c>
      <c r="H99">
        <v>26.18</v>
      </c>
      <c r="I99">
        <v>-1</v>
      </c>
      <c r="J99">
        <v>-3.75</v>
      </c>
      <c r="K99">
        <v>-4.25</v>
      </c>
      <c r="L99">
        <v>-0.75</v>
      </c>
      <c r="M99">
        <v>-3.5</v>
      </c>
      <c r="N99">
        <v>-3.875</v>
      </c>
      <c r="O99">
        <v>175.74590800879199</v>
      </c>
      <c r="P99">
        <v>0.528529145638864</v>
      </c>
    </row>
    <row r="100" spans="1:16" x14ac:dyDescent="0.4">
      <c r="A100">
        <v>4759</v>
      </c>
      <c r="B100" t="s">
        <v>26</v>
      </c>
      <c r="C100">
        <v>1</v>
      </c>
      <c r="D100">
        <v>14</v>
      </c>
      <c r="E100" t="s">
        <v>12</v>
      </c>
      <c r="F100">
        <v>1950</v>
      </c>
      <c r="G100" t="s">
        <v>10</v>
      </c>
      <c r="H100">
        <v>25.65</v>
      </c>
      <c r="I100">
        <v>-1</v>
      </c>
      <c r="J100">
        <v>-4</v>
      </c>
      <c r="K100">
        <v>-4.5</v>
      </c>
      <c r="L100">
        <v>-0.75</v>
      </c>
      <c r="M100">
        <v>-3.5</v>
      </c>
      <c r="N100">
        <v>-3.875</v>
      </c>
      <c r="O100">
        <v>101.370979385547</v>
      </c>
      <c r="P100">
        <v>0.333396597386454</v>
      </c>
    </row>
    <row r="101" spans="1:16" x14ac:dyDescent="0.4">
      <c r="A101">
        <v>5568</v>
      </c>
      <c r="B101" t="s">
        <v>86</v>
      </c>
      <c r="C101">
        <v>1</v>
      </c>
      <c r="D101">
        <v>11</v>
      </c>
      <c r="E101" t="s">
        <v>12</v>
      </c>
      <c r="F101">
        <v>1989</v>
      </c>
      <c r="G101" t="s">
        <v>13</v>
      </c>
      <c r="H101">
        <v>25.46</v>
      </c>
      <c r="I101">
        <v>-1.5</v>
      </c>
      <c r="J101">
        <v>-3</v>
      </c>
      <c r="K101">
        <v>-3.75</v>
      </c>
      <c r="L101">
        <v>-1</v>
      </c>
      <c r="M101">
        <v>-3</v>
      </c>
      <c r="N101">
        <v>-3.5</v>
      </c>
      <c r="O101">
        <v>132.88656946598101</v>
      </c>
      <c r="P101">
        <v>0.397389042453272</v>
      </c>
    </row>
    <row r="102" spans="1:16" x14ac:dyDescent="0.4">
      <c r="A102">
        <v>5654</v>
      </c>
      <c r="B102" t="s">
        <v>93</v>
      </c>
      <c r="C102">
        <v>1</v>
      </c>
      <c r="D102">
        <v>9</v>
      </c>
      <c r="E102" t="s">
        <v>12</v>
      </c>
      <c r="F102">
        <v>1602</v>
      </c>
      <c r="G102" t="s">
        <v>13</v>
      </c>
      <c r="H102">
        <v>25.44</v>
      </c>
      <c r="I102">
        <v>-0.25</v>
      </c>
      <c r="J102">
        <v>-4.25</v>
      </c>
      <c r="K102">
        <v>-4.375</v>
      </c>
      <c r="L102">
        <v>0</v>
      </c>
      <c r="M102">
        <v>-4</v>
      </c>
      <c r="N102">
        <v>-4</v>
      </c>
      <c r="O102">
        <v>76.359162701179997</v>
      </c>
      <c r="P102">
        <v>0.223554823161566</v>
      </c>
    </row>
    <row r="103" spans="1:16" x14ac:dyDescent="0.4">
      <c r="A103">
        <v>5565</v>
      </c>
      <c r="B103" t="s">
        <v>86</v>
      </c>
      <c r="C103">
        <v>1</v>
      </c>
      <c r="D103">
        <v>11</v>
      </c>
      <c r="E103" t="s">
        <v>12</v>
      </c>
      <c r="F103">
        <v>1501</v>
      </c>
      <c r="G103" t="s">
        <v>10</v>
      </c>
      <c r="H103">
        <v>25.35</v>
      </c>
      <c r="I103">
        <v>-1.25</v>
      </c>
      <c r="J103">
        <v>-2.5</v>
      </c>
      <c r="K103">
        <v>-3.125</v>
      </c>
      <c r="L103">
        <v>-1</v>
      </c>
      <c r="M103">
        <v>-2.5</v>
      </c>
      <c r="N103">
        <v>-3</v>
      </c>
      <c r="O103">
        <v>119.159516842887</v>
      </c>
      <c r="P103">
        <v>0.36328503628439501</v>
      </c>
    </row>
    <row r="104" spans="1:16" x14ac:dyDescent="0.4">
      <c r="A104">
        <v>5112</v>
      </c>
      <c r="B104" t="s">
        <v>51</v>
      </c>
      <c r="C104">
        <v>2</v>
      </c>
      <c r="D104">
        <v>10</v>
      </c>
      <c r="E104" t="s">
        <v>12</v>
      </c>
      <c r="F104">
        <v>2040</v>
      </c>
      <c r="G104" t="s">
        <v>13</v>
      </c>
      <c r="H104">
        <v>25.3</v>
      </c>
      <c r="I104">
        <v>-0.5</v>
      </c>
      <c r="J104">
        <v>-3.25</v>
      </c>
      <c r="K104">
        <v>-3.5</v>
      </c>
      <c r="L104">
        <v>-0.5</v>
      </c>
      <c r="M104">
        <v>-3</v>
      </c>
      <c r="N104">
        <v>-3.25</v>
      </c>
      <c r="O104">
        <v>184.559175200803</v>
      </c>
      <c r="P104">
        <v>0.55404153788707799</v>
      </c>
    </row>
    <row r="105" spans="1:16" x14ac:dyDescent="0.4">
      <c r="A105">
        <v>4763</v>
      </c>
      <c r="B105" t="s">
        <v>26</v>
      </c>
      <c r="C105">
        <v>1</v>
      </c>
      <c r="D105">
        <v>14</v>
      </c>
      <c r="E105" t="s">
        <v>12</v>
      </c>
      <c r="F105">
        <v>1890</v>
      </c>
      <c r="G105" t="s">
        <v>13</v>
      </c>
      <c r="H105">
        <v>25.2</v>
      </c>
      <c r="I105">
        <v>-1.25</v>
      </c>
      <c r="J105">
        <v>-3</v>
      </c>
      <c r="K105">
        <v>-3.625</v>
      </c>
      <c r="L105">
        <v>-1</v>
      </c>
      <c r="M105">
        <v>-2.75</v>
      </c>
      <c r="N105">
        <v>-3.25</v>
      </c>
      <c r="O105">
        <v>137.365499953891</v>
      </c>
      <c r="P105">
        <v>0.40818407926914602</v>
      </c>
    </row>
    <row r="106" spans="1:16" x14ac:dyDescent="0.4">
      <c r="A106">
        <v>5108</v>
      </c>
      <c r="B106" t="s">
        <v>51</v>
      </c>
      <c r="C106">
        <v>2</v>
      </c>
      <c r="D106">
        <v>10</v>
      </c>
      <c r="E106" t="s">
        <v>12</v>
      </c>
      <c r="F106">
        <v>1842</v>
      </c>
      <c r="G106" t="s">
        <v>10</v>
      </c>
      <c r="H106">
        <v>25.2</v>
      </c>
      <c r="I106">
        <v>-0.5</v>
      </c>
      <c r="J106">
        <v>-2.75</v>
      </c>
      <c r="K106">
        <v>-3</v>
      </c>
      <c r="L106">
        <v>-0.5</v>
      </c>
      <c r="M106">
        <v>-2.75</v>
      </c>
      <c r="N106">
        <v>-3</v>
      </c>
      <c r="O106">
        <v>111.757788302268</v>
      </c>
      <c r="P106">
        <v>0.33976501943513898</v>
      </c>
    </row>
    <row r="107" spans="1:16" x14ac:dyDescent="0.4">
      <c r="A107">
        <v>4999</v>
      </c>
      <c r="B107" t="s">
        <v>46</v>
      </c>
      <c r="C107">
        <v>1</v>
      </c>
      <c r="D107">
        <v>12</v>
      </c>
      <c r="E107" t="s">
        <v>12</v>
      </c>
      <c r="F107">
        <v>1643</v>
      </c>
      <c r="G107" t="s">
        <v>13</v>
      </c>
      <c r="H107">
        <v>25.19</v>
      </c>
      <c r="I107">
        <v>-0.5</v>
      </c>
      <c r="J107">
        <v>-1.25</v>
      </c>
      <c r="K107">
        <v>-1.5</v>
      </c>
      <c r="L107">
        <v>0</v>
      </c>
      <c r="M107">
        <v>-1</v>
      </c>
      <c r="N107">
        <v>-1</v>
      </c>
      <c r="O107">
        <v>94.236304984634998</v>
      </c>
      <c r="P107">
        <v>0.276577384792768</v>
      </c>
    </row>
    <row r="108" spans="1:16" x14ac:dyDescent="0.4">
      <c r="A108">
        <v>5318</v>
      </c>
      <c r="B108" t="s">
        <v>68</v>
      </c>
      <c r="C108">
        <v>1</v>
      </c>
      <c r="D108">
        <v>15</v>
      </c>
      <c r="E108" t="s">
        <v>12</v>
      </c>
      <c r="F108">
        <v>1939</v>
      </c>
      <c r="G108" t="s">
        <v>10</v>
      </c>
      <c r="H108">
        <v>25.15</v>
      </c>
      <c r="I108">
        <v>-1.25</v>
      </c>
      <c r="J108">
        <v>-0.75</v>
      </c>
      <c r="K108">
        <v>-1.375</v>
      </c>
      <c r="L108">
        <v>-0.5</v>
      </c>
      <c r="M108">
        <v>-1.5</v>
      </c>
      <c r="N108">
        <v>-1.75</v>
      </c>
      <c r="O108">
        <v>192.5662987924</v>
      </c>
      <c r="P108">
        <v>0.60306887198800996</v>
      </c>
    </row>
    <row r="109" spans="1:16" x14ac:dyDescent="0.4">
      <c r="A109">
        <v>5657</v>
      </c>
      <c r="B109" t="s">
        <v>93</v>
      </c>
      <c r="C109">
        <v>1</v>
      </c>
      <c r="D109">
        <v>9</v>
      </c>
      <c r="E109" t="s">
        <v>12</v>
      </c>
      <c r="F109">
        <v>1191</v>
      </c>
      <c r="G109" t="s">
        <v>10</v>
      </c>
      <c r="H109">
        <v>25.14</v>
      </c>
      <c r="I109">
        <v>0</v>
      </c>
      <c r="J109">
        <v>-4.5</v>
      </c>
      <c r="K109">
        <v>-4.5</v>
      </c>
      <c r="L109">
        <v>-0.25</v>
      </c>
      <c r="M109">
        <v>-3.75</v>
      </c>
      <c r="N109">
        <v>-3.875</v>
      </c>
      <c r="O109">
        <v>117.136146604543</v>
      </c>
      <c r="P109">
        <v>0.36878939978520497</v>
      </c>
    </row>
    <row r="110" spans="1:16" x14ac:dyDescent="0.4">
      <c r="A110">
        <v>4995</v>
      </c>
      <c r="B110" t="s">
        <v>46</v>
      </c>
      <c r="C110">
        <v>1</v>
      </c>
      <c r="D110">
        <v>12</v>
      </c>
      <c r="E110" t="s">
        <v>12</v>
      </c>
      <c r="F110">
        <v>1890</v>
      </c>
      <c r="G110" t="s">
        <v>10</v>
      </c>
      <c r="H110">
        <v>25.11</v>
      </c>
      <c r="I110">
        <v>-0.25</v>
      </c>
      <c r="J110">
        <v>-1</v>
      </c>
      <c r="K110">
        <v>-1.125</v>
      </c>
      <c r="L110">
        <v>0</v>
      </c>
      <c r="M110">
        <v>-1</v>
      </c>
      <c r="N110">
        <v>-1</v>
      </c>
      <c r="O110">
        <v>83.602666502568994</v>
      </c>
      <c r="P110">
        <v>0.25542568925633402</v>
      </c>
    </row>
    <row r="111" spans="1:16" x14ac:dyDescent="0.4">
      <c r="A111">
        <v>5589</v>
      </c>
      <c r="B111" t="s">
        <v>88</v>
      </c>
      <c r="C111">
        <v>1</v>
      </c>
      <c r="D111">
        <v>10</v>
      </c>
      <c r="E111" t="s">
        <v>12</v>
      </c>
      <c r="F111">
        <v>1790</v>
      </c>
      <c r="G111" t="s">
        <v>13</v>
      </c>
      <c r="H111">
        <v>25.08</v>
      </c>
      <c r="I111">
        <v>-0.5</v>
      </c>
      <c r="J111">
        <v>-1.5</v>
      </c>
      <c r="K111">
        <v>-1.75</v>
      </c>
      <c r="L111">
        <v>-0.5</v>
      </c>
      <c r="M111">
        <v>-1.75</v>
      </c>
      <c r="N111">
        <v>-2</v>
      </c>
      <c r="O111">
        <v>224.91383502300801</v>
      </c>
      <c r="P111">
        <v>0.67642492675768295</v>
      </c>
    </row>
    <row r="112" spans="1:16" x14ac:dyDescent="0.4">
      <c r="A112">
        <v>5442</v>
      </c>
      <c r="B112" t="s">
        <v>106</v>
      </c>
      <c r="C112">
        <v>1</v>
      </c>
      <c r="D112">
        <v>12</v>
      </c>
      <c r="E112" t="s">
        <v>12</v>
      </c>
      <c r="F112">
        <v>1840</v>
      </c>
      <c r="G112" t="s">
        <v>10</v>
      </c>
      <c r="H112">
        <v>25.07</v>
      </c>
      <c r="I112">
        <v>-0.75</v>
      </c>
      <c r="J112">
        <v>-3.5</v>
      </c>
      <c r="K112">
        <v>-3.875</v>
      </c>
      <c r="L112">
        <v>-0.5</v>
      </c>
      <c r="M112">
        <v>-3.25</v>
      </c>
      <c r="N112">
        <v>-3.5</v>
      </c>
      <c r="O112">
        <v>134.63446692892899</v>
      </c>
      <c r="P112">
        <v>0.40790865508781099</v>
      </c>
    </row>
    <row r="113" spans="1:16" x14ac:dyDescent="0.4">
      <c r="A113">
        <v>5586</v>
      </c>
      <c r="B113" t="s">
        <v>88</v>
      </c>
      <c r="C113">
        <v>1</v>
      </c>
      <c r="D113">
        <v>10</v>
      </c>
      <c r="E113" t="s">
        <v>12</v>
      </c>
      <c r="F113">
        <v>2101</v>
      </c>
      <c r="G113" t="s">
        <v>10</v>
      </c>
      <c r="H113">
        <v>25.07</v>
      </c>
      <c r="I113">
        <v>-0.25</v>
      </c>
      <c r="J113">
        <v>-1.75</v>
      </c>
      <c r="K113">
        <v>-1.875</v>
      </c>
      <c r="L113">
        <v>0</v>
      </c>
      <c r="M113">
        <v>-2</v>
      </c>
      <c r="N113">
        <v>-2</v>
      </c>
      <c r="O113">
        <v>189.33517952587101</v>
      </c>
      <c r="P113">
        <v>0.57189770803978102</v>
      </c>
    </row>
    <row r="114" spans="1:16" x14ac:dyDescent="0.4">
      <c r="A114">
        <v>5322</v>
      </c>
      <c r="B114" t="s">
        <v>68</v>
      </c>
      <c r="C114">
        <v>1</v>
      </c>
      <c r="D114">
        <v>15</v>
      </c>
      <c r="E114" t="s">
        <v>12</v>
      </c>
      <c r="F114">
        <v>1991</v>
      </c>
      <c r="G114" t="s">
        <v>13</v>
      </c>
      <c r="H114">
        <v>24.98</v>
      </c>
      <c r="I114">
        <v>-0.5</v>
      </c>
      <c r="J114">
        <v>-0.75</v>
      </c>
      <c r="K114">
        <v>-1</v>
      </c>
      <c r="L114">
        <v>-0.5</v>
      </c>
      <c r="M114">
        <v>-1.5</v>
      </c>
      <c r="N114">
        <v>-1.75</v>
      </c>
      <c r="O114">
        <v>170.828834150874</v>
      </c>
      <c r="P114">
        <v>0.51357292053580805</v>
      </c>
    </row>
    <row r="115" spans="1:16" x14ac:dyDescent="0.4">
      <c r="A115">
        <v>4706</v>
      </c>
      <c r="B115" t="s">
        <v>21</v>
      </c>
      <c r="C115">
        <v>1</v>
      </c>
      <c r="D115">
        <v>12</v>
      </c>
      <c r="E115" t="s">
        <v>12</v>
      </c>
      <c r="F115">
        <v>1939</v>
      </c>
      <c r="G115" t="s">
        <v>10</v>
      </c>
      <c r="H115">
        <v>24.95</v>
      </c>
      <c r="I115">
        <v>-1.5</v>
      </c>
      <c r="J115">
        <v>-1.75</v>
      </c>
      <c r="K115">
        <v>-2.5</v>
      </c>
      <c r="L115">
        <v>-1.25</v>
      </c>
      <c r="M115">
        <v>-1.5</v>
      </c>
      <c r="N115">
        <v>-2.125</v>
      </c>
      <c r="O115">
        <v>105.502126950039</v>
      </c>
      <c r="P115">
        <v>0.32653327185734299</v>
      </c>
    </row>
    <row r="116" spans="1:16" x14ac:dyDescent="0.4">
      <c r="A116">
        <v>5276</v>
      </c>
      <c r="B116" t="s">
        <v>64</v>
      </c>
      <c r="C116">
        <v>1</v>
      </c>
      <c r="D116">
        <v>15</v>
      </c>
      <c r="E116" t="s">
        <v>12</v>
      </c>
      <c r="F116">
        <v>1842</v>
      </c>
      <c r="G116" t="s">
        <v>10</v>
      </c>
      <c r="H116">
        <v>24.95</v>
      </c>
      <c r="I116">
        <v>-0.5</v>
      </c>
      <c r="J116">
        <v>-0.75</v>
      </c>
      <c r="K116">
        <v>-1</v>
      </c>
      <c r="L116">
        <v>-0.5</v>
      </c>
      <c r="M116">
        <v>-0.75</v>
      </c>
      <c r="N116">
        <v>-1</v>
      </c>
      <c r="O116">
        <v>178.88758260417799</v>
      </c>
      <c r="P116">
        <v>0.54575491156070099</v>
      </c>
    </row>
    <row r="117" spans="1:16" x14ac:dyDescent="0.4">
      <c r="A117">
        <v>5283</v>
      </c>
      <c r="B117" t="s">
        <v>64</v>
      </c>
      <c r="C117">
        <v>1</v>
      </c>
      <c r="D117">
        <v>15</v>
      </c>
      <c r="E117" t="s">
        <v>12</v>
      </c>
      <c r="F117">
        <v>2090</v>
      </c>
      <c r="G117" t="s">
        <v>13</v>
      </c>
      <c r="H117">
        <v>24.95</v>
      </c>
      <c r="I117">
        <v>-0.5</v>
      </c>
      <c r="J117">
        <v>-1</v>
      </c>
      <c r="K117">
        <v>-1.25</v>
      </c>
      <c r="L117">
        <v>-0.5</v>
      </c>
      <c r="M117">
        <v>-1.25</v>
      </c>
      <c r="N117">
        <v>-1.5</v>
      </c>
      <c r="O117">
        <v>154.359808045124</v>
      </c>
      <c r="P117">
        <v>0.46590050548782402</v>
      </c>
    </row>
    <row r="118" spans="1:16" x14ac:dyDescent="0.4">
      <c r="A118">
        <v>5332</v>
      </c>
      <c r="B118" t="s">
        <v>69</v>
      </c>
      <c r="C118">
        <v>1</v>
      </c>
      <c r="D118">
        <v>11</v>
      </c>
      <c r="E118" t="s">
        <v>12</v>
      </c>
      <c r="F118">
        <v>2248</v>
      </c>
      <c r="G118" t="s">
        <v>13</v>
      </c>
      <c r="H118">
        <v>24.91</v>
      </c>
      <c r="I118">
        <v>-0.5</v>
      </c>
      <c r="J118">
        <v>-1.25</v>
      </c>
      <c r="K118">
        <v>-1.5</v>
      </c>
      <c r="L118">
        <v>-0.5</v>
      </c>
      <c r="M118">
        <v>-1.25</v>
      </c>
      <c r="N118">
        <v>-1.5</v>
      </c>
      <c r="O118">
        <v>123.78859760099699</v>
      </c>
      <c r="P118">
        <v>0.371125360434858</v>
      </c>
    </row>
    <row r="119" spans="1:16" x14ac:dyDescent="0.4">
      <c r="A119">
        <v>5545</v>
      </c>
      <c r="B119" t="s">
        <v>84</v>
      </c>
      <c r="C119">
        <v>1</v>
      </c>
      <c r="D119">
        <v>10</v>
      </c>
      <c r="E119" t="s">
        <v>12</v>
      </c>
      <c r="F119">
        <v>1850</v>
      </c>
      <c r="G119" t="s">
        <v>13</v>
      </c>
      <c r="H119">
        <v>24.86</v>
      </c>
      <c r="I119">
        <v>-0.75</v>
      </c>
      <c r="J119">
        <v>-1.5</v>
      </c>
      <c r="K119">
        <v>-1.875</v>
      </c>
      <c r="L119">
        <v>-0.75</v>
      </c>
      <c r="M119">
        <v>-1.25</v>
      </c>
      <c r="N119">
        <v>-1.625</v>
      </c>
      <c r="O119">
        <v>227.99918731711</v>
      </c>
      <c r="P119">
        <v>0.68333673857876698</v>
      </c>
    </row>
    <row r="120" spans="1:16" x14ac:dyDescent="0.4">
      <c r="A120">
        <v>5473</v>
      </c>
      <c r="B120" t="s">
        <v>78</v>
      </c>
      <c r="C120">
        <v>1</v>
      </c>
      <c r="D120">
        <v>13</v>
      </c>
      <c r="E120" t="s">
        <v>12</v>
      </c>
      <c r="F120">
        <v>1840</v>
      </c>
      <c r="G120" t="s">
        <v>10</v>
      </c>
      <c r="H120">
        <v>24.83</v>
      </c>
      <c r="I120">
        <v>-0.75</v>
      </c>
      <c r="J120">
        <v>-2.25</v>
      </c>
      <c r="K120">
        <v>-2.625</v>
      </c>
      <c r="L120">
        <v>-0.5</v>
      </c>
      <c r="M120">
        <v>-2</v>
      </c>
      <c r="N120">
        <v>-2.25</v>
      </c>
      <c r="O120">
        <v>172.75296726471001</v>
      </c>
      <c r="P120">
        <v>0.53260115313477896</v>
      </c>
    </row>
    <row r="121" spans="1:16" x14ac:dyDescent="0.4">
      <c r="A121">
        <v>5542</v>
      </c>
      <c r="B121" t="s">
        <v>84</v>
      </c>
      <c r="C121">
        <v>1</v>
      </c>
      <c r="D121">
        <v>10</v>
      </c>
      <c r="E121" t="s">
        <v>12</v>
      </c>
      <c r="F121">
        <v>1240</v>
      </c>
      <c r="G121" t="s">
        <v>10</v>
      </c>
      <c r="H121">
        <v>24.83</v>
      </c>
      <c r="I121">
        <v>-1</v>
      </c>
      <c r="J121">
        <v>-1.25</v>
      </c>
      <c r="K121">
        <v>-1.75</v>
      </c>
      <c r="L121">
        <v>-0.75</v>
      </c>
      <c r="M121">
        <v>-1.25</v>
      </c>
      <c r="N121">
        <v>-1.625</v>
      </c>
      <c r="O121">
        <v>263.357585515994</v>
      </c>
      <c r="P121">
        <v>0.79996366188452595</v>
      </c>
    </row>
    <row r="122" spans="1:16" x14ac:dyDescent="0.4">
      <c r="A122">
        <v>5438</v>
      </c>
      <c r="B122" t="s">
        <v>106</v>
      </c>
      <c r="C122">
        <v>1</v>
      </c>
      <c r="D122">
        <v>12</v>
      </c>
      <c r="E122" t="s">
        <v>12</v>
      </c>
      <c r="F122">
        <v>1788</v>
      </c>
      <c r="G122" t="s">
        <v>13</v>
      </c>
      <c r="H122">
        <v>24.81</v>
      </c>
      <c r="I122">
        <v>-1.25</v>
      </c>
      <c r="J122">
        <v>-2.75</v>
      </c>
      <c r="K122">
        <v>-3.375</v>
      </c>
      <c r="L122">
        <v>-0.5</v>
      </c>
      <c r="M122">
        <v>-3</v>
      </c>
      <c r="N122">
        <v>-3.25</v>
      </c>
      <c r="O122">
        <v>87.753594392603105</v>
      </c>
      <c r="P122">
        <v>0.25971955221375997</v>
      </c>
    </row>
    <row r="123" spans="1:16" x14ac:dyDescent="0.4">
      <c r="A123">
        <v>5361</v>
      </c>
      <c r="B123" t="s">
        <v>70</v>
      </c>
      <c r="C123">
        <v>2</v>
      </c>
      <c r="D123">
        <v>11</v>
      </c>
      <c r="E123" t="s">
        <v>12</v>
      </c>
      <c r="F123">
        <v>2040</v>
      </c>
      <c r="G123" t="s">
        <v>10</v>
      </c>
      <c r="H123">
        <v>24.76</v>
      </c>
      <c r="I123">
        <v>-1.25</v>
      </c>
      <c r="J123">
        <v>-2.75</v>
      </c>
      <c r="K123">
        <v>-3.375</v>
      </c>
      <c r="L123">
        <v>-1.25</v>
      </c>
      <c r="M123">
        <v>-2.5</v>
      </c>
      <c r="N123">
        <v>-3.125</v>
      </c>
      <c r="O123">
        <v>165.22850723286001</v>
      </c>
      <c r="P123">
        <v>0.49368940033569902</v>
      </c>
    </row>
    <row r="124" spans="1:16" x14ac:dyDescent="0.4">
      <c r="A124">
        <v>5477</v>
      </c>
      <c r="B124" t="s">
        <v>78</v>
      </c>
      <c r="C124">
        <v>1</v>
      </c>
      <c r="D124">
        <v>13</v>
      </c>
      <c r="E124" t="s">
        <v>12</v>
      </c>
      <c r="F124">
        <v>2088</v>
      </c>
      <c r="G124" t="s">
        <v>13</v>
      </c>
      <c r="H124">
        <v>24.72</v>
      </c>
      <c r="I124">
        <v>-1</v>
      </c>
      <c r="J124">
        <v>-2</v>
      </c>
      <c r="K124">
        <v>-2.5</v>
      </c>
      <c r="L124">
        <v>-0.5</v>
      </c>
      <c r="M124">
        <v>-2</v>
      </c>
      <c r="N124">
        <v>-2.25</v>
      </c>
      <c r="O124">
        <v>192.692348461492</v>
      </c>
      <c r="P124">
        <v>0.57432287255585301</v>
      </c>
    </row>
    <row r="125" spans="1:16" x14ac:dyDescent="0.4">
      <c r="A125">
        <v>5128</v>
      </c>
      <c r="B125" t="s">
        <v>52</v>
      </c>
      <c r="C125">
        <v>1</v>
      </c>
      <c r="D125">
        <v>7</v>
      </c>
      <c r="E125" t="s">
        <v>12</v>
      </c>
      <c r="F125">
        <v>1890</v>
      </c>
      <c r="G125" t="s">
        <v>13</v>
      </c>
      <c r="H125">
        <v>24.71</v>
      </c>
      <c r="I125">
        <v>-1</v>
      </c>
      <c r="J125">
        <v>-3.25</v>
      </c>
      <c r="K125">
        <v>-3.75</v>
      </c>
      <c r="L125">
        <v>-0.5</v>
      </c>
      <c r="M125">
        <v>-2.75</v>
      </c>
      <c r="N125">
        <v>-3</v>
      </c>
      <c r="O125">
        <v>143.84054999114699</v>
      </c>
      <c r="P125">
        <v>0.42794764021169901</v>
      </c>
    </row>
    <row r="126" spans="1:16" x14ac:dyDescent="0.4">
      <c r="A126">
        <v>5328</v>
      </c>
      <c r="B126" t="s">
        <v>69</v>
      </c>
      <c r="C126">
        <v>1</v>
      </c>
      <c r="D126">
        <v>11</v>
      </c>
      <c r="E126" t="s">
        <v>12</v>
      </c>
      <c r="F126">
        <v>1740</v>
      </c>
      <c r="G126" t="s">
        <v>10</v>
      </c>
      <c r="H126">
        <v>24.71</v>
      </c>
      <c r="I126">
        <v>-1.25</v>
      </c>
      <c r="J126">
        <v>-1</v>
      </c>
      <c r="K126">
        <v>-1.625</v>
      </c>
      <c r="L126">
        <v>-0.75</v>
      </c>
      <c r="M126">
        <v>-1.25</v>
      </c>
      <c r="N126">
        <v>-1.625</v>
      </c>
      <c r="O126">
        <v>182.90691646598799</v>
      </c>
      <c r="P126">
        <v>0.56157846923750798</v>
      </c>
    </row>
    <row r="127" spans="1:16" x14ac:dyDescent="0.4">
      <c r="A127">
        <v>5366</v>
      </c>
      <c r="B127" t="s">
        <v>70</v>
      </c>
      <c r="C127">
        <v>2</v>
      </c>
      <c r="D127">
        <v>11</v>
      </c>
      <c r="E127" t="s">
        <v>12</v>
      </c>
      <c r="F127">
        <v>1840</v>
      </c>
      <c r="G127" t="s">
        <v>13</v>
      </c>
      <c r="H127">
        <v>24.67</v>
      </c>
      <c r="I127">
        <v>-3</v>
      </c>
      <c r="J127">
        <v>-1.5</v>
      </c>
      <c r="K127">
        <v>-3</v>
      </c>
      <c r="L127">
        <v>-3</v>
      </c>
      <c r="M127">
        <v>-1.25</v>
      </c>
      <c r="N127">
        <v>-2.75</v>
      </c>
      <c r="O127">
        <v>110.41880301438</v>
      </c>
      <c r="P127">
        <v>0.32692031904985502</v>
      </c>
    </row>
    <row r="128" spans="1:16" x14ac:dyDescent="0.4">
      <c r="A128">
        <v>4871</v>
      </c>
      <c r="B128" t="s">
        <v>34</v>
      </c>
      <c r="C128">
        <v>2</v>
      </c>
      <c r="D128">
        <v>10</v>
      </c>
      <c r="E128" t="s">
        <v>12</v>
      </c>
      <c r="F128">
        <v>1643</v>
      </c>
      <c r="G128" t="s">
        <v>10</v>
      </c>
      <c r="H128">
        <v>24.63</v>
      </c>
      <c r="I128">
        <v>-0.25</v>
      </c>
      <c r="J128">
        <v>-0.75</v>
      </c>
      <c r="K128">
        <v>-0.875</v>
      </c>
      <c r="L128">
        <v>0</v>
      </c>
      <c r="M128">
        <v>-0.75</v>
      </c>
      <c r="N128">
        <v>-0.75</v>
      </c>
      <c r="O128">
        <v>164.66265380673801</v>
      </c>
      <c r="P128">
        <v>0.49628741241827901</v>
      </c>
    </row>
    <row r="129" spans="1:16" x14ac:dyDescent="0.4">
      <c r="A129">
        <v>5125</v>
      </c>
      <c r="B129" t="s">
        <v>52</v>
      </c>
      <c r="C129">
        <v>1</v>
      </c>
      <c r="D129">
        <v>7</v>
      </c>
      <c r="E129" t="s">
        <v>12</v>
      </c>
      <c r="F129">
        <v>1850</v>
      </c>
      <c r="G129" t="s">
        <v>10</v>
      </c>
      <c r="H129">
        <v>24.6</v>
      </c>
      <c r="I129">
        <v>-0.75</v>
      </c>
      <c r="J129">
        <v>-3.5</v>
      </c>
      <c r="K129">
        <v>-3.875</v>
      </c>
      <c r="L129">
        <v>-0.5</v>
      </c>
      <c r="M129">
        <v>-2.5</v>
      </c>
      <c r="N129">
        <v>-2.75</v>
      </c>
      <c r="O129">
        <v>147.24251210887499</v>
      </c>
      <c r="P129">
        <v>0.44554078891280202</v>
      </c>
    </row>
    <row r="130" spans="1:16" x14ac:dyDescent="0.4">
      <c r="A130">
        <v>5415</v>
      </c>
      <c r="B130" t="s">
        <v>74</v>
      </c>
      <c r="C130">
        <v>1</v>
      </c>
      <c r="D130">
        <v>10</v>
      </c>
      <c r="E130" t="s">
        <v>12</v>
      </c>
      <c r="F130">
        <v>1850</v>
      </c>
      <c r="G130" t="s">
        <v>13</v>
      </c>
      <c r="H130">
        <v>24.57</v>
      </c>
      <c r="I130">
        <v>-0.25</v>
      </c>
      <c r="J130">
        <v>-1</v>
      </c>
      <c r="K130">
        <v>-1.125</v>
      </c>
      <c r="L130">
        <v>0</v>
      </c>
      <c r="M130">
        <v>-1</v>
      </c>
      <c r="N130">
        <v>-1</v>
      </c>
      <c r="O130">
        <v>197.544564053399</v>
      </c>
      <c r="P130">
        <v>0.584985446276858</v>
      </c>
    </row>
    <row r="132" spans="1:16" x14ac:dyDescent="0.4">
      <c r="B132" t="s">
        <v>123</v>
      </c>
    </row>
    <row r="133" spans="1:16" x14ac:dyDescent="0.4">
      <c r="B133" t="s">
        <v>124</v>
      </c>
    </row>
    <row r="134" spans="1:16" x14ac:dyDescent="0.4">
      <c r="B134" t="s">
        <v>125</v>
      </c>
    </row>
    <row r="135" spans="1:16" x14ac:dyDescent="0.4">
      <c r="B135" t="s">
        <v>126</v>
      </c>
    </row>
  </sheetData>
  <sortState xmlns:xlrd2="http://schemas.microsoft.com/office/spreadsheetml/2017/richdata2" ref="A8:Y130">
    <sortCondition ref="E8:E130"/>
  </sortState>
  <phoneticPr fontId="18"/>
  <pageMargins left="0.7" right="0.7" top="0.75" bottom="0.75" header="0.3" footer="0.3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EAEE48-85D9-43CD-A290-D8763EB58FE0}">
  <dimension ref="A1:Y129"/>
  <sheetViews>
    <sheetView topLeftCell="A6" zoomScale="70" zoomScaleNormal="70" workbookViewId="0">
      <selection activeCell="U8" sqref="U8:U10"/>
    </sheetView>
  </sheetViews>
  <sheetFormatPr defaultRowHeight="18.75" x14ac:dyDescent="0.4"/>
  <cols>
    <col min="1" max="1" width="11.375" bestFit="1" customWidth="1"/>
    <col min="11" max="14" width="9" customWidth="1"/>
    <col min="19" max="19" width="12.5" bestFit="1" customWidth="1"/>
    <col min="20" max="20" width="15.375" bestFit="1" customWidth="1"/>
  </cols>
  <sheetData>
    <row r="1" spans="1:25" x14ac:dyDescent="0.4">
      <c r="A1" s="3">
        <v>45370</v>
      </c>
      <c r="B1" t="s">
        <v>117</v>
      </c>
    </row>
    <row r="2" spans="1:25" x14ac:dyDescent="0.4">
      <c r="A2" s="3"/>
      <c r="B2" t="s">
        <v>115</v>
      </c>
    </row>
    <row r="3" spans="1:25" x14ac:dyDescent="0.4">
      <c r="A3" s="3"/>
      <c r="B3" t="s">
        <v>116</v>
      </c>
    </row>
    <row r="4" spans="1:25" x14ac:dyDescent="0.4">
      <c r="A4" s="3"/>
      <c r="B4" t="s">
        <v>118</v>
      </c>
    </row>
    <row r="5" spans="1:25" x14ac:dyDescent="0.4">
      <c r="A5" s="3">
        <v>45541</v>
      </c>
      <c r="B5" t="s">
        <v>120</v>
      </c>
    </row>
    <row r="7" spans="1:25" x14ac:dyDescent="0.4">
      <c r="A7" t="s">
        <v>0</v>
      </c>
      <c r="B7" t="s">
        <v>1</v>
      </c>
      <c r="C7" t="s">
        <v>2</v>
      </c>
      <c r="D7" t="s">
        <v>3</v>
      </c>
      <c r="E7" t="s">
        <v>4</v>
      </c>
      <c r="F7" t="s">
        <v>5</v>
      </c>
      <c r="G7" t="s">
        <v>6</v>
      </c>
      <c r="H7" t="s">
        <v>7</v>
      </c>
      <c r="I7" t="s">
        <v>109</v>
      </c>
      <c r="J7" t="s">
        <v>110</v>
      </c>
      <c r="K7" t="s">
        <v>111</v>
      </c>
      <c r="L7" t="s">
        <v>112</v>
      </c>
      <c r="M7" t="s">
        <v>113</v>
      </c>
      <c r="N7" t="s">
        <v>114</v>
      </c>
      <c r="O7" t="s">
        <v>121</v>
      </c>
      <c r="P7" t="s">
        <v>122</v>
      </c>
      <c r="R7" s="1" t="s">
        <v>95</v>
      </c>
      <c r="S7" s="1" t="s">
        <v>108</v>
      </c>
      <c r="T7" s="1" t="s">
        <v>107</v>
      </c>
      <c r="V7" s="1" t="s">
        <v>119</v>
      </c>
      <c r="W7" s="1" t="s">
        <v>97</v>
      </c>
      <c r="X7" s="1" t="s">
        <v>98</v>
      </c>
      <c r="Y7" s="1" t="s">
        <v>99</v>
      </c>
    </row>
    <row r="8" spans="1:25" x14ac:dyDescent="0.4">
      <c r="A8">
        <v>5225</v>
      </c>
      <c r="B8" t="s">
        <v>61</v>
      </c>
      <c r="C8">
        <v>1</v>
      </c>
      <c r="D8">
        <v>14</v>
      </c>
      <c r="E8" t="s">
        <v>9</v>
      </c>
      <c r="F8">
        <v>2200</v>
      </c>
      <c r="G8" t="s">
        <v>10</v>
      </c>
      <c r="H8">
        <v>26.92</v>
      </c>
      <c r="I8">
        <v>-1.25</v>
      </c>
      <c r="J8">
        <v>-5.25</v>
      </c>
      <c r="K8">
        <v>-5.875</v>
      </c>
      <c r="L8">
        <v>-1</v>
      </c>
      <c r="M8">
        <v>-5</v>
      </c>
      <c r="N8">
        <v>-5.5</v>
      </c>
      <c r="O8">
        <v>136.472417594511</v>
      </c>
      <c r="P8">
        <v>0.40893035647975001</v>
      </c>
      <c r="R8" s="2"/>
      <c r="S8" s="2"/>
      <c r="T8" s="2"/>
      <c r="U8" t="s">
        <v>157</v>
      </c>
      <c r="V8" s="2" t="s">
        <v>123</v>
      </c>
      <c r="W8" s="2">
        <f>AVERAGE(O8:O46)</f>
        <v>208.74657697775109</v>
      </c>
      <c r="X8" s="2">
        <f>AVERAGE(O47:O85)</f>
        <v>202.36733851578012</v>
      </c>
      <c r="Y8" s="2">
        <f>AVERAGE(O86:O124)</f>
        <v>143.41188415975853</v>
      </c>
    </row>
    <row r="9" spans="1:25" x14ac:dyDescent="0.4">
      <c r="A9">
        <v>5516</v>
      </c>
      <c r="B9" t="s">
        <v>82</v>
      </c>
      <c r="C9">
        <v>2</v>
      </c>
      <c r="D9">
        <v>13</v>
      </c>
      <c r="E9" t="s">
        <v>9</v>
      </c>
      <c r="F9">
        <v>2551</v>
      </c>
      <c r="G9" t="s">
        <v>10</v>
      </c>
      <c r="H9">
        <v>26.64</v>
      </c>
      <c r="I9">
        <v>-0.75</v>
      </c>
      <c r="J9">
        <v>-5.25</v>
      </c>
      <c r="K9">
        <v>-5.625</v>
      </c>
      <c r="L9">
        <v>-0.5</v>
      </c>
      <c r="M9">
        <v>-5.5</v>
      </c>
      <c r="N9">
        <v>-5.75</v>
      </c>
      <c r="O9">
        <v>180.09731439191901</v>
      </c>
      <c r="P9">
        <v>0.53673542037561595</v>
      </c>
      <c r="R9" s="2"/>
      <c r="S9" s="2"/>
      <c r="T9" s="2"/>
      <c r="V9" s="2" t="s">
        <v>124</v>
      </c>
      <c r="W9" s="2">
        <f>STDEV(O8:O46)</f>
        <v>44.490855770588915</v>
      </c>
      <c r="X9" s="2">
        <f>STDEV(O47:O85)</f>
        <v>35.600002963686279</v>
      </c>
      <c r="Y9" s="2">
        <f>STDEV(O86:O124)</f>
        <v>42.034452750017415</v>
      </c>
    </row>
    <row r="10" spans="1:25" x14ac:dyDescent="0.4">
      <c r="A10">
        <v>5182</v>
      </c>
      <c r="B10" t="s">
        <v>57</v>
      </c>
      <c r="C10">
        <v>1</v>
      </c>
      <c r="D10">
        <v>14</v>
      </c>
      <c r="E10" t="s">
        <v>9</v>
      </c>
      <c r="F10">
        <v>2498</v>
      </c>
      <c r="G10" t="s">
        <v>13</v>
      </c>
      <c r="H10">
        <v>26.61</v>
      </c>
      <c r="I10">
        <v>-2.75</v>
      </c>
      <c r="J10">
        <v>-5.25</v>
      </c>
      <c r="K10">
        <v>-6.625</v>
      </c>
      <c r="L10">
        <v>-2.5</v>
      </c>
      <c r="M10">
        <v>-5</v>
      </c>
      <c r="N10">
        <v>-6.25</v>
      </c>
      <c r="O10">
        <v>278.468119450237</v>
      </c>
      <c r="P10">
        <v>0.84861021971169004</v>
      </c>
      <c r="R10" s="2"/>
      <c r="S10" s="2"/>
      <c r="T10" s="2"/>
      <c r="U10" t="s">
        <v>158</v>
      </c>
      <c r="V10" s="1" t="s">
        <v>119</v>
      </c>
      <c r="W10" s="1" t="s">
        <v>97</v>
      </c>
      <c r="X10" s="1" t="s">
        <v>98</v>
      </c>
      <c r="Y10" s="1" t="s">
        <v>99</v>
      </c>
    </row>
    <row r="11" spans="1:25" x14ac:dyDescent="0.4">
      <c r="A11">
        <v>5231</v>
      </c>
      <c r="B11" t="s">
        <v>61</v>
      </c>
      <c r="C11">
        <v>1</v>
      </c>
      <c r="D11">
        <v>14</v>
      </c>
      <c r="E11" t="s">
        <v>9</v>
      </c>
      <c r="F11">
        <v>2487</v>
      </c>
      <c r="G11" t="s">
        <v>13</v>
      </c>
      <c r="H11">
        <v>26.61</v>
      </c>
      <c r="I11">
        <v>-1.75</v>
      </c>
      <c r="J11">
        <v>-4.25</v>
      </c>
      <c r="K11">
        <v>-5.125</v>
      </c>
      <c r="L11">
        <v>-1.5</v>
      </c>
      <c r="M11">
        <v>-4</v>
      </c>
      <c r="N11">
        <v>-4.75</v>
      </c>
      <c r="O11">
        <v>180.50552837068901</v>
      </c>
      <c r="P11">
        <v>0.55091974466945304</v>
      </c>
      <c r="R11" s="2"/>
      <c r="S11" s="2"/>
      <c r="T11" s="2"/>
      <c r="V11" s="2" t="s">
        <v>123</v>
      </c>
      <c r="W11" s="2">
        <f>AVERAGE(成人データ!Q10:Q38)</f>
        <v>265.1086948619091</v>
      </c>
      <c r="X11" s="2">
        <f>AVERAGE(成人データ!Q39:Q67)</f>
        <v>184.73042940743915</v>
      </c>
      <c r="Y11" s="2">
        <f>AVERAGE(成人データ!Q68:Q96)</f>
        <v>122.43981516905487</v>
      </c>
    </row>
    <row r="12" spans="1:25" x14ac:dyDescent="0.4">
      <c r="A12">
        <v>5452</v>
      </c>
      <c r="B12" t="s">
        <v>76</v>
      </c>
      <c r="C12">
        <v>1</v>
      </c>
      <c r="D12">
        <v>10</v>
      </c>
      <c r="E12" t="s">
        <v>9</v>
      </c>
      <c r="F12">
        <v>2186</v>
      </c>
      <c r="G12" t="s">
        <v>13</v>
      </c>
      <c r="H12">
        <v>26.58</v>
      </c>
      <c r="I12">
        <v>-0.5</v>
      </c>
      <c r="J12">
        <v>-6.5</v>
      </c>
      <c r="K12">
        <v>-6.75</v>
      </c>
      <c r="L12">
        <v>-0.5</v>
      </c>
      <c r="M12">
        <v>-6</v>
      </c>
      <c r="N12">
        <v>-6.25</v>
      </c>
      <c r="O12">
        <v>129.71853781146501</v>
      </c>
      <c r="P12">
        <v>0.39457424510574102</v>
      </c>
      <c r="R12" s="2"/>
      <c r="S12" s="2"/>
      <c r="T12" s="2"/>
      <c r="V12" s="2" t="s">
        <v>124</v>
      </c>
      <c r="W12" s="2">
        <f>STDEV(成人データ!Q10:Q38)</f>
        <v>84.995057330295538</v>
      </c>
      <c r="X12" s="2">
        <f>STDEV(成人データ!Q39:Q67)</f>
        <v>48.105910691047882</v>
      </c>
      <c r="Y12" s="2">
        <f>STDEV(成人データ!Q68:Q96)</f>
        <v>31.567163223726329</v>
      </c>
    </row>
    <row r="13" spans="1:25" x14ac:dyDescent="0.4">
      <c r="A13">
        <v>5384</v>
      </c>
      <c r="B13" t="s">
        <v>72</v>
      </c>
      <c r="C13">
        <v>1</v>
      </c>
      <c r="D13">
        <v>12</v>
      </c>
      <c r="E13" t="s">
        <v>9</v>
      </c>
      <c r="F13">
        <v>2548</v>
      </c>
      <c r="G13" t="s">
        <v>10</v>
      </c>
      <c r="H13">
        <v>26.55</v>
      </c>
      <c r="I13">
        <v>-1.25</v>
      </c>
      <c r="J13">
        <v>-4.5</v>
      </c>
      <c r="K13">
        <v>-5.125</v>
      </c>
      <c r="L13">
        <v>-0.75</v>
      </c>
      <c r="M13">
        <v>-4.25</v>
      </c>
      <c r="N13">
        <v>-4.625</v>
      </c>
      <c r="O13">
        <v>180.063866214717</v>
      </c>
      <c r="P13">
        <v>0.53930302760163396</v>
      </c>
      <c r="R13" s="2"/>
      <c r="S13" s="2"/>
      <c r="T13" s="2"/>
    </row>
    <row r="14" spans="1:25" x14ac:dyDescent="0.4">
      <c r="A14">
        <v>5177</v>
      </c>
      <c r="B14" t="s">
        <v>57</v>
      </c>
      <c r="C14">
        <v>1</v>
      </c>
      <c r="D14">
        <v>14</v>
      </c>
      <c r="E14" t="s">
        <v>9</v>
      </c>
      <c r="F14">
        <v>1992</v>
      </c>
      <c r="G14" t="s">
        <v>10</v>
      </c>
      <c r="H14">
        <v>26.53</v>
      </c>
      <c r="I14">
        <v>-2.75</v>
      </c>
      <c r="J14">
        <v>-5</v>
      </c>
      <c r="K14">
        <v>-6.375</v>
      </c>
      <c r="L14">
        <v>-2.5</v>
      </c>
      <c r="M14">
        <v>-5</v>
      </c>
      <c r="N14">
        <v>-6.25</v>
      </c>
      <c r="O14">
        <v>243.10871602940099</v>
      </c>
      <c r="P14">
        <v>0.73295568486957496</v>
      </c>
      <c r="R14" s="2"/>
      <c r="S14" s="2"/>
      <c r="T14" s="2"/>
    </row>
    <row r="15" spans="1:25" x14ac:dyDescent="0.4">
      <c r="A15">
        <v>5447</v>
      </c>
      <c r="B15" t="s">
        <v>76</v>
      </c>
      <c r="C15">
        <v>1</v>
      </c>
      <c r="D15">
        <v>10</v>
      </c>
      <c r="E15" t="s">
        <v>9</v>
      </c>
      <c r="F15">
        <v>2588</v>
      </c>
      <c r="G15" t="s">
        <v>10</v>
      </c>
      <c r="H15">
        <v>26.47</v>
      </c>
      <c r="I15">
        <v>-0.75</v>
      </c>
      <c r="J15">
        <v>-6.5</v>
      </c>
      <c r="K15">
        <v>-6.875</v>
      </c>
      <c r="L15">
        <v>-0.5</v>
      </c>
      <c r="M15">
        <v>-6.5</v>
      </c>
      <c r="N15">
        <v>-6.75</v>
      </c>
      <c r="O15">
        <v>143.39462727049499</v>
      </c>
      <c r="P15">
        <v>0.42764134334696802</v>
      </c>
      <c r="R15" s="2"/>
      <c r="S15" s="2"/>
      <c r="T15" s="2"/>
    </row>
    <row r="16" spans="1:25" x14ac:dyDescent="0.4">
      <c r="A16">
        <v>5522</v>
      </c>
      <c r="B16" t="s">
        <v>82</v>
      </c>
      <c r="C16">
        <v>2</v>
      </c>
      <c r="D16">
        <v>13</v>
      </c>
      <c r="E16" t="s">
        <v>9</v>
      </c>
      <c r="F16">
        <v>2539</v>
      </c>
      <c r="G16" t="s">
        <v>13</v>
      </c>
      <c r="H16">
        <v>26.33</v>
      </c>
      <c r="I16">
        <v>-0.75</v>
      </c>
      <c r="J16">
        <v>-4.5</v>
      </c>
      <c r="K16">
        <v>-4.875</v>
      </c>
      <c r="L16">
        <v>-0.5</v>
      </c>
      <c r="M16">
        <v>-4.5</v>
      </c>
      <c r="N16">
        <v>-4.75</v>
      </c>
      <c r="O16">
        <v>193.907797612877</v>
      </c>
      <c r="P16">
        <v>0.59066724163597795</v>
      </c>
      <c r="R16" s="2"/>
      <c r="S16" s="2"/>
      <c r="T16" s="2"/>
    </row>
    <row r="17" spans="1:20" x14ac:dyDescent="0.4">
      <c r="A17">
        <v>5391</v>
      </c>
      <c r="B17" t="s">
        <v>72</v>
      </c>
      <c r="C17">
        <v>1</v>
      </c>
      <c r="D17">
        <v>12</v>
      </c>
      <c r="E17" t="s">
        <v>9</v>
      </c>
      <c r="F17">
        <v>2493</v>
      </c>
      <c r="G17" t="s">
        <v>13</v>
      </c>
      <c r="H17">
        <v>26.18</v>
      </c>
      <c r="I17">
        <v>-1</v>
      </c>
      <c r="J17">
        <v>-3.75</v>
      </c>
      <c r="K17">
        <v>-4.25</v>
      </c>
      <c r="L17">
        <v>-0.75</v>
      </c>
      <c r="M17">
        <v>-3.5</v>
      </c>
      <c r="N17">
        <v>-3.875</v>
      </c>
      <c r="O17">
        <v>181.92584171873801</v>
      </c>
      <c r="P17">
        <v>0.55228008221810798</v>
      </c>
      <c r="R17" s="2"/>
      <c r="S17" s="2"/>
      <c r="T17" s="2"/>
    </row>
    <row r="18" spans="1:20" x14ac:dyDescent="0.4">
      <c r="A18">
        <v>4757</v>
      </c>
      <c r="B18" t="s">
        <v>26</v>
      </c>
      <c r="C18">
        <v>1</v>
      </c>
      <c r="D18">
        <v>14</v>
      </c>
      <c r="E18" t="s">
        <v>9</v>
      </c>
      <c r="F18">
        <v>2349</v>
      </c>
      <c r="G18" t="s">
        <v>10</v>
      </c>
      <c r="H18">
        <v>25.65</v>
      </c>
      <c r="I18">
        <v>-1</v>
      </c>
      <c r="J18">
        <v>-4</v>
      </c>
      <c r="K18">
        <v>-4.5</v>
      </c>
      <c r="L18">
        <v>-0.75</v>
      </c>
      <c r="M18">
        <v>-3.5</v>
      </c>
      <c r="N18">
        <v>-3.875</v>
      </c>
      <c r="O18">
        <v>157.44665587210901</v>
      </c>
      <c r="P18">
        <v>0.47185627559971899</v>
      </c>
      <c r="R18" s="2"/>
      <c r="S18" s="2"/>
      <c r="T18" s="2"/>
    </row>
    <row r="19" spans="1:20" x14ac:dyDescent="0.4">
      <c r="A19">
        <v>5567</v>
      </c>
      <c r="B19" t="s">
        <v>86</v>
      </c>
      <c r="C19">
        <v>1</v>
      </c>
      <c r="D19">
        <v>11</v>
      </c>
      <c r="E19" t="s">
        <v>9</v>
      </c>
      <c r="F19">
        <v>2099</v>
      </c>
      <c r="G19" t="s">
        <v>13</v>
      </c>
      <c r="H19">
        <v>25.46</v>
      </c>
      <c r="I19">
        <v>-1.5</v>
      </c>
      <c r="J19">
        <v>-3</v>
      </c>
      <c r="K19">
        <v>-3.75</v>
      </c>
      <c r="L19">
        <v>-1</v>
      </c>
      <c r="M19">
        <v>-3</v>
      </c>
      <c r="N19">
        <v>-3.5</v>
      </c>
      <c r="O19">
        <v>192.29205813214199</v>
      </c>
      <c r="P19">
        <v>0.58068467261040202</v>
      </c>
    </row>
    <row r="20" spans="1:20" x14ac:dyDescent="0.4">
      <c r="A20">
        <v>5652</v>
      </c>
      <c r="B20" t="s">
        <v>93</v>
      </c>
      <c r="C20">
        <v>1</v>
      </c>
      <c r="D20">
        <v>9</v>
      </c>
      <c r="E20" t="s">
        <v>9</v>
      </c>
      <c r="F20">
        <v>2301</v>
      </c>
      <c r="G20" t="s">
        <v>13</v>
      </c>
      <c r="H20">
        <v>25.44</v>
      </c>
      <c r="I20">
        <v>-0.25</v>
      </c>
      <c r="J20">
        <v>-4.25</v>
      </c>
      <c r="K20">
        <v>-4.375</v>
      </c>
      <c r="L20">
        <v>0</v>
      </c>
      <c r="M20">
        <v>-4</v>
      </c>
      <c r="N20">
        <v>-4</v>
      </c>
      <c r="O20">
        <v>204.272664959233</v>
      </c>
      <c r="P20">
        <v>0.62276844347667304</v>
      </c>
    </row>
    <row r="21" spans="1:20" x14ac:dyDescent="0.4">
      <c r="A21">
        <v>5563</v>
      </c>
      <c r="B21" t="s">
        <v>86</v>
      </c>
      <c r="C21">
        <v>1</v>
      </c>
      <c r="D21">
        <v>11</v>
      </c>
      <c r="E21" t="s">
        <v>9</v>
      </c>
      <c r="F21">
        <v>1838</v>
      </c>
      <c r="G21" t="s">
        <v>10</v>
      </c>
      <c r="H21">
        <v>25.35</v>
      </c>
      <c r="I21">
        <v>-1.25</v>
      </c>
      <c r="J21">
        <v>-2.5</v>
      </c>
      <c r="K21">
        <v>-3.125</v>
      </c>
      <c r="L21">
        <v>-1</v>
      </c>
      <c r="M21">
        <v>-2.5</v>
      </c>
      <c r="N21">
        <v>-3</v>
      </c>
      <c r="O21">
        <v>184.241011261241</v>
      </c>
      <c r="P21">
        <v>0.556256460661816</v>
      </c>
    </row>
    <row r="22" spans="1:20" x14ac:dyDescent="0.4">
      <c r="A22">
        <v>5111</v>
      </c>
      <c r="B22" t="s">
        <v>51</v>
      </c>
      <c r="C22">
        <v>2</v>
      </c>
      <c r="D22">
        <v>10</v>
      </c>
      <c r="E22" t="s">
        <v>9</v>
      </c>
      <c r="F22">
        <v>2246</v>
      </c>
      <c r="G22" t="s">
        <v>13</v>
      </c>
      <c r="H22">
        <v>25.3</v>
      </c>
      <c r="I22">
        <v>-0.5</v>
      </c>
      <c r="J22">
        <v>-3.25</v>
      </c>
      <c r="K22">
        <v>-3.5</v>
      </c>
      <c r="L22">
        <v>-0.5</v>
      </c>
      <c r="M22">
        <v>-3</v>
      </c>
      <c r="N22">
        <v>-3.25</v>
      </c>
      <c r="O22">
        <v>301.59830406927699</v>
      </c>
      <c r="P22">
        <v>0.92350937220829799</v>
      </c>
    </row>
    <row r="23" spans="1:20" x14ac:dyDescent="0.4">
      <c r="A23">
        <v>4762</v>
      </c>
      <c r="B23" t="s">
        <v>26</v>
      </c>
      <c r="C23">
        <v>1</v>
      </c>
      <c r="D23">
        <v>14</v>
      </c>
      <c r="E23" t="s">
        <v>9</v>
      </c>
      <c r="F23">
        <v>2298</v>
      </c>
      <c r="G23" t="s">
        <v>13</v>
      </c>
      <c r="H23">
        <v>25.2</v>
      </c>
      <c r="I23">
        <v>-1.25</v>
      </c>
      <c r="J23">
        <v>-3</v>
      </c>
      <c r="K23">
        <v>-3.625</v>
      </c>
      <c r="L23">
        <v>-1</v>
      </c>
      <c r="M23">
        <v>-2.75</v>
      </c>
      <c r="N23">
        <v>-3.25</v>
      </c>
      <c r="O23">
        <v>140.88958691672701</v>
      </c>
      <c r="P23">
        <v>0.42424361515625197</v>
      </c>
    </row>
    <row r="24" spans="1:20" x14ac:dyDescent="0.4">
      <c r="A24">
        <v>5106</v>
      </c>
      <c r="B24" t="s">
        <v>51</v>
      </c>
      <c r="C24">
        <v>2</v>
      </c>
      <c r="D24">
        <v>10</v>
      </c>
      <c r="E24" t="s">
        <v>9</v>
      </c>
      <c r="F24">
        <v>2289</v>
      </c>
      <c r="G24" t="s">
        <v>10</v>
      </c>
      <c r="H24">
        <v>25.2</v>
      </c>
      <c r="I24">
        <v>-0.5</v>
      </c>
      <c r="J24">
        <v>-2.75</v>
      </c>
      <c r="K24">
        <v>-3</v>
      </c>
      <c r="L24">
        <v>-0.5</v>
      </c>
      <c r="M24">
        <v>-2.75</v>
      </c>
      <c r="N24">
        <v>-3</v>
      </c>
      <c r="O24">
        <v>286.5660279009</v>
      </c>
      <c r="P24">
        <v>0.87290104168219196</v>
      </c>
    </row>
    <row r="25" spans="1:20" x14ac:dyDescent="0.4">
      <c r="A25">
        <v>4998</v>
      </c>
      <c r="B25" t="s">
        <v>46</v>
      </c>
      <c r="C25">
        <v>1</v>
      </c>
      <c r="D25">
        <v>12</v>
      </c>
      <c r="E25" t="s">
        <v>9</v>
      </c>
      <c r="F25">
        <v>1803</v>
      </c>
      <c r="G25" t="s">
        <v>13</v>
      </c>
      <c r="H25">
        <v>25.19</v>
      </c>
      <c r="I25">
        <v>-0.5</v>
      </c>
      <c r="J25">
        <v>-1.25</v>
      </c>
      <c r="K25">
        <v>-1.5</v>
      </c>
      <c r="L25">
        <v>0</v>
      </c>
      <c r="M25">
        <v>-1</v>
      </c>
      <c r="N25">
        <v>-1</v>
      </c>
      <c r="O25">
        <v>174.906429867132</v>
      </c>
      <c r="P25">
        <v>0.52305429316525398</v>
      </c>
    </row>
    <row r="26" spans="1:20" x14ac:dyDescent="0.4">
      <c r="A26">
        <v>5316</v>
      </c>
      <c r="B26" t="s">
        <v>68</v>
      </c>
      <c r="C26">
        <v>1</v>
      </c>
      <c r="D26">
        <v>15</v>
      </c>
      <c r="E26" t="s">
        <v>9</v>
      </c>
      <c r="F26">
        <v>2198</v>
      </c>
      <c r="G26" t="s">
        <v>10</v>
      </c>
      <c r="H26">
        <v>25.15</v>
      </c>
      <c r="I26">
        <v>-1.25</v>
      </c>
      <c r="J26">
        <v>-0.75</v>
      </c>
      <c r="K26">
        <v>-1.375</v>
      </c>
      <c r="L26">
        <v>-0.5</v>
      </c>
      <c r="M26">
        <v>-1.5</v>
      </c>
      <c r="N26">
        <v>-1.75</v>
      </c>
      <c r="O26">
        <v>161.19934729646101</v>
      </c>
      <c r="P26">
        <v>0.48384109664174002</v>
      </c>
    </row>
    <row r="27" spans="1:20" x14ac:dyDescent="0.4">
      <c r="A27">
        <v>5646</v>
      </c>
      <c r="B27" t="s">
        <v>93</v>
      </c>
      <c r="C27">
        <v>1</v>
      </c>
      <c r="D27">
        <v>9</v>
      </c>
      <c r="E27" t="s">
        <v>9</v>
      </c>
      <c r="F27">
        <v>1898</v>
      </c>
      <c r="G27" t="s">
        <v>10</v>
      </c>
      <c r="H27">
        <v>25.14</v>
      </c>
      <c r="I27">
        <v>0</v>
      </c>
      <c r="J27">
        <v>-4.5</v>
      </c>
      <c r="K27">
        <v>-4.5</v>
      </c>
      <c r="L27">
        <v>-0.25</v>
      </c>
      <c r="M27">
        <v>-3.75</v>
      </c>
      <c r="N27">
        <v>-3.875</v>
      </c>
      <c r="O27">
        <v>201.6406312588</v>
      </c>
      <c r="P27">
        <v>0.62326437226514197</v>
      </c>
    </row>
    <row r="28" spans="1:20" x14ac:dyDescent="0.4">
      <c r="A28">
        <v>4993</v>
      </c>
      <c r="B28" t="s">
        <v>46</v>
      </c>
      <c r="C28">
        <v>1</v>
      </c>
      <c r="D28">
        <v>12</v>
      </c>
      <c r="E28" t="s">
        <v>9</v>
      </c>
      <c r="F28">
        <v>2101</v>
      </c>
      <c r="G28" t="s">
        <v>10</v>
      </c>
      <c r="H28">
        <v>25.11</v>
      </c>
      <c r="I28">
        <v>-0.25</v>
      </c>
      <c r="J28">
        <v>-1</v>
      </c>
      <c r="K28">
        <v>-1.125</v>
      </c>
      <c r="L28">
        <v>0</v>
      </c>
      <c r="M28">
        <v>-1</v>
      </c>
      <c r="N28">
        <v>-1</v>
      </c>
      <c r="O28">
        <v>195.57245840820499</v>
      </c>
      <c r="P28">
        <v>0.58760718805997603</v>
      </c>
    </row>
    <row r="29" spans="1:20" x14ac:dyDescent="0.4">
      <c r="A29">
        <v>5444</v>
      </c>
      <c r="B29" t="s">
        <v>106</v>
      </c>
      <c r="C29">
        <v>1</v>
      </c>
      <c r="D29">
        <v>12</v>
      </c>
      <c r="E29" t="s">
        <v>9</v>
      </c>
      <c r="F29">
        <v>1751</v>
      </c>
      <c r="G29" t="s">
        <v>10</v>
      </c>
      <c r="H29">
        <v>25.07</v>
      </c>
      <c r="I29">
        <v>-0.75</v>
      </c>
      <c r="J29">
        <v>-3.5</v>
      </c>
      <c r="K29">
        <v>-3.875</v>
      </c>
      <c r="L29">
        <v>-0.5</v>
      </c>
      <c r="M29">
        <v>-3.25</v>
      </c>
      <c r="N29">
        <v>-3.5</v>
      </c>
      <c r="O29">
        <v>226.35997906057901</v>
      </c>
      <c r="P29">
        <v>0.69014021027688099</v>
      </c>
    </row>
    <row r="30" spans="1:20" x14ac:dyDescent="0.4">
      <c r="A30">
        <v>5321</v>
      </c>
      <c r="B30" t="s">
        <v>68</v>
      </c>
      <c r="C30">
        <v>1</v>
      </c>
      <c r="D30">
        <v>15</v>
      </c>
      <c r="E30" t="s">
        <v>9</v>
      </c>
      <c r="F30">
        <v>2200</v>
      </c>
      <c r="G30" t="s">
        <v>13</v>
      </c>
      <c r="H30">
        <v>24.98</v>
      </c>
      <c r="I30">
        <v>-0.5</v>
      </c>
      <c r="J30">
        <v>-0.75</v>
      </c>
      <c r="K30">
        <v>-1</v>
      </c>
      <c r="L30">
        <v>-0.5</v>
      </c>
      <c r="M30">
        <v>-1.5</v>
      </c>
      <c r="N30">
        <v>-1.75</v>
      </c>
      <c r="O30">
        <v>212.207044804785</v>
      </c>
      <c r="P30">
        <v>0.63992199803910199</v>
      </c>
    </row>
    <row r="31" spans="1:20" x14ac:dyDescent="0.4">
      <c r="A31">
        <v>4704</v>
      </c>
      <c r="B31" t="s">
        <v>21</v>
      </c>
      <c r="C31">
        <v>1</v>
      </c>
      <c r="D31">
        <v>12</v>
      </c>
      <c r="E31" t="s">
        <v>9</v>
      </c>
      <c r="F31">
        <v>2298</v>
      </c>
      <c r="G31" t="s">
        <v>10</v>
      </c>
      <c r="H31">
        <v>24.95</v>
      </c>
      <c r="I31">
        <v>-1.5</v>
      </c>
      <c r="J31">
        <v>-1.75</v>
      </c>
      <c r="K31">
        <v>-2.5</v>
      </c>
      <c r="L31">
        <v>-1.25</v>
      </c>
      <c r="M31">
        <v>-1.5</v>
      </c>
      <c r="N31">
        <v>-2.125</v>
      </c>
      <c r="O31">
        <v>175.31912290548399</v>
      </c>
      <c r="P31">
        <v>0.526899919058615</v>
      </c>
    </row>
    <row r="32" spans="1:20" x14ac:dyDescent="0.4">
      <c r="A32">
        <v>5274</v>
      </c>
      <c r="B32" t="s">
        <v>64</v>
      </c>
      <c r="C32">
        <v>1</v>
      </c>
      <c r="D32">
        <v>15</v>
      </c>
      <c r="E32" t="s">
        <v>9</v>
      </c>
      <c r="F32">
        <v>2237</v>
      </c>
      <c r="G32" t="s">
        <v>10</v>
      </c>
      <c r="H32">
        <v>24.95</v>
      </c>
      <c r="I32">
        <v>-0.5</v>
      </c>
      <c r="J32">
        <v>-0.75</v>
      </c>
      <c r="K32">
        <v>-1</v>
      </c>
      <c r="L32">
        <v>-0.5</v>
      </c>
      <c r="M32">
        <v>-0.75</v>
      </c>
      <c r="N32">
        <v>-1</v>
      </c>
      <c r="O32">
        <v>187.62729733458099</v>
      </c>
      <c r="P32">
        <v>0.56817880419571198</v>
      </c>
    </row>
    <row r="33" spans="1:16" x14ac:dyDescent="0.4">
      <c r="A33">
        <v>5279</v>
      </c>
      <c r="B33" t="s">
        <v>64</v>
      </c>
      <c r="C33">
        <v>1</v>
      </c>
      <c r="D33">
        <v>15</v>
      </c>
      <c r="E33" t="s">
        <v>9</v>
      </c>
      <c r="F33">
        <v>2200</v>
      </c>
      <c r="G33" t="s">
        <v>13</v>
      </c>
      <c r="H33">
        <v>24.95</v>
      </c>
      <c r="I33">
        <v>-0.5</v>
      </c>
      <c r="J33">
        <v>-1</v>
      </c>
      <c r="K33">
        <v>-1.25</v>
      </c>
      <c r="L33">
        <v>-0.5</v>
      </c>
      <c r="M33">
        <v>-1.25</v>
      </c>
      <c r="N33">
        <v>-1.5</v>
      </c>
      <c r="O33">
        <v>212.499602324417</v>
      </c>
      <c r="P33">
        <v>0.64167193380536902</v>
      </c>
    </row>
    <row r="34" spans="1:16" x14ac:dyDescent="0.4">
      <c r="A34">
        <v>5331</v>
      </c>
      <c r="B34" t="s">
        <v>69</v>
      </c>
      <c r="C34">
        <v>1</v>
      </c>
      <c r="D34">
        <v>11</v>
      </c>
      <c r="E34" t="s">
        <v>9</v>
      </c>
      <c r="F34">
        <v>2248</v>
      </c>
      <c r="G34" t="s">
        <v>13</v>
      </c>
      <c r="H34">
        <v>24.91</v>
      </c>
      <c r="I34">
        <v>-0.5</v>
      </c>
      <c r="J34">
        <v>-1.25</v>
      </c>
      <c r="K34">
        <v>-1.5</v>
      </c>
      <c r="L34">
        <v>-0.5</v>
      </c>
      <c r="M34">
        <v>-1.25</v>
      </c>
      <c r="N34">
        <v>-1.5</v>
      </c>
      <c r="O34">
        <v>198.816063779497</v>
      </c>
      <c r="P34">
        <v>0.60100318075122905</v>
      </c>
    </row>
    <row r="35" spans="1:16" x14ac:dyDescent="0.4">
      <c r="A35">
        <v>5544</v>
      </c>
      <c r="B35" t="s">
        <v>84</v>
      </c>
      <c r="C35">
        <v>1</v>
      </c>
      <c r="D35">
        <v>10</v>
      </c>
      <c r="E35" t="s">
        <v>9</v>
      </c>
      <c r="F35">
        <v>1850</v>
      </c>
      <c r="G35" t="s">
        <v>13</v>
      </c>
      <c r="H35">
        <v>24.86</v>
      </c>
      <c r="I35">
        <v>-0.75</v>
      </c>
      <c r="J35">
        <v>-1.5</v>
      </c>
      <c r="K35">
        <v>-1.875</v>
      </c>
      <c r="L35">
        <v>-0.75</v>
      </c>
      <c r="M35">
        <v>-1.25</v>
      </c>
      <c r="N35">
        <v>-1.625</v>
      </c>
      <c r="O35">
        <v>256.98063386551797</v>
      </c>
      <c r="P35">
        <v>0.77828018139962496</v>
      </c>
    </row>
    <row r="36" spans="1:16" x14ac:dyDescent="0.4">
      <c r="A36">
        <v>5471</v>
      </c>
      <c r="B36" t="s">
        <v>78</v>
      </c>
      <c r="C36">
        <v>1</v>
      </c>
      <c r="D36">
        <v>13</v>
      </c>
      <c r="E36" t="s">
        <v>9</v>
      </c>
      <c r="F36">
        <v>2290</v>
      </c>
      <c r="G36" t="s">
        <v>10</v>
      </c>
      <c r="H36">
        <v>24.83</v>
      </c>
      <c r="I36">
        <v>-0.75</v>
      </c>
      <c r="J36">
        <v>-2.25</v>
      </c>
      <c r="K36">
        <v>-2.625</v>
      </c>
      <c r="L36">
        <v>-0.5</v>
      </c>
      <c r="M36">
        <v>-2</v>
      </c>
      <c r="N36">
        <v>-2.25</v>
      </c>
      <c r="O36">
        <v>223.92181116238299</v>
      </c>
      <c r="P36">
        <v>0.67488573468389801</v>
      </c>
    </row>
    <row r="37" spans="1:16" x14ac:dyDescent="0.4">
      <c r="A37">
        <v>5540</v>
      </c>
      <c r="B37" t="s">
        <v>84</v>
      </c>
      <c r="C37">
        <v>1</v>
      </c>
      <c r="D37">
        <v>10</v>
      </c>
      <c r="E37" t="s">
        <v>9</v>
      </c>
      <c r="F37">
        <v>1996</v>
      </c>
      <c r="G37" t="s">
        <v>10</v>
      </c>
      <c r="H37">
        <v>24.83</v>
      </c>
      <c r="I37">
        <v>-1</v>
      </c>
      <c r="J37">
        <v>-1.25</v>
      </c>
      <c r="K37">
        <v>-1.75</v>
      </c>
      <c r="L37">
        <v>-0.75</v>
      </c>
      <c r="M37">
        <v>-1.25</v>
      </c>
      <c r="N37">
        <v>-1.625</v>
      </c>
      <c r="O37">
        <v>268.39372225100499</v>
      </c>
      <c r="P37">
        <v>0.81108543548894396</v>
      </c>
    </row>
    <row r="38" spans="1:16" x14ac:dyDescent="0.4">
      <c r="A38">
        <v>5435</v>
      </c>
      <c r="B38" t="s">
        <v>106</v>
      </c>
      <c r="C38">
        <v>1</v>
      </c>
      <c r="D38">
        <v>12</v>
      </c>
      <c r="E38" t="s">
        <v>9</v>
      </c>
      <c r="F38">
        <v>2200</v>
      </c>
      <c r="G38" t="s">
        <v>13</v>
      </c>
      <c r="H38">
        <v>24.81</v>
      </c>
      <c r="I38">
        <v>-1.25</v>
      </c>
      <c r="J38">
        <v>-2.75</v>
      </c>
      <c r="K38">
        <v>-3.375</v>
      </c>
      <c r="L38">
        <v>-0.5</v>
      </c>
      <c r="M38">
        <v>-3</v>
      </c>
      <c r="N38">
        <v>-3.25</v>
      </c>
      <c r="O38">
        <v>251.49166405022399</v>
      </c>
      <c r="P38">
        <v>0.76410713452350199</v>
      </c>
    </row>
    <row r="39" spans="1:16" x14ac:dyDescent="0.4">
      <c r="A39">
        <v>5360</v>
      </c>
      <c r="B39" t="s">
        <v>70</v>
      </c>
      <c r="C39">
        <v>2</v>
      </c>
      <c r="D39">
        <v>11</v>
      </c>
      <c r="E39" t="s">
        <v>9</v>
      </c>
      <c r="F39">
        <v>2099</v>
      </c>
      <c r="G39" t="s">
        <v>10</v>
      </c>
      <c r="H39">
        <v>24.76</v>
      </c>
      <c r="I39">
        <v>-1.25</v>
      </c>
      <c r="J39">
        <v>-2.75</v>
      </c>
      <c r="K39">
        <v>-3.375</v>
      </c>
      <c r="L39">
        <v>-1.25</v>
      </c>
      <c r="M39">
        <v>-2.5</v>
      </c>
      <c r="N39">
        <v>-3.125</v>
      </c>
      <c r="O39">
        <v>237.49216951796501</v>
      </c>
      <c r="P39">
        <v>0.71528772271226304</v>
      </c>
    </row>
    <row r="40" spans="1:16" x14ac:dyDescent="0.4">
      <c r="A40">
        <v>5476</v>
      </c>
      <c r="B40" t="s">
        <v>78</v>
      </c>
      <c r="C40">
        <v>1</v>
      </c>
      <c r="D40">
        <v>13</v>
      </c>
      <c r="E40" t="s">
        <v>9</v>
      </c>
      <c r="F40">
        <v>2349</v>
      </c>
      <c r="G40" t="s">
        <v>13</v>
      </c>
      <c r="H40">
        <v>24.72</v>
      </c>
      <c r="I40">
        <v>-1</v>
      </c>
      <c r="J40">
        <v>-2</v>
      </c>
      <c r="K40">
        <v>-2.5</v>
      </c>
      <c r="L40">
        <v>-0.5</v>
      </c>
      <c r="M40">
        <v>-2</v>
      </c>
      <c r="N40">
        <v>-2.25</v>
      </c>
      <c r="O40">
        <v>271.249358607072</v>
      </c>
      <c r="P40">
        <v>0.81759604556863397</v>
      </c>
    </row>
    <row r="41" spans="1:16" x14ac:dyDescent="0.4">
      <c r="A41">
        <v>5126</v>
      </c>
      <c r="B41" t="s">
        <v>52</v>
      </c>
      <c r="C41">
        <v>1</v>
      </c>
      <c r="D41">
        <v>7</v>
      </c>
      <c r="E41" t="s">
        <v>9</v>
      </c>
      <c r="F41">
        <v>2099</v>
      </c>
      <c r="G41" t="s">
        <v>13</v>
      </c>
      <c r="H41">
        <v>24.71</v>
      </c>
      <c r="I41">
        <v>-1</v>
      </c>
      <c r="J41">
        <v>-3.25</v>
      </c>
      <c r="K41">
        <v>-3.75</v>
      </c>
      <c r="L41">
        <v>-0.5</v>
      </c>
      <c r="M41">
        <v>-2.75</v>
      </c>
      <c r="N41">
        <v>-3</v>
      </c>
      <c r="O41">
        <v>229.31652769453001</v>
      </c>
      <c r="P41">
        <v>0.68905649103615396</v>
      </c>
    </row>
    <row r="42" spans="1:16" x14ac:dyDescent="0.4">
      <c r="A42">
        <v>5326</v>
      </c>
      <c r="B42" t="s">
        <v>69</v>
      </c>
      <c r="C42">
        <v>1</v>
      </c>
      <c r="D42">
        <v>11</v>
      </c>
      <c r="E42" t="s">
        <v>9</v>
      </c>
      <c r="F42">
        <v>2140</v>
      </c>
      <c r="G42" t="s">
        <v>10</v>
      </c>
      <c r="H42">
        <v>24.71</v>
      </c>
      <c r="I42">
        <v>-1.25</v>
      </c>
      <c r="J42">
        <v>-1</v>
      </c>
      <c r="K42">
        <v>-1.625</v>
      </c>
      <c r="L42">
        <v>-0.75</v>
      </c>
      <c r="M42">
        <v>-1.25</v>
      </c>
      <c r="N42">
        <v>-1.625</v>
      </c>
      <c r="O42">
        <v>185.07618722022701</v>
      </c>
      <c r="P42">
        <v>0.56288661619773395</v>
      </c>
    </row>
    <row r="43" spans="1:16" x14ac:dyDescent="0.4">
      <c r="A43">
        <v>5365</v>
      </c>
      <c r="B43" t="s">
        <v>70</v>
      </c>
      <c r="C43">
        <v>2</v>
      </c>
      <c r="D43">
        <v>11</v>
      </c>
      <c r="E43" t="s">
        <v>9</v>
      </c>
      <c r="F43">
        <v>2149</v>
      </c>
      <c r="G43" t="s">
        <v>13</v>
      </c>
      <c r="H43">
        <v>24.67</v>
      </c>
      <c r="I43">
        <v>-3</v>
      </c>
      <c r="J43">
        <v>-1.5</v>
      </c>
      <c r="K43">
        <v>-3</v>
      </c>
      <c r="L43">
        <v>-3</v>
      </c>
      <c r="M43">
        <v>-1.25</v>
      </c>
      <c r="N43">
        <v>-2.75</v>
      </c>
      <c r="O43">
        <v>289.55849186306398</v>
      </c>
      <c r="P43">
        <v>0.88003081646481096</v>
      </c>
    </row>
    <row r="44" spans="1:16" x14ac:dyDescent="0.4">
      <c r="A44">
        <v>4869</v>
      </c>
      <c r="B44" t="s">
        <v>34</v>
      </c>
      <c r="C44">
        <v>2</v>
      </c>
      <c r="D44">
        <v>10</v>
      </c>
      <c r="E44" t="s">
        <v>9</v>
      </c>
      <c r="F44">
        <v>2145</v>
      </c>
      <c r="G44" t="s">
        <v>10</v>
      </c>
      <c r="H44">
        <v>24.63</v>
      </c>
      <c r="I44">
        <v>-0.25</v>
      </c>
      <c r="J44">
        <v>-0.75</v>
      </c>
      <c r="K44">
        <v>-0.875</v>
      </c>
      <c r="L44">
        <v>0</v>
      </c>
      <c r="M44">
        <v>-0.75</v>
      </c>
      <c r="N44">
        <v>-0.75</v>
      </c>
      <c r="O44">
        <v>240.86121055832601</v>
      </c>
      <c r="P44">
        <v>0.72216266032091803</v>
      </c>
    </row>
    <row r="45" spans="1:16" x14ac:dyDescent="0.4">
      <c r="A45">
        <v>5120</v>
      </c>
      <c r="B45" t="s">
        <v>52</v>
      </c>
      <c r="C45">
        <v>1</v>
      </c>
      <c r="D45">
        <v>7</v>
      </c>
      <c r="E45" t="s">
        <v>9</v>
      </c>
      <c r="F45">
        <v>2101</v>
      </c>
      <c r="G45" t="s">
        <v>10</v>
      </c>
      <c r="H45">
        <v>24.6</v>
      </c>
      <c r="I45">
        <v>-0.75</v>
      </c>
      <c r="J45">
        <v>-3.5</v>
      </c>
      <c r="K45">
        <v>-3.875</v>
      </c>
      <c r="L45">
        <v>-0.5</v>
      </c>
      <c r="M45">
        <v>-2.5</v>
      </c>
      <c r="N45">
        <v>-2.75</v>
      </c>
      <c r="O45">
        <v>226.42782789930399</v>
      </c>
      <c r="P45">
        <v>0.67881535505325197</v>
      </c>
    </row>
    <row r="46" spans="1:16" x14ac:dyDescent="0.4">
      <c r="A46">
        <v>5414</v>
      </c>
      <c r="B46" t="s">
        <v>74</v>
      </c>
      <c r="C46">
        <v>1</v>
      </c>
      <c r="D46">
        <v>10</v>
      </c>
      <c r="E46" t="s">
        <v>9</v>
      </c>
      <c r="F46">
        <v>1840</v>
      </c>
      <c r="G46" t="s">
        <v>13</v>
      </c>
      <c r="H46">
        <v>24.57</v>
      </c>
      <c r="I46">
        <v>-0.25</v>
      </c>
      <c r="J46">
        <v>-1</v>
      </c>
      <c r="K46">
        <v>-1.125</v>
      </c>
      <c r="L46">
        <v>0</v>
      </c>
      <c r="M46">
        <v>-1</v>
      </c>
      <c r="N46">
        <v>-1</v>
      </c>
      <c r="O46">
        <v>199.22984482605401</v>
      </c>
      <c r="P46">
        <v>0.59330870723535001</v>
      </c>
    </row>
    <row r="47" spans="1:16" x14ac:dyDescent="0.4">
      <c r="A47">
        <v>5229</v>
      </c>
      <c r="B47" t="s">
        <v>61</v>
      </c>
      <c r="C47">
        <v>1</v>
      </c>
      <c r="D47">
        <v>14</v>
      </c>
      <c r="E47" t="s">
        <v>11</v>
      </c>
      <c r="F47">
        <v>2487</v>
      </c>
      <c r="G47" t="s">
        <v>10</v>
      </c>
      <c r="H47">
        <v>26.92</v>
      </c>
      <c r="I47">
        <v>-1.25</v>
      </c>
      <c r="J47">
        <v>-5.25</v>
      </c>
      <c r="K47">
        <v>-5.875</v>
      </c>
      <c r="L47">
        <v>-1</v>
      </c>
      <c r="M47">
        <v>-5</v>
      </c>
      <c r="N47">
        <v>-5.5</v>
      </c>
      <c r="O47">
        <v>209.22154821618599</v>
      </c>
      <c r="P47">
        <v>0.63860754701695599</v>
      </c>
    </row>
    <row r="48" spans="1:16" x14ac:dyDescent="0.4">
      <c r="A48">
        <v>5517</v>
      </c>
      <c r="B48" t="s">
        <v>82</v>
      </c>
      <c r="C48">
        <v>2</v>
      </c>
      <c r="D48">
        <v>13</v>
      </c>
      <c r="E48" t="s">
        <v>11</v>
      </c>
      <c r="F48">
        <v>2040</v>
      </c>
      <c r="G48" t="s">
        <v>10</v>
      </c>
      <c r="H48">
        <v>26.64</v>
      </c>
      <c r="I48">
        <v>-0.75</v>
      </c>
      <c r="J48">
        <v>-5.25</v>
      </c>
      <c r="K48">
        <v>-5.625</v>
      </c>
      <c r="L48">
        <v>-0.5</v>
      </c>
      <c r="M48">
        <v>-5.5</v>
      </c>
      <c r="N48">
        <v>-5.75</v>
      </c>
      <c r="O48">
        <v>269.693982479402</v>
      </c>
      <c r="P48">
        <v>0.77963760633370605</v>
      </c>
    </row>
    <row r="49" spans="1:16" x14ac:dyDescent="0.4">
      <c r="A49">
        <v>5183</v>
      </c>
      <c r="B49" t="s">
        <v>57</v>
      </c>
      <c r="C49">
        <v>1</v>
      </c>
      <c r="D49">
        <v>14</v>
      </c>
      <c r="E49" t="s">
        <v>11</v>
      </c>
      <c r="F49">
        <v>2340</v>
      </c>
      <c r="G49" t="s">
        <v>13</v>
      </c>
      <c r="H49">
        <v>26.61</v>
      </c>
      <c r="I49">
        <v>-2.75</v>
      </c>
      <c r="J49">
        <v>-5.25</v>
      </c>
      <c r="K49">
        <v>-6.625</v>
      </c>
      <c r="L49">
        <v>-2.5</v>
      </c>
      <c r="M49">
        <v>-5</v>
      </c>
      <c r="N49">
        <v>-6.25</v>
      </c>
      <c r="O49">
        <v>225.545039422424</v>
      </c>
      <c r="P49">
        <v>0.67284010172283204</v>
      </c>
    </row>
    <row r="50" spans="1:16" x14ac:dyDescent="0.4">
      <c r="A50">
        <v>5233</v>
      </c>
      <c r="B50" t="s">
        <v>61</v>
      </c>
      <c r="C50">
        <v>1</v>
      </c>
      <c r="D50">
        <v>14</v>
      </c>
      <c r="E50" t="s">
        <v>11</v>
      </c>
      <c r="F50">
        <v>2040</v>
      </c>
      <c r="G50" t="s">
        <v>13</v>
      </c>
      <c r="H50">
        <v>26.61</v>
      </c>
      <c r="I50">
        <v>-1.75</v>
      </c>
      <c r="J50">
        <v>-4.25</v>
      </c>
      <c r="K50">
        <v>-5.125</v>
      </c>
      <c r="L50">
        <v>-1.5</v>
      </c>
      <c r="M50">
        <v>-4</v>
      </c>
      <c r="N50">
        <v>-4.75</v>
      </c>
      <c r="O50">
        <v>237.57606249831801</v>
      </c>
      <c r="P50">
        <v>0.73648850731247895</v>
      </c>
    </row>
    <row r="51" spans="1:16" x14ac:dyDescent="0.4">
      <c r="A51">
        <v>5455</v>
      </c>
      <c r="B51" t="s">
        <v>76</v>
      </c>
      <c r="C51">
        <v>1</v>
      </c>
      <c r="D51">
        <v>10</v>
      </c>
      <c r="E51" t="s">
        <v>11</v>
      </c>
      <c r="F51">
        <v>2447</v>
      </c>
      <c r="G51" t="s">
        <v>13</v>
      </c>
      <c r="H51">
        <v>26.58</v>
      </c>
      <c r="I51">
        <v>-0.5</v>
      </c>
      <c r="J51">
        <v>-6.5</v>
      </c>
      <c r="K51">
        <v>-6.75</v>
      </c>
      <c r="L51">
        <v>-0.5</v>
      </c>
      <c r="M51">
        <v>-6</v>
      </c>
      <c r="N51">
        <v>-6.25</v>
      </c>
      <c r="O51">
        <v>180.10744169326</v>
      </c>
      <c r="P51">
        <v>0.46223067871013301</v>
      </c>
    </row>
    <row r="52" spans="1:16" x14ac:dyDescent="0.4">
      <c r="A52">
        <v>5385</v>
      </c>
      <c r="B52" t="s">
        <v>72</v>
      </c>
      <c r="C52">
        <v>1</v>
      </c>
      <c r="D52">
        <v>12</v>
      </c>
      <c r="E52" t="s">
        <v>11</v>
      </c>
      <c r="F52">
        <v>2198</v>
      </c>
      <c r="G52" t="s">
        <v>10</v>
      </c>
      <c r="H52">
        <v>26.55</v>
      </c>
      <c r="I52">
        <v>-1.25</v>
      </c>
      <c r="J52">
        <v>-4.5</v>
      </c>
      <c r="K52">
        <v>-5.125</v>
      </c>
      <c r="L52">
        <v>-0.75</v>
      </c>
      <c r="M52">
        <v>-4.25</v>
      </c>
      <c r="N52">
        <v>-4.625</v>
      </c>
      <c r="O52">
        <v>184.80690166114201</v>
      </c>
      <c r="P52">
        <v>0.53929364997940599</v>
      </c>
    </row>
    <row r="53" spans="1:16" x14ac:dyDescent="0.4">
      <c r="A53">
        <v>5180</v>
      </c>
      <c r="B53" t="s">
        <v>57</v>
      </c>
      <c r="C53">
        <v>1</v>
      </c>
      <c r="D53">
        <v>14</v>
      </c>
      <c r="E53" t="s">
        <v>11</v>
      </c>
      <c r="F53">
        <v>1840</v>
      </c>
      <c r="G53" t="s">
        <v>10</v>
      </c>
      <c r="H53">
        <v>26.53</v>
      </c>
      <c r="I53">
        <v>-2.75</v>
      </c>
      <c r="J53">
        <v>-5</v>
      </c>
      <c r="K53">
        <v>-6.375</v>
      </c>
      <c r="L53">
        <v>-2.5</v>
      </c>
      <c r="M53">
        <v>-5</v>
      </c>
      <c r="N53">
        <v>-6.25</v>
      </c>
      <c r="O53">
        <v>235.549946454072</v>
      </c>
      <c r="P53">
        <v>0.70944985103861102</v>
      </c>
    </row>
    <row r="54" spans="1:16" x14ac:dyDescent="0.4">
      <c r="A54">
        <v>5456</v>
      </c>
      <c r="B54" t="s">
        <v>76</v>
      </c>
      <c r="C54">
        <v>1</v>
      </c>
      <c r="D54">
        <v>10</v>
      </c>
      <c r="E54" t="s">
        <v>11</v>
      </c>
      <c r="F54">
        <v>2400</v>
      </c>
      <c r="G54" t="s">
        <v>10</v>
      </c>
      <c r="H54">
        <v>26.47</v>
      </c>
      <c r="I54">
        <v>-0.75</v>
      </c>
      <c r="J54">
        <v>-6.5</v>
      </c>
      <c r="K54">
        <v>-6.875</v>
      </c>
      <c r="L54">
        <v>-0.5</v>
      </c>
      <c r="M54">
        <v>-6.5</v>
      </c>
      <c r="N54">
        <v>-6.75</v>
      </c>
      <c r="O54">
        <v>209.053622694208</v>
      </c>
      <c r="P54">
        <v>0.60140697838326396</v>
      </c>
    </row>
    <row r="55" spans="1:16" x14ac:dyDescent="0.4">
      <c r="A55">
        <v>5524</v>
      </c>
      <c r="B55" t="s">
        <v>82</v>
      </c>
      <c r="C55">
        <v>2</v>
      </c>
      <c r="D55">
        <v>13</v>
      </c>
      <c r="E55" t="s">
        <v>11</v>
      </c>
      <c r="F55">
        <v>2138</v>
      </c>
      <c r="G55" t="s">
        <v>13</v>
      </c>
      <c r="H55">
        <v>26.33</v>
      </c>
      <c r="I55">
        <v>-0.75</v>
      </c>
      <c r="J55">
        <v>-4.5</v>
      </c>
      <c r="K55">
        <v>-4.875</v>
      </c>
      <c r="L55">
        <v>-0.5</v>
      </c>
      <c r="M55">
        <v>-4.5</v>
      </c>
      <c r="N55">
        <v>-4.75</v>
      </c>
      <c r="O55">
        <v>300.02397918051003</v>
      </c>
      <c r="P55">
        <v>0.90603633446047005</v>
      </c>
    </row>
    <row r="56" spans="1:16" x14ac:dyDescent="0.4">
      <c r="A56">
        <v>5393</v>
      </c>
      <c r="B56" t="s">
        <v>72</v>
      </c>
      <c r="C56">
        <v>1</v>
      </c>
      <c r="D56">
        <v>12</v>
      </c>
      <c r="E56" t="s">
        <v>11</v>
      </c>
      <c r="F56">
        <v>1991</v>
      </c>
      <c r="G56" t="s">
        <v>13</v>
      </c>
      <c r="H56">
        <v>26.18</v>
      </c>
      <c r="I56">
        <v>-1</v>
      </c>
      <c r="J56">
        <v>-3.75</v>
      </c>
      <c r="K56">
        <v>-4.25</v>
      </c>
      <c r="L56">
        <v>-0.75</v>
      </c>
      <c r="M56">
        <v>-3.5</v>
      </c>
      <c r="N56">
        <v>-3.875</v>
      </c>
      <c r="O56">
        <v>169.33164731317299</v>
      </c>
      <c r="P56">
        <v>0.51004779488788399</v>
      </c>
    </row>
    <row r="57" spans="1:16" x14ac:dyDescent="0.4">
      <c r="A57">
        <v>4758</v>
      </c>
      <c r="B57" t="s">
        <v>26</v>
      </c>
      <c r="C57">
        <v>1</v>
      </c>
      <c r="D57">
        <v>14</v>
      </c>
      <c r="E57" t="s">
        <v>11</v>
      </c>
      <c r="F57">
        <v>1890</v>
      </c>
      <c r="G57" t="s">
        <v>10</v>
      </c>
      <c r="H57">
        <v>25.65</v>
      </c>
      <c r="I57">
        <v>-1</v>
      </c>
      <c r="J57">
        <v>-4</v>
      </c>
      <c r="K57">
        <v>-4.5</v>
      </c>
      <c r="L57">
        <v>-0.75</v>
      </c>
      <c r="M57">
        <v>-3.5</v>
      </c>
      <c r="N57">
        <v>-3.875</v>
      </c>
      <c r="O57">
        <v>170.870092063583</v>
      </c>
      <c r="P57">
        <v>0.50517946142511105</v>
      </c>
    </row>
    <row r="58" spans="1:16" x14ac:dyDescent="0.4">
      <c r="A58">
        <v>5569</v>
      </c>
      <c r="B58" t="s">
        <v>86</v>
      </c>
      <c r="C58">
        <v>1</v>
      </c>
      <c r="D58">
        <v>11</v>
      </c>
      <c r="E58" t="s">
        <v>11</v>
      </c>
      <c r="F58">
        <v>1989</v>
      </c>
      <c r="G58" t="s">
        <v>13</v>
      </c>
      <c r="H58">
        <v>25.46</v>
      </c>
      <c r="I58">
        <v>-1.5</v>
      </c>
      <c r="J58">
        <v>-3</v>
      </c>
      <c r="K58">
        <v>-3.75</v>
      </c>
      <c r="L58">
        <v>-1</v>
      </c>
      <c r="M58">
        <v>-3</v>
      </c>
      <c r="N58">
        <v>-3.5</v>
      </c>
      <c r="O58">
        <v>206.303857813864</v>
      </c>
      <c r="P58">
        <v>0.60182946097816703</v>
      </c>
    </row>
    <row r="59" spans="1:16" x14ac:dyDescent="0.4">
      <c r="A59">
        <v>5653</v>
      </c>
      <c r="B59" t="s">
        <v>93</v>
      </c>
      <c r="C59">
        <v>1</v>
      </c>
      <c r="D59">
        <v>9</v>
      </c>
      <c r="E59" t="s">
        <v>11</v>
      </c>
      <c r="F59">
        <v>1552</v>
      </c>
      <c r="G59" t="s">
        <v>13</v>
      </c>
      <c r="H59">
        <v>25.44</v>
      </c>
      <c r="I59">
        <v>-0.25</v>
      </c>
      <c r="J59">
        <v>-4.25</v>
      </c>
      <c r="K59">
        <v>-4.375</v>
      </c>
      <c r="L59">
        <v>0</v>
      </c>
      <c r="M59">
        <v>-4</v>
      </c>
      <c r="N59">
        <v>-4</v>
      </c>
      <c r="O59">
        <v>147.81858298104601</v>
      </c>
      <c r="P59">
        <v>0.45212799586477298</v>
      </c>
    </row>
    <row r="60" spans="1:16" x14ac:dyDescent="0.4">
      <c r="A60">
        <v>5564</v>
      </c>
      <c r="B60" t="s">
        <v>86</v>
      </c>
      <c r="C60">
        <v>1</v>
      </c>
      <c r="D60">
        <v>11</v>
      </c>
      <c r="E60" t="s">
        <v>11</v>
      </c>
      <c r="F60">
        <v>1389</v>
      </c>
      <c r="G60" t="s">
        <v>10</v>
      </c>
      <c r="H60">
        <v>25.35</v>
      </c>
      <c r="I60">
        <v>-1.25</v>
      </c>
      <c r="J60">
        <v>-2.5</v>
      </c>
      <c r="K60">
        <v>-3.125</v>
      </c>
      <c r="L60">
        <v>-1</v>
      </c>
      <c r="M60">
        <v>-2.5</v>
      </c>
      <c r="N60">
        <v>-3</v>
      </c>
      <c r="O60">
        <v>196.082057880505</v>
      </c>
      <c r="P60">
        <v>0.56709720439183098</v>
      </c>
    </row>
    <row r="61" spans="1:16" x14ac:dyDescent="0.4">
      <c r="A61">
        <v>5113</v>
      </c>
      <c r="B61" t="s">
        <v>51</v>
      </c>
      <c r="C61">
        <v>2</v>
      </c>
      <c r="D61">
        <v>10</v>
      </c>
      <c r="E61" t="s">
        <v>11</v>
      </c>
      <c r="F61">
        <v>1939</v>
      </c>
      <c r="G61" t="s">
        <v>13</v>
      </c>
      <c r="H61">
        <v>25.3</v>
      </c>
      <c r="I61">
        <v>-0.5</v>
      </c>
      <c r="J61">
        <v>-3.25</v>
      </c>
      <c r="K61">
        <v>-3.5</v>
      </c>
      <c r="L61">
        <v>-0.5</v>
      </c>
      <c r="M61">
        <v>-3</v>
      </c>
      <c r="N61">
        <v>-3.25</v>
      </c>
      <c r="O61">
        <v>179.96289317726701</v>
      </c>
      <c r="P61">
        <v>0.54049385401066197</v>
      </c>
    </row>
    <row r="62" spans="1:16" x14ac:dyDescent="0.4">
      <c r="A62">
        <v>4764</v>
      </c>
      <c r="B62" t="s">
        <v>26</v>
      </c>
      <c r="C62">
        <v>1</v>
      </c>
      <c r="D62">
        <v>14</v>
      </c>
      <c r="E62" t="s">
        <v>11</v>
      </c>
      <c r="F62">
        <v>2003</v>
      </c>
      <c r="G62" t="s">
        <v>13</v>
      </c>
      <c r="H62">
        <v>25.2</v>
      </c>
      <c r="I62">
        <v>-1.25</v>
      </c>
      <c r="J62">
        <v>-3</v>
      </c>
      <c r="K62">
        <v>-3.625</v>
      </c>
      <c r="L62">
        <v>-1</v>
      </c>
      <c r="M62">
        <v>-2.75</v>
      </c>
      <c r="N62">
        <v>-3.25</v>
      </c>
      <c r="O62">
        <v>181.643844557759</v>
      </c>
      <c r="P62">
        <v>0.56485169894334297</v>
      </c>
    </row>
    <row r="63" spans="1:16" x14ac:dyDescent="0.4">
      <c r="A63">
        <v>5107</v>
      </c>
      <c r="B63" t="s">
        <v>51</v>
      </c>
      <c r="C63">
        <v>2</v>
      </c>
      <c r="D63">
        <v>10</v>
      </c>
      <c r="E63" t="s">
        <v>11</v>
      </c>
      <c r="F63">
        <v>2005</v>
      </c>
      <c r="G63" t="s">
        <v>10</v>
      </c>
      <c r="H63">
        <v>25.2</v>
      </c>
      <c r="I63">
        <v>-0.5</v>
      </c>
      <c r="J63">
        <v>-2.75</v>
      </c>
      <c r="K63">
        <v>-3</v>
      </c>
      <c r="L63">
        <v>-0.5</v>
      </c>
      <c r="M63">
        <v>-2.75</v>
      </c>
      <c r="N63">
        <v>-3</v>
      </c>
      <c r="O63">
        <v>179.48312098514501</v>
      </c>
      <c r="P63">
        <v>0.49555179382167103</v>
      </c>
    </row>
    <row r="64" spans="1:16" x14ac:dyDescent="0.4">
      <c r="A64">
        <v>5000</v>
      </c>
      <c r="B64" t="s">
        <v>46</v>
      </c>
      <c r="C64">
        <v>1</v>
      </c>
      <c r="D64">
        <v>12</v>
      </c>
      <c r="E64" t="s">
        <v>11</v>
      </c>
      <c r="F64">
        <v>1643</v>
      </c>
      <c r="G64" t="s">
        <v>13</v>
      </c>
      <c r="H64">
        <v>25.19</v>
      </c>
      <c r="I64">
        <v>-0.5</v>
      </c>
      <c r="J64">
        <v>-1.25</v>
      </c>
      <c r="K64">
        <v>-1.5</v>
      </c>
      <c r="L64">
        <v>0</v>
      </c>
      <c r="M64">
        <v>-1</v>
      </c>
      <c r="N64">
        <v>-1</v>
      </c>
      <c r="O64">
        <v>186.71264620110099</v>
      </c>
      <c r="P64">
        <v>0.54596092064737101</v>
      </c>
    </row>
    <row r="65" spans="1:16" x14ac:dyDescent="0.4">
      <c r="A65">
        <v>5317</v>
      </c>
      <c r="B65" t="s">
        <v>68</v>
      </c>
      <c r="C65">
        <v>1</v>
      </c>
      <c r="D65">
        <v>15</v>
      </c>
      <c r="E65" t="s">
        <v>11</v>
      </c>
      <c r="F65">
        <v>2040</v>
      </c>
      <c r="G65" t="s">
        <v>10</v>
      </c>
      <c r="H65">
        <v>25.15</v>
      </c>
      <c r="I65">
        <v>-1.25</v>
      </c>
      <c r="J65">
        <v>-0.75</v>
      </c>
      <c r="K65">
        <v>-1.375</v>
      </c>
      <c r="L65">
        <v>-0.5</v>
      </c>
      <c r="M65">
        <v>-1.5</v>
      </c>
      <c r="N65">
        <v>-1.75</v>
      </c>
      <c r="O65">
        <v>179.46149409672</v>
      </c>
      <c r="P65">
        <v>0.53326923213714605</v>
      </c>
    </row>
    <row r="66" spans="1:16" x14ac:dyDescent="0.4">
      <c r="A66">
        <v>5659</v>
      </c>
      <c r="B66" t="s">
        <v>93</v>
      </c>
      <c r="C66">
        <v>1</v>
      </c>
      <c r="D66">
        <v>9</v>
      </c>
      <c r="E66" t="s">
        <v>11</v>
      </c>
      <c r="F66">
        <v>1292</v>
      </c>
      <c r="G66" t="s">
        <v>10</v>
      </c>
      <c r="H66">
        <v>25.14</v>
      </c>
      <c r="I66">
        <v>0</v>
      </c>
      <c r="J66">
        <v>-4.5</v>
      </c>
      <c r="K66">
        <v>-4.5</v>
      </c>
      <c r="L66">
        <v>-0.25</v>
      </c>
      <c r="M66">
        <v>-3.75</v>
      </c>
      <c r="N66">
        <v>-3.875</v>
      </c>
      <c r="O66">
        <v>161.90199644497599</v>
      </c>
      <c r="P66">
        <v>0.46803395736887698</v>
      </c>
    </row>
    <row r="67" spans="1:16" x14ac:dyDescent="0.4">
      <c r="A67">
        <v>4994</v>
      </c>
      <c r="B67" t="s">
        <v>46</v>
      </c>
      <c r="C67">
        <v>1</v>
      </c>
      <c r="D67">
        <v>12</v>
      </c>
      <c r="E67" t="s">
        <v>11</v>
      </c>
      <c r="F67">
        <v>2039</v>
      </c>
      <c r="G67" t="s">
        <v>10</v>
      </c>
      <c r="H67">
        <v>25.11</v>
      </c>
      <c r="I67">
        <v>-0.25</v>
      </c>
      <c r="J67">
        <v>-1</v>
      </c>
      <c r="K67">
        <v>-1.125</v>
      </c>
      <c r="L67">
        <v>0</v>
      </c>
      <c r="M67">
        <v>-1</v>
      </c>
      <c r="N67">
        <v>-1</v>
      </c>
      <c r="O67">
        <v>175.846280917987</v>
      </c>
      <c r="P67">
        <v>0.57311315672640295</v>
      </c>
    </row>
    <row r="68" spans="1:16" x14ac:dyDescent="0.4">
      <c r="A68">
        <v>5441</v>
      </c>
      <c r="B68" t="s">
        <v>106</v>
      </c>
      <c r="C68">
        <v>1</v>
      </c>
      <c r="D68">
        <v>12</v>
      </c>
      <c r="E68" t="s">
        <v>11</v>
      </c>
      <c r="F68">
        <v>1850</v>
      </c>
      <c r="G68" t="s">
        <v>10</v>
      </c>
      <c r="H68">
        <v>25.07</v>
      </c>
      <c r="I68">
        <v>-0.75</v>
      </c>
      <c r="J68">
        <v>-3.5</v>
      </c>
      <c r="K68">
        <v>-3.875</v>
      </c>
      <c r="L68">
        <v>-0.5</v>
      </c>
      <c r="M68">
        <v>-3.25</v>
      </c>
      <c r="N68">
        <v>-3.5</v>
      </c>
      <c r="O68">
        <v>215.32029758242501</v>
      </c>
      <c r="P68">
        <v>0.63384227883216304</v>
      </c>
    </row>
    <row r="69" spans="1:16" x14ac:dyDescent="0.4">
      <c r="A69">
        <v>5323</v>
      </c>
      <c r="B69" t="s">
        <v>68</v>
      </c>
      <c r="C69">
        <v>1</v>
      </c>
      <c r="D69">
        <v>15</v>
      </c>
      <c r="E69" t="s">
        <v>11</v>
      </c>
      <c r="F69">
        <v>1991</v>
      </c>
      <c r="G69" t="s">
        <v>13</v>
      </c>
      <c r="H69">
        <v>24.98</v>
      </c>
      <c r="I69">
        <v>-0.5</v>
      </c>
      <c r="J69">
        <v>-0.75</v>
      </c>
      <c r="K69">
        <v>-1</v>
      </c>
      <c r="L69">
        <v>-0.5</v>
      </c>
      <c r="M69">
        <v>-1.5</v>
      </c>
      <c r="N69">
        <v>-1.75</v>
      </c>
      <c r="O69">
        <v>224.700724124961</v>
      </c>
      <c r="P69">
        <v>0.69590222030039095</v>
      </c>
    </row>
    <row r="70" spans="1:16" x14ac:dyDescent="0.4">
      <c r="A70">
        <v>4705</v>
      </c>
      <c r="B70" t="s">
        <v>21</v>
      </c>
      <c r="C70">
        <v>1</v>
      </c>
      <c r="D70">
        <v>12</v>
      </c>
      <c r="E70" t="s">
        <v>11</v>
      </c>
      <c r="F70">
        <v>1991</v>
      </c>
      <c r="G70" t="s">
        <v>10</v>
      </c>
      <c r="H70">
        <v>24.95</v>
      </c>
      <c r="I70">
        <v>-1.5</v>
      </c>
      <c r="J70">
        <v>-1.75</v>
      </c>
      <c r="K70">
        <v>-2.5</v>
      </c>
      <c r="L70">
        <v>-1.25</v>
      </c>
      <c r="M70">
        <v>-1.5</v>
      </c>
      <c r="N70">
        <v>-2.125</v>
      </c>
      <c r="O70">
        <v>213.72707260448499</v>
      </c>
      <c r="P70">
        <v>0.63335014400068201</v>
      </c>
    </row>
    <row r="71" spans="1:16" x14ac:dyDescent="0.4">
      <c r="A71">
        <v>5275</v>
      </c>
      <c r="B71" t="s">
        <v>64</v>
      </c>
      <c r="C71">
        <v>1</v>
      </c>
      <c r="D71">
        <v>15</v>
      </c>
      <c r="E71" t="s">
        <v>11</v>
      </c>
      <c r="F71">
        <v>1989</v>
      </c>
      <c r="G71" t="s">
        <v>10</v>
      </c>
      <c r="H71">
        <v>24.95</v>
      </c>
      <c r="I71">
        <v>-0.5</v>
      </c>
      <c r="J71">
        <v>-0.75</v>
      </c>
      <c r="K71">
        <v>-1</v>
      </c>
      <c r="L71">
        <v>-0.5</v>
      </c>
      <c r="M71">
        <v>-0.75</v>
      </c>
      <c r="N71">
        <v>-1</v>
      </c>
      <c r="O71">
        <v>247.694522861716</v>
      </c>
      <c r="P71">
        <v>0.73871559458856795</v>
      </c>
    </row>
    <row r="72" spans="1:16" x14ac:dyDescent="0.4">
      <c r="A72">
        <v>5280</v>
      </c>
      <c r="B72" t="s">
        <v>64</v>
      </c>
      <c r="C72">
        <v>1</v>
      </c>
      <c r="D72">
        <v>15</v>
      </c>
      <c r="E72" t="s">
        <v>11</v>
      </c>
      <c r="F72">
        <v>2040</v>
      </c>
      <c r="G72" t="s">
        <v>13</v>
      </c>
      <c r="H72">
        <v>24.95</v>
      </c>
      <c r="I72">
        <v>-0.5</v>
      </c>
      <c r="J72">
        <v>-1</v>
      </c>
      <c r="K72">
        <v>-1.25</v>
      </c>
      <c r="L72">
        <v>-0.5</v>
      </c>
      <c r="M72">
        <v>-1.25</v>
      </c>
      <c r="N72">
        <v>-1.5</v>
      </c>
      <c r="O72">
        <v>229.92577435883399</v>
      </c>
      <c r="P72">
        <v>0.73432253328892405</v>
      </c>
    </row>
    <row r="73" spans="1:16" x14ac:dyDescent="0.4">
      <c r="A73">
        <v>5333</v>
      </c>
      <c r="B73" t="s">
        <v>69</v>
      </c>
      <c r="C73">
        <v>1</v>
      </c>
      <c r="D73">
        <v>11</v>
      </c>
      <c r="E73" t="s">
        <v>11</v>
      </c>
      <c r="F73">
        <v>1891</v>
      </c>
      <c r="G73" t="s">
        <v>13</v>
      </c>
      <c r="H73">
        <v>24.91</v>
      </c>
      <c r="I73">
        <v>-0.5</v>
      </c>
      <c r="J73">
        <v>-1.25</v>
      </c>
      <c r="K73">
        <v>-1.5</v>
      </c>
      <c r="L73">
        <v>-0.5</v>
      </c>
      <c r="M73">
        <v>-1.25</v>
      </c>
      <c r="N73">
        <v>-1.5</v>
      </c>
      <c r="O73">
        <v>189.0463050493</v>
      </c>
      <c r="P73">
        <v>0.57018209864912694</v>
      </c>
    </row>
    <row r="74" spans="1:16" x14ac:dyDescent="0.4">
      <c r="A74">
        <v>5547</v>
      </c>
      <c r="B74" t="s">
        <v>84</v>
      </c>
      <c r="C74">
        <v>1</v>
      </c>
      <c r="D74">
        <v>10</v>
      </c>
      <c r="E74" t="s">
        <v>11</v>
      </c>
      <c r="F74">
        <v>1641</v>
      </c>
      <c r="G74" t="s">
        <v>13</v>
      </c>
      <c r="H74">
        <v>24.86</v>
      </c>
      <c r="I74">
        <v>-0.75</v>
      </c>
      <c r="J74">
        <v>-1.5</v>
      </c>
      <c r="K74">
        <v>-1.875</v>
      </c>
      <c r="L74">
        <v>-0.75</v>
      </c>
      <c r="M74">
        <v>-1.25</v>
      </c>
      <c r="N74">
        <v>-1.625</v>
      </c>
      <c r="O74">
        <v>154.12906224854399</v>
      </c>
      <c r="P74">
        <v>0.46903699052404202</v>
      </c>
    </row>
    <row r="75" spans="1:16" x14ac:dyDescent="0.4">
      <c r="A75">
        <v>5472</v>
      </c>
      <c r="B75" t="s">
        <v>78</v>
      </c>
      <c r="C75">
        <v>1</v>
      </c>
      <c r="D75">
        <v>13</v>
      </c>
      <c r="E75" t="s">
        <v>11</v>
      </c>
      <c r="F75">
        <v>1941</v>
      </c>
      <c r="G75" t="s">
        <v>10</v>
      </c>
      <c r="H75">
        <v>24.83</v>
      </c>
      <c r="I75">
        <v>-0.75</v>
      </c>
      <c r="J75">
        <v>-2.25</v>
      </c>
      <c r="K75">
        <v>-2.625</v>
      </c>
      <c r="L75">
        <v>-0.5</v>
      </c>
      <c r="M75">
        <v>-2</v>
      </c>
      <c r="N75">
        <v>-2.25</v>
      </c>
      <c r="O75">
        <v>194.64878480932501</v>
      </c>
      <c r="P75">
        <v>0.572458269424586</v>
      </c>
    </row>
    <row r="76" spans="1:16" x14ac:dyDescent="0.4">
      <c r="A76">
        <v>5541</v>
      </c>
      <c r="B76" t="s">
        <v>84</v>
      </c>
      <c r="C76">
        <v>1</v>
      </c>
      <c r="D76">
        <v>10</v>
      </c>
      <c r="E76" t="s">
        <v>11</v>
      </c>
      <c r="F76">
        <v>1639</v>
      </c>
      <c r="G76" t="s">
        <v>10</v>
      </c>
      <c r="H76">
        <v>24.83</v>
      </c>
      <c r="I76">
        <v>-1</v>
      </c>
      <c r="J76">
        <v>-1.25</v>
      </c>
      <c r="K76">
        <v>-1.75</v>
      </c>
      <c r="L76">
        <v>-0.75</v>
      </c>
      <c r="M76">
        <v>-1.25</v>
      </c>
      <c r="N76">
        <v>-1.625</v>
      </c>
      <c r="O76">
        <v>228.635081581571</v>
      </c>
      <c r="P76">
        <v>0.67530793087265195</v>
      </c>
    </row>
    <row r="77" spans="1:16" x14ac:dyDescent="0.4">
      <c r="A77">
        <v>5437</v>
      </c>
      <c r="B77" t="s">
        <v>106</v>
      </c>
      <c r="C77">
        <v>1</v>
      </c>
      <c r="D77">
        <v>12</v>
      </c>
      <c r="E77" t="s">
        <v>11</v>
      </c>
      <c r="F77">
        <v>1840</v>
      </c>
      <c r="G77" t="s">
        <v>13</v>
      </c>
      <c r="H77">
        <v>24.81</v>
      </c>
      <c r="I77">
        <v>-1.25</v>
      </c>
      <c r="J77">
        <v>-2.75</v>
      </c>
      <c r="K77">
        <v>-3.375</v>
      </c>
      <c r="L77">
        <v>-0.5</v>
      </c>
      <c r="M77">
        <v>-3</v>
      </c>
      <c r="N77">
        <v>-3.25</v>
      </c>
      <c r="O77">
        <v>258.11899521995798</v>
      </c>
      <c r="P77">
        <v>0.78771203956385405</v>
      </c>
    </row>
    <row r="78" spans="1:16" x14ac:dyDescent="0.4">
      <c r="A78">
        <v>5362</v>
      </c>
      <c r="B78" t="s">
        <v>70</v>
      </c>
      <c r="C78">
        <v>2</v>
      </c>
      <c r="D78">
        <v>11</v>
      </c>
      <c r="E78" t="s">
        <v>11</v>
      </c>
      <c r="F78">
        <v>2003</v>
      </c>
      <c r="G78" t="s">
        <v>10</v>
      </c>
      <c r="H78">
        <v>24.76</v>
      </c>
      <c r="I78">
        <v>-1.25</v>
      </c>
      <c r="J78">
        <v>-2.75</v>
      </c>
      <c r="K78">
        <v>-3.375</v>
      </c>
      <c r="L78">
        <v>-1.25</v>
      </c>
      <c r="M78">
        <v>-2.5</v>
      </c>
      <c r="N78">
        <v>-3.125</v>
      </c>
      <c r="O78">
        <v>169.147111853289</v>
      </c>
      <c r="P78">
        <v>0.497921766010824</v>
      </c>
    </row>
    <row r="79" spans="1:16" x14ac:dyDescent="0.4">
      <c r="A79">
        <v>5478</v>
      </c>
      <c r="B79" t="s">
        <v>78</v>
      </c>
      <c r="C79">
        <v>1</v>
      </c>
      <c r="D79">
        <v>13</v>
      </c>
      <c r="E79" t="s">
        <v>11</v>
      </c>
      <c r="F79">
        <v>1890</v>
      </c>
      <c r="G79" t="s">
        <v>13</v>
      </c>
      <c r="H79">
        <v>24.72</v>
      </c>
      <c r="I79">
        <v>-1</v>
      </c>
      <c r="J79">
        <v>-2</v>
      </c>
      <c r="K79">
        <v>-2.5</v>
      </c>
      <c r="L79">
        <v>-0.5</v>
      </c>
      <c r="M79">
        <v>-2</v>
      </c>
      <c r="N79">
        <v>-2.25</v>
      </c>
      <c r="O79">
        <v>236.64080240510501</v>
      </c>
      <c r="P79">
        <v>0.78281992742027695</v>
      </c>
    </row>
    <row r="80" spans="1:16" x14ac:dyDescent="0.4">
      <c r="A80">
        <v>5127</v>
      </c>
      <c r="B80" t="s">
        <v>52</v>
      </c>
      <c r="C80">
        <v>1</v>
      </c>
      <c r="D80">
        <v>7</v>
      </c>
      <c r="E80" t="s">
        <v>11</v>
      </c>
      <c r="F80">
        <v>2099</v>
      </c>
      <c r="G80" t="s">
        <v>13</v>
      </c>
      <c r="H80">
        <v>24.71</v>
      </c>
      <c r="I80">
        <v>-1</v>
      </c>
      <c r="J80">
        <v>-3.25</v>
      </c>
      <c r="K80">
        <v>-3.75</v>
      </c>
      <c r="L80">
        <v>-0.5</v>
      </c>
      <c r="M80">
        <v>-2.75</v>
      </c>
      <c r="N80">
        <v>-3</v>
      </c>
      <c r="O80">
        <v>154.57026575690799</v>
      </c>
      <c r="P80">
        <v>0.46074038915013898</v>
      </c>
    </row>
    <row r="81" spans="1:16" x14ac:dyDescent="0.4">
      <c r="A81">
        <v>5327</v>
      </c>
      <c r="B81" t="s">
        <v>69</v>
      </c>
      <c r="C81">
        <v>1</v>
      </c>
      <c r="D81">
        <v>11</v>
      </c>
      <c r="E81" t="s">
        <v>11</v>
      </c>
      <c r="F81">
        <v>1740</v>
      </c>
      <c r="G81" t="s">
        <v>10</v>
      </c>
      <c r="H81">
        <v>24.71</v>
      </c>
      <c r="I81">
        <v>-1.25</v>
      </c>
      <c r="J81">
        <v>-1</v>
      </c>
      <c r="K81">
        <v>-1.625</v>
      </c>
      <c r="L81">
        <v>-0.75</v>
      </c>
      <c r="M81">
        <v>-1.25</v>
      </c>
      <c r="N81">
        <v>-1.625</v>
      </c>
      <c r="O81">
        <v>182.96943105810701</v>
      </c>
      <c r="P81">
        <v>0.54157532242832196</v>
      </c>
    </row>
    <row r="82" spans="1:16" x14ac:dyDescent="0.4">
      <c r="A82">
        <v>5367</v>
      </c>
      <c r="B82" t="s">
        <v>70</v>
      </c>
      <c r="C82">
        <v>2</v>
      </c>
      <c r="D82">
        <v>11</v>
      </c>
      <c r="E82" t="s">
        <v>11</v>
      </c>
      <c r="F82">
        <v>1840</v>
      </c>
      <c r="G82" t="s">
        <v>13</v>
      </c>
      <c r="H82">
        <v>24.67</v>
      </c>
      <c r="I82">
        <v>-3</v>
      </c>
      <c r="J82">
        <v>-1.5</v>
      </c>
      <c r="K82">
        <v>-3</v>
      </c>
      <c r="L82">
        <v>-3</v>
      </c>
      <c r="M82">
        <v>-1.25</v>
      </c>
      <c r="N82">
        <v>-2.75</v>
      </c>
      <c r="O82">
        <v>227.38423050533501</v>
      </c>
      <c r="P82">
        <v>0.69088405464810398</v>
      </c>
    </row>
    <row r="83" spans="1:16" x14ac:dyDescent="0.4">
      <c r="A83">
        <v>4870</v>
      </c>
      <c r="B83" t="s">
        <v>34</v>
      </c>
      <c r="C83">
        <v>2</v>
      </c>
      <c r="D83">
        <v>10</v>
      </c>
      <c r="E83" t="s">
        <v>11</v>
      </c>
      <c r="F83">
        <v>1991</v>
      </c>
      <c r="G83" t="s">
        <v>10</v>
      </c>
      <c r="H83">
        <v>24.63</v>
      </c>
      <c r="I83">
        <v>-0.25</v>
      </c>
      <c r="J83">
        <v>-0.75</v>
      </c>
      <c r="K83">
        <v>-0.875</v>
      </c>
      <c r="L83">
        <v>0</v>
      </c>
      <c r="M83">
        <v>-0.75</v>
      </c>
      <c r="N83">
        <v>-0.75</v>
      </c>
      <c r="O83">
        <v>208.118087894468</v>
      </c>
      <c r="P83">
        <v>0.51478268588762699</v>
      </c>
    </row>
    <row r="84" spans="1:16" x14ac:dyDescent="0.4">
      <c r="A84">
        <v>5122</v>
      </c>
      <c r="B84" t="s">
        <v>52</v>
      </c>
      <c r="C84">
        <v>1</v>
      </c>
      <c r="D84">
        <v>7</v>
      </c>
      <c r="E84" t="s">
        <v>11</v>
      </c>
      <c r="F84">
        <v>2138</v>
      </c>
      <c r="G84" t="s">
        <v>10</v>
      </c>
      <c r="H84">
        <v>24.6</v>
      </c>
      <c r="I84">
        <v>-0.75</v>
      </c>
      <c r="J84">
        <v>-3.5</v>
      </c>
      <c r="K84">
        <v>-3.875</v>
      </c>
      <c r="L84">
        <v>-0.5</v>
      </c>
      <c r="M84">
        <v>-2.5</v>
      </c>
      <c r="N84">
        <v>-2.75</v>
      </c>
      <c r="O84">
        <v>137.93298138483701</v>
      </c>
      <c r="P84">
        <v>0.40677293276946203</v>
      </c>
    </row>
    <row r="85" spans="1:16" x14ac:dyDescent="0.4">
      <c r="A85">
        <v>5416</v>
      </c>
      <c r="B85" t="s">
        <v>74</v>
      </c>
      <c r="C85">
        <v>1</v>
      </c>
      <c r="D85">
        <v>10</v>
      </c>
      <c r="E85" t="s">
        <v>11</v>
      </c>
      <c r="F85">
        <v>1701</v>
      </c>
      <c r="G85" t="s">
        <v>13</v>
      </c>
      <c r="H85">
        <v>24.57</v>
      </c>
      <c r="I85">
        <v>-0.25</v>
      </c>
      <c r="J85">
        <v>-1</v>
      </c>
      <c r="K85">
        <v>-1.125</v>
      </c>
      <c r="L85">
        <v>0</v>
      </c>
      <c r="M85">
        <v>-1</v>
      </c>
      <c r="N85">
        <v>-1</v>
      </c>
      <c r="O85">
        <v>232.619632083607</v>
      </c>
      <c r="P85">
        <v>0.71189835976109594</v>
      </c>
    </row>
    <row r="86" spans="1:16" x14ac:dyDescent="0.4">
      <c r="A86">
        <v>5230</v>
      </c>
      <c r="B86" t="s">
        <v>61</v>
      </c>
      <c r="C86">
        <v>1</v>
      </c>
      <c r="D86">
        <v>14</v>
      </c>
      <c r="E86" t="s">
        <v>12</v>
      </c>
      <c r="F86">
        <v>2487</v>
      </c>
      <c r="G86" t="s">
        <v>10</v>
      </c>
      <c r="H86">
        <v>26.92</v>
      </c>
      <c r="I86">
        <v>-1.25</v>
      </c>
      <c r="J86">
        <v>-5.25</v>
      </c>
      <c r="K86">
        <v>-5.875</v>
      </c>
      <c r="L86">
        <v>-1</v>
      </c>
      <c r="M86">
        <v>-5</v>
      </c>
      <c r="N86">
        <v>-5.5</v>
      </c>
      <c r="O86">
        <v>111.70061671257901</v>
      </c>
      <c r="P86">
        <v>0.33695435201158302</v>
      </c>
    </row>
    <row r="87" spans="1:16" x14ac:dyDescent="0.4">
      <c r="A87">
        <v>5518</v>
      </c>
      <c r="B87" t="s">
        <v>82</v>
      </c>
      <c r="C87">
        <v>2</v>
      </c>
      <c r="D87">
        <v>13</v>
      </c>
      <c r="E87" t="s">
        <v>12</v>
      </c>
      <c r="F87">
        <v>1991</v>
      </c>
      <c r="G87" t="s">
        <v>10</v>
      </c>
      <c r="H87">
        <v>26.64</v>
      </c>
      <c r="I87">
        <v>-0.75</v>
      </c>
      <c r="J87">
        <v>-5.25</v>
      </c>
      <c r="K87">
        <v>-5.625</v>
      </c>
      <c r="L87">
        <v>-0.5</v>
      </c>
      <c r="M87">
        <v>-5.5</v>
      </c>
      <c r="N87">
        <v>-5.75</v>
      </c>
      <c r="O87">
        <v>157.99239463197799</v>
      </c>
      <c r="P87">
        <v>0.50547003255235201</v>
      </c>
    </row>
    <row r="88" spans="1:16" x14ac:dyDescent="0.4">
      <c r="A88">
        <v>5184</v>
      </c>
      <c r="B88" t="s">
        <v>57</v>
      </c>
      <c r="C88">
        <v>1</v>
      </c>
      <c r="D88">
        <v>14</v>
      </c>
      <c r="E88" t="s">
        <v>12</v>
      </c>
      <c r="F88">
        <v>2088</v>
      </c>
      <c r="G88" t="s">
        <v>13</v>
      </c>
      <c r="H88">
        <v>26.61</v>
      </c>
      <c r="I88">
        <v>-2.75</v>
      </c>
      <c r="J88">
        <v>-5.25</v>
      </c>
      <c r="K88">
        <v>-6.625</v>
      </c>
      <c r="L88">
        <v>-2.5</v>
      </c>
      <c r="M88">
        <v>-5</v>
      </c>
      <c r="N88">
        <v>-6.25</v>
      </c>
      <c r="O88">
        <v>162.900228686546</v>
      </c>
      <c r="P88">
        <v>0.495471803724784</v>
      </c>
    </row>
    <row r="89" spans="1:16" x14ac:dyDescent="0.4">
      <c r="A89">
        <v>5232</v>
      </c>
      <c r="B89" t="s">
        <v>61</v>
      </c>
      <c r="C89">
        <v>1</v>
      </c>
      <c r="D89">
        <v>14</v>
      </c>
      <c r="E89" t="s">
        <v>12</v>
      </c>
      <c r="F89">
        <v>2040</v>
      </c>
      <c r="G89" t="s">
        <v>13</v>
      </c>
      <c r="H89">
        <v>26.61</v>
      </c>
      <c r="I89">
        <v>-1.75</v>
      </c>
      <c r="J89">
        <v>-4.25</v>
      </c>
      <c r="K89">
        <v>-5.125</v>
      </c>
      <c r="L89">
        <v>-1.5</v>
      </c>
      <c r="M89">
        <v>-4</v>
      </c>
      <c r="N89">
        <v>-4.75</v>
      </c>
      <c r="O89">
        <v>154.973523061859</v>
      </c>
      <c r="P89">
        <v>0.44845501225330497</v>
      </c>
    </row>
    <row r="90" spans="1:16" x14ac:dyDescent="0.4">
      <c r="A90">
        <v>5454</v>
      </c>
      <c r="B90" t="s">
        <v>76</v>
      </c>
      <c r="C90">
        <v>1</v>
      </c>
      <c r="D90">
        <v>10</v>
      </c>
      <c r="E90" t="s">
        <v>12</v>
      </c>
      <c r="F90">
        <v>2189</v>
      </c>
      <c r="G90" t="s">
        <v>13</v>
      </c>
      <c r="H90">
        <v>26.58</v>
      </c>
      <c r="I90">
        <v>-0.5</v>
      </c>
      <c r="J90">
        <v>-6.5</v>
      </c>
      <c r="K90">
        <v>-6.75</v>
      </c>
      <c r="L90">
        <v>-0.5</v>
      </c>
      <c r="M90">
        <v>-6</v>
      </c>
      <c r="N90">
        <v>-6.25</v>
      </c>
      <c r="O90">
        <v>106.72740351975899</v>
      </c>
      <c r="P90">
        <v>0.32342856032336298</v>
      </c>
    </row>
    <row r="91" spans="1:16" x14ac:dyDescent="0.4">
      <c r="A91">
        <v>5386</v>
      </c>
      <c r="B91" t="s">
        <v>72</v>
      </c>
      <c r="C91">
        <v>1</v>
      </c>
      <c r="D91">
        <v>12</v>
      </c>
      <c r="E91" t="s">
        <v>12</v>
      </c>
      <c r="F91">
        <v>1991</v>
      </c>
      <c r="G91" t="s">
        <v>10</v>
      </c>
      <c r="H91">
        <v>26.55</v>
      </c>
      <c r="I91">
        <v>-1.25</v>
      </c>
      <c r="J91">
        <v>-4.5</v>
      </c>
      <c r="K91">
        <v>-5.125</v>
      </c>
      <c r="L91">
        <v>-0.75</v>
      </c>
      <c r="M91">
        <v>-4.25</v>
      </c>
      <c r="N91">
        <v>-4.625</v>
      </c>
      <c r="O91">
        <v>139.847791965916</v>
      </c>
      <c r="P91">
        <v>0.42126743064786598</v>
      </c>
    </row>
    <row r="92" spans="1:16" x14ac:dyDescent="0.4">
      <c r="A92">
        <v>5188</v>
      </c>
      <c r="B92" t="s">
        <v>57</v>
      </c>
      <c r="C92">
        <v>1</v>
      </c>
      <c r="D92">
        <v>14</v>
      </c>
      <c r="E92" t="s">
        <v>12</v>
      </c>
      <c r="F92">
        <v>1842</v>
      </c>
      <c r="G92" t="s">
        <v>10</v>
      </c>
      <c r="H92">
        <v>26.53</v>
      </c>
      <c r="I92">
        <v>-2.75</v>
      </c>
      <c r="J92">
        <v>-5</v>
      </c>
      <c r="K92">
        <v>-6.375</v>
      </c>
      <c r="L92">
        <v>-2.5</v>
      </c>
      <c r="M92">
        <v>-5</v>
      </c>
      <c r="N92">
        <v>-6.25</v>
      </c>
      <c r="O92">
        <v>111.32298686905899</v>
      </c>
      <c r="P92">
        <v>0.33472802252976602</v>
      </c>
    </row>
    <row r="93" spans="1:16" x14ac:dyDescent="0.4">
      <c r="A93">
        <v>5448</v>
      </c>
      <c r="B93" t="s">
        <v>76</v>
      </c>
      <c r="C93">
        <v>1</v>
      </c>
      <c r="D93">
        <v>10</v>
      </c>
      <c r="E93" t="s">
        <v>12</v>
      </c>
      <c r="F93">
        <v>2338</v>
      </c>
      <c r="G93" t="s">
        <v>10</v>
      </c>
      <c r="H93">
        <v>26.47</v>
      </c>
      <c r="I93">
        <v>-0.75</v>
      </c>
      <c r="J93">
        <v>-6.5</v>
      </c>
      <c r="K93">
        <v>-6.875</v>
      </c>
      <c r="L93">
        <v>-0.5</v>
      </c>
      <c r="M93">
        <v>-6.5</v>
      </c>
      <c r="N93">
        <v>-6.75</v>
      </c>
      <c r="O93">
        <v>115.793013889178</v>
      </c>
      <c r="P93">
        <v>0.35013584130376002</v>
      </c>
    </row>
    <row r="94" spans="1:16" x14ac:dyDescent="0.4">
      <c r="A94">
        <v>5523</v>
      </c>
      <c r="B94" t="s">
        <v>82</v>
      </c>
      <c r="C94">
        <v>2</v>
      </c>
      <c r="D94">
        <v>13</v>
      </c>
      <c r="E94" t="s">
        <v>12</v>
      </c>
      <c r="F94">
        <v>2289</v>
      </c>
      <c r="G94" t="s">
        <v>13</v>
      </c>
      <c r="H94">
        <v>26.33</v>
      </c>
      <c r="I94">
        <v>-0.75</v>
      </c>
      <c r="J94">
        <v>-4.5</v>
      </c>
      <c r="K94">
        <v>-4.875</v>
      </c>
      <c r="L94">
        <v>-0.5</v>
      </c>
      <c r="M94">
        <v>-4.5</v>
      </c>
      <c r="N94">
        <v>-4.75</v>
      </c>
      <c r="O94">
        <v>80.657900242775796</v>
      </c>
      <c r="P94">
        <v>0.22946890287143101</v>
      </c>
    </row>
    <row r="95" spans="1:16" x14ac:dyDescent="0.4">
      <c r="A95">
        <v>5392</v>
      </c>
      <c r="B95" t="s">
        <v>72</v>
      </c>
      <c r="C95">
        <v>1</v>
      </c>
      <c r="D95">
        <v>12</v>
      </c>
      <c r="E95" t="s">
        <v>12</v>
      </c>
      <c r="F95">
        <v>2140</v>
      </c>
      <c r="G95" t="s">
        <v>13</v>
      </c>
      <c r="H95">
        <v>26.18</v>
      </c>
      <c r="I95">
        <v>-1</v>
      </c>
      <c r="J95">
        <v>-3.75</v>
      </c>
      <c r="K95">
        <v>-4.25</v>
      </c>
      <c r="L95">
        <v>-0.75</v>
      </c>
      <c r="M95">
        <v>-3.5</v>
      </c>
      <c r="N95">
        <v>-3.875</v>
      </c>
      <c r="O95">
        <v>175.74590800879199</v>
      </c>
      <c r="P95">
        <v>0.528529145638864</v>
      </c>
    </row>
    <row r="96" spans="1:16" x14ac:dyDescent="0.4">
      <c r="A96">
        <v>4759</v>
      </c>
      <c r="B96" t="s">
        <v>26</v>
      </c>
      <c r="C96">
        <v>1</v>
      </c>
      <c r="D96">
        <v>14</v>
      </c>
      <c r="E96" t="s">
        <v>12</v>
      </c>
      <c r="F96">
        <v>1950</v>
      </c>
      <c r="G96" t="s">
        <v>10</v>
      </c>
      <c r="H96">
        <v>25.65</v>
      </c>
      <c r="I96">
        <v>-1</v>
      </c>
      <c r="J96">
        <v>-4</v>
      </c>
      <c r="K96">
        <v>-4.5</v>
      </c>
      <c r="L96">
        <v>-0.75</v>
      </c>
      <c r="M96">
        <v>-3.5</v>
      </c>
      <c r="N96">
        <v>-3.875</v>
      </c>
      <c r="O96">
        <v>101.370979385547</v>
      </c>
      <c r="P96">
        <v>0.333396597386454</v>
      </c>
    </row>
    <row r="97" spans="1:16" x14ac:dyDescent="0.4">
      <c r="A97">
        <v>5568</v>
      </c>
      <c r="B97" t="s">
        <v>86</v>
      </c>
      <c r="C97">
        <v>1</v>
      </c>
      <c r="D97">
        <v>11</v>
      </c>
      <c r="E97" t="s">
        <v>12</v>
      </c>
      <c r="F97">
        <v>1989</v>
      </c>
      <c r="G97" t="s">
        <v>13</v>
      </c>
      <c r="H97">
        <v>25.46</v>
      </c>
      <c r="I97">
        <v>-1.5</v>
      </c>
      <c r="J97">
        <v>-3</v>
      </c>
      <c r="K97">
        <v>-3.75</v>
      </c>
      <c r="L97">
        <v>-1</v>
      </c>
      <c r="M97">
        <v>-3</v>
      </c>
      <c r="N97">
        <v>-3.5</v>
      </c>
      <c r="O97">
        <v>132.88656946598101</v>
      </c>
      <c r="P97">
        <v>0.397389042453272</v>
      </c>
    </row>
    <row r="98" spans="1:16" x14ac:dyDescent="0.4">
      <c r="A98">
        <v>5654</v>
      </c>
      <c r="B98" t="s">
        <v>93</v>
      </c>
      <c r="C98">
        <v>1</v>
      </c>
      <c r="D98">
        <v>9</v>
      </c>
      <c r="E98" t="s">
        <v>12</v>
      </c>
      <c r="F98">
        <v>1602</v>
      </c>
      <c r="G98" t="s">
        <v>13</v>
      </c>
      <c r="H98">
        <v>25.44</v>
      </c>
      <c r="I98">
        <v>-0.25</v>
      </c>
      <c r="J98">
        <v>-4.25</v>
      </c>
      <c r="K98">
        <v>-4.375</v>
      </c>
      <c r="L98">
        <v>0</v>
      </c>
      <c r="M98">
        <v>-4</v>
      </c>
      <c r="N98">
        <v>-4</v>
      </c>
      <c r="O98">
        <v>76.359162701179997</v>
      </c>
      <c r="P98">
        <v>0.223554823161566</v>
      </c>
    </row>
    <row r="99" spans="1:16" x14ac:dyDescent="0.4">
      <c r="A99">
        <v>5565</v>
      </c>
      <c r="B99" t="s">
        <v>86</v>
      </c>
      <c r="C99">
        <v>1</v>
      </c>
      <c r="D99">
        <v>11</v>
      </c>
      <c r="E99" t="s">
        <v>12</v>
      </c>
      <c r="F99">
        <v>1501</v>
      </c>
      <c r="G99" t="s">
        <v>10</v>
      </c>
      <c r="H99">
        <v>25.35</v>
      </c>
      <c r="I99">
        <v>-1.25</v>
      </c>
      <c r="J99">
        <v>-2.5</v>
      </c>
      <c r="K99">
        <v>-3.125</v>
      </c>
      <c r="L99">
        <v>-1</v>
      </c>
      <c r="M99">
        <v>-2.5</v>
      </c>
      <c r="N99">
        <v>-3</v>
      </c>
      <c r="O99">
        <v>119.159516842887</v>
      </c>
      <c r="P99">
        <v>0.36328503628439501</v>
      </c>
    </row>
    <row r="100" spans="1:16" x14ac:dyDescent="0.4">
      <c r="A100">
        <v>5112</v>
      </c>
      <c r="B100" t="s">
        <v>51</v>
      </c>
      <c r="C100">
        <v>2</v>
      </c>
      <c r="D100">
        <v>10</v>
      </c>
      <c r="E100" t="s">
        <v>12</v>
      </c>
      <c r="F100">
        <v>2040</v>
      </c>
      <c r="G100" t="s">
        <v>13</v>
      </c>
      <c r="H100">
        <v>25.3</v>
      </c>
      <c r="I100">
        <v>-0.5</v>
      </c>
      <c r="J100">
        <v>-3.25</v>
      </c>
      <c r="K100">
        <v>-3.5</v>
      </c>
      <c r="L100">
        <v>-0.5</v>
      </c>
      <c r="M100">
        <v>-3</v>
      </c>
      <c r="N100">
        <v>-3.25</v>
      </c>
      <c r="O100">
        <v>184.559175200803</v>
      </c>
      <c r="P100">
        <v>0.55404153788707799</v>
      </c>
    </row>
    <row r="101" spans="1:16" x14ac:dyDescent="0.4">
      <c r="A101">
        <v>4763</v>
      </c>
      <c r="B101" t="s">
        <v>26</v>
      </c>
      <c r="C101">
        <v>1</v>
      </c>
      <c r="D101">
        <v>14</v>
      </c>
      <c r="E101" t="s">
        <v>12</v>
      </c>
      <c r="F101">
        <v>1890</v>
      </c>
      <c r="G101" t="s">
        <v>13</v>
      </c>
      <c r="H101">
        <v>25.2</v>
      </c>
      <c r="I101">
        <v>-1.25</v>
      </c>
      <c r="J101">
        <v>-3</v>
      </c>
      <c r="K101">
        <v>-3.625</v>
      </c>
      <c r="L101">
        <v>-1</v>
      </c>
      <c r="M101">
        <v>-2.75</v>
      </c>
      <c r="N101">
        <v>-3.25</v>
      </c>
      <c r="O101">
        <v>137.365499953891</v>
      </c>
      <c r="P101">
        <v>0.40818407926914602</v>
      </c>
    </row>
    <row r="102" spans="1:16" x14ac:dyDescent="0.4">
      <c r="A102">
        <v>5108</v>
      </c>
      <c r="B102" t="s">
        <v>51</v>
      </c>
      <c r="C102">
        <v>2</v>
      </c>
      <c r="D102">
        <v>10</v>
      </c>
      <c r="E102" t="s">
        <v>12</v>
      </c>
      <c r="F102">
        <v>1842</v>
      </c>
      <c r="G102" t="s">
        <v>10</v>
      </c>
      <c r="H102">
        <v>25.2</v>
      </c>
      <c r="I102">
        <v>-0.5</v>
      </c>
      <c r="J102">
        <v>-2.75</v>
      </c>
      <c r="K102">
        <v>-3</v>
      </c>
      <c r="L102">
        <v>-0.5</v>
      </c>
      <c r="M102">
        <v>-2.75</v>
      </c>
      <c r="N102">
        <v>-3</v>
      </c>
      <c r="O102">
        <v>111.757788302268</v>
      </c>
      <c r="P102">
        <v>0.33976501943513898</v>
      </c>
    </row>
    <row r="103" spans="1:16" x14ac:dyDescent="0.4">
      <c r="A103">
        <v>4999</v>
      </c>
      <c r="B103" t="s">
        <v>46</v>
      </c>
      <c r="C103">
        <v>1</v>
      </c>
      <c r="D103">
        <v>12</v>
      </c>
      <c r="E103" t="s">
        <v>12</v>
      </c>
      <c r="F103">
        <v>1643</v>
      </c>
      <c r="G103" t="s">
        <v>13</v>
      </c>
      <c r="H103">
        <v>25.19</v>
      </c>
      <c r="I103">
        <v>-0.5</v>
      </c>
      <c r="J103">
        <v>-1.25</v>
      </c>
      <c r="K103">
        <v>-1.5</v>
      </c>
      <c r="L103">
        <v>0</v>
      </c>
      <c r="M103">
        <v>-1</v>
      </c>
      <c r="N103">
        <v>-1</v>
      </c>
      <c r="O103">
        <v>94.236304984634998</v>
      </c>
      <c r="P103">
        <v>0.276577384792768</v>
      </c>
    </row>
    <row r="104" spans="1:16" x14ac:dyDescent="0.4">
      <c r="A104">
        <v>5318</v>
      </c>
      <c r="B104" t="s">
        <v>68</v>
      </c>
      <c r="C104">
        <v>1</v>
      </c>
      <c r="D104">
        <v>15</v>
      </c>
      <c r="E104" t="s">
        <v>12</v>
      </c>
      <c r="F104">
        <v>1939</v>
      </c>
      <c r="G104" t="s">
        <v>10</v>
      </c>
      <c r="H104">
        <v>25.15</v>
      </c>
      <c r="I104">
        <v>-1.25</v>
      </c>
      <c r="J104">
        <v>-0.75</v>
      </c>
      <c r="K104">
        <v>-1.375</v>
      </c>
      <c r="L104">
        <v>-0.5</v>
      </c>
      <c r="M104">
        <v>-1.5</v>
      </c>
      <c r="N104">
        <v>-1.75</v>
      </c>
      <c r="O104">
        <v>192.5662987924</v>
      </c>
      <c r="P104">
        <v>0.60306887198800996</v>
      </c>
    </row>
    <row r="105" spans="1:16" x14ac:dyDescent="0.4">
      <c r="A105">
        <v>5657</v>
      </c>
      <c r="B105" t="s">
        <v>93</v>
      </c>
      <c r="C105">
        <v>1</v>
      </c>
      <c r="D105">
        <v>9</v>
      </c>
      <c r="E105" t="s">
        <v>12</v>
      </c>
      <c r="F105">
        <v>1191</v>
      </c>
      <c r="G105" t="s">
        <v>10</v>
      </c>
      <c r="H105">
        <v>25.14</v>
      </c>
      <c r="I105">
        <v>0</v>
      </c>
      <c r="J105">
        <v>-4.5</v>
      </c>
      <c r="K105">
        <v>-4.5</v>
      </c>
      <c r="L105">
        <v>-0.25</v>
      </c>
      <c r="M105">
        <v>-3.75</v>
      </c>
      <c r="N105">
        <v>-3.875</v>
      </c>
      <c r="O105">
        <v>117.136146604543</v>
      </c>
      <c r="P105">
        <v>0.36878939978520497</v>
      </c>
    </row>
    <row r="106" spans="1:16" x14ac:dyDescent="0.4">
      <c r="A106">
        <v>4995</v>
      </c>
      <c r="B106" t="s">
        <v>46</v>
      </c>
      <c r="C106">
        <v>1</v>
      </c>
      <c r="D106">
        <v>12</v>
      </c>
      <c r="E106" t="s">
        <v>12</v>
      </c>
      <c r="F106">
        <v>1890</v>
      </c>
      <c r="G106" t="s">
        <v>10</v>
      </c>
      <c r="H106">
        <v>25.11</v>
      </c>
      <c r="I106">
        <v>-0.25</v>
      </c>
      <c r="J106">
        <v>-1</v>
      </c>
      <c r="K106">
        <v>-1.125</v>
      </c>
      <c r="L106">
        <v>0</v>
      </c>
      <c r="M106">
        <v>-1</v>
      </c>
      <c r="N106">
        <v>-1</v>
      </c>
      <c r="O106">
        <v>83.602666502568994</v>
      </c>
      <c r="P106">
        <v>0.25542568925633402</v>
      </c>
    </row>
    <row r="107" spans="1:16" x14ac:dyDescent="0.4">
      <c r="A107">
        <v>5442</v>
      </c>
      <c r="B107" t="s">
        <v>106</v>
      </c>
      <c r="C107">
        <v>1</v>
      </c>
      <c r="D107">
        <v>12</v>
      </c>
      <c r="E107" t="s">
        <v>12</v>
      </c>
      <c r="F107">
        <v>1840</v>
      </c>
      <c r="G107" t="s">
        <v>10</v>
      </c>
      <c r="H107">
        <v>25.07</v>
      </c>
      <c r="I107">
        <v>-0.75</v>
      </c>
      <c r="J107">
        <v>-3.5</v>
      </c>
      <c r="K107">
        <v>-3.875</v>
      </c>
      <c r="L107">
        <v>-0.5</v>
      </c>
      <c r="M107">
        <v>-3.25</v>
      </c>
      <c r="N107">
        <v>-3.5</v>
      </c>
      <c r="O107">
        <v>134.63446692892899</v>
      </c>
      <c r="P107">
        <v>0.40790865508781099</v>
      </c>
    </row>
    <row r="108" spans="1:16" x14ac:dyDescent="0.4">
      <c r="A108">
        <v>5322</v>
      </c>
      <c r="B108" t="s">
        <v>68</v>
      </c>
      <c r="C108">
        <v>1</v>
      </c>
      <c r="D108">
        <v>15</v>
      </c>
      <c r="E108" t="s">
        <v>12</v>
      </c>
      <c r="F108">
        <v>1991</v>
      </c>
      <c r="G108" t="s">
        <v>13</v>
      </c>
      <c r="H108">
        <v>24.98</v>
      </c>
      <c r="I108">
        <v>-0.5</v>
      </c>
      <c r="J108">
        <v>-0.75</v>
      </c>
      <c r="K108">
        <v>-1</v>
      </c>
      <c r="L108">
        <v>-0.5</v>
      </c>
      <c r="M108">
        <v>-1.5</v>
      </c>
      <c r="N108">
        <v>-1.75</v>
      </c>
      <c r="O108">
        <v>170.828834150874</v>
      </c>
      <c r="P108">
        <v>0.51357292053580805</v>
      </c>
    </row>
    <row r="109" spans="1:16" x14ac:dyDescent="0.4">
      <c r="A109">
        <v>4706</v>
      </c>
      <c r="B109" t="s">
        <v>21</v>
      </c>
      <c r="C109">
        <v>1</v>
      </c>
      <c r="D109">
        <v>12</v>
      </c>
      <c r="E109" t="s">
        <v>12</v>
      </c>
      <c r="F109">
        <v>1939</v>
      </c>
      <c r="G109" t="s">
        <v>10</v>
      </c>
      <c r="H109">
        <v>24.95</v>
      </c>
      <c r="I109">
        <v>-1.5</v>
      </c>
      <c r="J109">
        <v>-1.75</v>
      </c>
      <c r="K109">
        <v>-2.5</v>
      </c>
      <c r="L109">
        <v>-1.25</v>
      </c>
      <c r="M109">
        <v>-1.5</v>
      </c>
      <c r="N109">
        <v>-2.125</v>
      </c>
      <c r="O109">
        <v>105.502126950039</v>
      </c>
      <c r="P109">
        <v>0.32653327185734299</v>
      </c>
    </row>
    <row r="110" spans="1:16" x14ac:dyDescent="0.4">
      <c r="A110">
        <v>5276</v>
      </c>
      <c r="B110" t="s">
        <v>64</v>
      </c>
      <c r="C110">
        <v>1</v>
      </c>
      <c r="D110">
        <v>15</v>
      </c>
      <c r="E110" t="s">
        <v>12</v>
      </c>
      <c r="F110">
        <v>1842</v>
      </c>
      <c r="G110" t="s">
        <v>10</v>
      </c>
      <c r="H110">
        <v>24.95</v>
      </c>
      <c r="I110">
        <v>-0.5</v>
      </c>
      <c r="J110">
        <v>-0.75</v>
      </c>
      <c r="K110">
        <v>-1</v>
      </c>
      <c r="L110">
        <v>-0.5</v>
      </c>
      <c r="M110">
        <v>-0.75</v>
      </c>
      <c r="N110">
        <v>-1</v>
      </c>
      <c r="O110">
        <v>178.88758260417799</v>
      </c>
      <c r="P110">
        <v>0.54575491156070099</v>
      </c>
    </row>
    <row r="111" spans="1:16" x14ac:dyDescent="0.4">
      <c r="A111">
        <v>5283</v>
      </c>
      <c r="B111" t="s">
        <v>64</v>
      </c>
      <c r="C111">
        <v>1</v>
      </c>
      <c r="D111">
        <v>15</v>
      </c>
      <c r="E111" t="s">
        <v>12</v>
      </c>
      <c r="F111">
        <v>2090</v>
      </c>
      <c r="G111" t="s">
        <v>13</v>
      </c>
      <c r="H111">
        <v>24.95</v>
      </c>
      <c r="I111">
        <v>-0.5</v>
      </c>
      <c r="J111">
        <v>-1</v>
      </c>
      <c r="K111">
        <v>-1.25</v>
      </c>
      <c r="L111">
        <v>-0.5</v>
      </c>
      <c r="M111">
        <v>-1.25</v>
      </c>
      <c r="N111">
        <v>-1.5</v>
      </c>
      <c r="O111">
        <v>154.359808045124</v>
      </c>
      <c r="P111">
        <v>0.46590050548782402</v>
      </c>
    </row>
    <row r="112" spans="1:16" x14ac:dyDescent="0.4">
      <c r="A112">
        <v>5332</v>
      </c>
      <c r="B112" t="s">
        <v>69</v>
      </c>
      <c r="C112">
        <v>1</v>
      </c>
      <c r="D112">
        <v>11</v>
      </c>
      <c r="E112" t="s">
        <v>12</v>
      </c>
      <c r="F112">
        <v>2248</v>
      </c>
      <c r="G112" t="s">
        <v>13</v>
      </c>
      <c r="H112">
        <v>24.91</v>
      </c>
      <c r="I112">
        <v>-0.5</v>
      </c>
      <c r="J112">
        <v>-1.25</v>
      </c>
      <c r="K112">
        <v>-1.5</v>
      </c>
      <c r="L112">
        <v>-0.5</v>
      </c>
      <c r="M112">
        <v>-1.25</v>
      </c>
      <c r="N112">
        <v>-1.5</v>
      </c>
      <c r="O112">
        <v>123.78859760099699</v>
      </c>
      <c r="P112">
        <v>0.371125360434858</v>
      </c>
    </row>
    <row r="113" spans="1:16" x14ac:dyDescent="0.4">
      <c r="A113">
        <v>5545</v>
      </c>
      <c r="B113" t="s">
        <v>84</v>
      </c>
      <c r="C113">
        <v>1</v>
      </c>
      <c r="D113">
        <v>10</v>
      </c>
      <c r="E113" t="s">
        <v>12</v>
      </c>
      <c r="F113">
        <v>1850</v>
      </c>
      <c r="G113" t="s">
        <v>13</v>
      </c>
      <c r="H113">
        <v>24.86</v>
      </c>
      <c r="I113">
        <v>-0.75</v>
      </c>
      <c r="J113">
        <v>-1.5</v>
      </c>
      <c r="K113">
        <v>-1.875</v>
      </c>
      <c r="L113">
        <v>-0.75</v>
      </c>
      <c r="M113">
        <v>-1.25</v>
      </c>
      <c r="N113">
        <v>-1.625</v>
      </c>
      <c r="O113">
        <v>227.99918731711</v>
      </c>
      <c r="P113">
        <v>0.68333673857876698</v>
      </c>
    </row>
    <row r="114" spans="1:16" x14ac:dyDescent="0.4">
      <c r="A114">
        <v>5473</v>
      </c>
      <c r="B114" t="s">
        <v>78</v>
      </c>
      <c r="C114">
        <v>1</v>
      </c>
      <c r="D114">
        <v>13</v>
      </c>
      <c r="E114" t="s">
        <v>12</v>
      </c>
      <c r="F114">
        <v>1840</v>
      </c>
      <c r="G114" t="s">
        <v>10</v>
      </c>
      <c r="H114">
        <v>24.83</v>
      </c>
      <c r="I114">
        <v>-0.75</v>
      </c>
      <c r="J114">
        <v>-2.25</v>
      </c>
      <c r="K114">
        <v>-2.625</v>
      </c>
      <c r="L114">
        <v>-0.5</v>
      </c>
      <c r="M114">
        <v>-2</v>
      </c>
      <c r="N114">
        <v>-2.25</v>
      </c>
      <c r="O114">
        <v>172.75296726471001</v>
      </c>
      <c r="P114">
        <v>0.53260115313477896</v>
      </c>
    </row>
    <row r="115" spans="1:16" x14ac:dyDescent="0.4">
      <c r="A115">
        <v>5542</v>
      </c>
      <c r="B115" t="s">
        <v>84</v>
      </c>
      <c r="C115">
        <v>1</v>
      </c>
      <c r="D115">
        <v>10</v>
      </c>
      <c r="E115" t="s">
        <v>12</v>
      </c>
      <c r="F115">
        <v>1240</v>
      </c>
      <c r="G115" t="s">
        <v>10</v>
      </c>
      <c r="H115">
        <v>24.83</v>
      </c>
      <c r="I115">
        <v>-1</v>
      </c>
      <c r="J115">
        <v>-1.25</v>
      </c>
      <c r="K115">
        <v>-1.75</v>
      </c>
      <c r="L115">
        <v>-0.75</v>
      </c>
      <c r="M115">
        <v>-1.25</v>
      </c>
      <c r="N115">
        <v>-1.625</v>
      </c>
      <c r="O115">
        <v>263.357585515994</v>
      </c>
      <c r="P115">
        <v>0.79996366188452595</v>
      </c>
    </row>
    <row r="116" spans="1:16" x14ac:dyDescent="0.4">
      <c r="A116">
        <v>5438</v>
      </c>
      <c r="B116" t="s">
        <v>106</v>
      </c>
      <c r="C116">
        <v>1</v>
      </c>
      <c r="D116">
        <v>12</v>
      </c>
      <c r="E116" t="s">
        <v>12</v>
      </c>
      <c r="F116">
        <v>1788</v>
      </c>
      <c r="G116" t="s">
        <v>13</v>
      </c>
      <c r="H116">
        <v>24.81</v>
      </c>
      <c r="I116">
        <v>-1.25</v>
      </c>
      <c r="J116">
        <v>-2.75</v>
      </c>
      <c r="K116">
        <v>-3.375</v>
      </c>
      <c r="L116">
        <v>-0.5</v>
      </c>
      <c r="M116">
        <v>-3</v>
      </c>
      <c r="N116">
        <v>-3.25</v>
      </c>
      <c r="O116">
        <v>87.753594392603105</v>
      </c>
      <c r="P116">
        <v>0.25971955221375997</v>
      </c>
    </row>
    <row r="117" spans="1:16" x14ac:dyDescent="0.4">
      <c r="A117">
        <v>5361</v>
      </c>
      <c r="B117" t="s">
        <v>70</v>
      </c>
      <c r="C117">
        <v>2</v>
      </c>
      <c r="D117">
        <v>11</v>
      </c>
      <c r="E117" t="s">
        <v>12</v>
      </c>
      <c r="F117">
        <v>2040</v>
      </c>
      <c r="G117" t="s">
        <v>10</v>
      </c>
      <c r="H117">
        <v>24.76</v>
      </c>
      <c r="I117">
        <v>-1.25</v>
      </c>
      <c r="J117">
        <v>-2.75</v>
      </c>
      <c r="K117">
        <v>-3.375</v>
      </c>
      <c r="L117">
        <v>-1.25</v>
      </c>
      <c r="M117">
        <v>-2.5</v>
      </c>
      <c r="N117">
        <v>-3.125</v>
      </c>
      <c r="O117">
        <v>165.22850723286001</v>
      </c>
      <c r="P117">
        <v>0.49368940033569902</v>
      </c>
    </row>
    <row r="118" spans="1:16" x14ac:dyDescent="0.4">
      <c r="A118">
        <v>5477</v>
      </c>
      <c r="B118" t="s">
        <v>78</v>
      </c>
      <c r="C118">
        <v>1</v>
      </c>
      <c r="D118">
        <v>13</v>
      </c>
      <c r="E118" t="s">
        <v>12</v>
      </c>
      <c r="F118">
        <v>2088</v>
      </c>
      <c r="G118" t="s">
        <v>13</v>
      </c>
      <c r="H118">
        <v>24.72</v>
      </c>
      <c r="I118">
        <v>-1</v>
      </c>
      <c r="J118">
        <v>-2</v>
      </c>
      <c r="K118">
        <v>-2.5</v>
      </c>
      <c r="L118">
        <v>-0.5</v>
      </c>
      <c r="M118">
        <v>-2</v>
      </c>
      <c r="N118">
        <v>-2.25</v>
      </c>
      <c r="O118">
        <v>192.692348461492</v>
      </c>
      <c r="P118">
        <v>0.57432287255585301</v>
      </c>
    </row>
    <row r="119" spans="1:16" x14ac:dyDescent="0.4">
      <c r="A119">
        <v>5128</v>
      </c>
      <c r="B119" t="s">
        <v>52</v>
      </c>
      <c r="C119">
        <v>1</v>
      </c>
      <c r="D119">
        <v>7</v>
      </c>
      <c r="E119" t="s">
        <v>12</v>
      </c>
      <c r="F119">
        <v>1890</v>
      </c>
      <c r="G119" t="s">
        <v>13</v>
      </c>
      <c r="H119">
        <v>24.71</v>
      </c>
      <c r="I119">
        <v>-1</v>
      </c>
      <c r="J119">
        <v>-3.25</v>
      </c>
      <c r="K119">
        <v>-3.75</v>
      </c>
      <c r="L119">
        <v>-0.5</v>
      </c>
      <c r="M119">
        <v>-2.75</v>
      </c>
      <c r="N119">
        <v>-3</v>
      </c>
      <c r="O119">
        <v>143.84054999114699</v>
      </c>
      <c r="P119">
        <v>0.42794764021169901</v>
      </c>
    </row>
    <row r="120" spans="1:16" x14ac:dyDescent="0.4">
      <c r="A120">
        <v>5328</v>
      </c>
      <c r="B120" t="s">
        <v>69</v>
      </c>
      <c r="C120">
        <v>1</v>
      </c>
      <c r="D120">
        <v>11</v>
      </c>
      <c r="E120" t="s">
        <v>12</v>
      </c>
      <c r="F120">
        <v>1740</v>
      </c>
      <c r="G120" t="s">
        <v>10</v>
      </c>
      <c r="H120">
        <v>24.71</v>
      </c>
      <c r="I120">
        <v>-1.25</v>
      </c>
      <c r="J120">
        <v>-1</v>
      </c>
      <c r="K120">
        <v>-1.625</v>
      </c>
      <c r="L120">
        <v>-0.75</v>
      </c>
      <c r="M120">
        <v>-1.25</v>
      </c>
      <c r="N120">
        <v>-1.625</v>
      </c>
      <c r="O120">
        <v>182.90691646598799</v>
      </c>
      <c r="P120">
        <v>0.56157846923750798</v>
      </c>
    </row>
    <row r="121" spans="1:16" x14ac:dyDescent="0.4">
      <c r="A121">
        <v>5366</v>
      </c>
      <c r="B121" t="s">
        <v>70</v>
      </c>
      <c r="C121">
        <v>2</v>
      </c>
      <c r="D121">
        <v>11</v>
      </c>
      <c r="E121" t="s">
        <v>12</v>
      </c>
      <c r="F121">
        <v>1840</v>
      </c>
      <c r="G121" t="s">
        <v>13</v>
      </c>
      <c r="H121">
        <v>24.67</v>
      </c>
      <c r="I121">
        <v>-3</v>
      </c>
      <c r="J121">
        <v>-1.5</v>
      </c>
      <c r="K121">
        <v>-3</v>
      </c>
      <c r="L121">
        <v>-3</v>
      </c>
      <c r="M121">
        <v>-1.25</v>
      </c>
      <c r="N121">
        <v>-2.75</v>
      </c>
      <c r="O121">
        <v>110.41880301438</v>
      </c>
      <c r="P121">
        <v>0.32692031904985502</v>
      </c>
    </row>
    <row r="122" spans="1:16" x14ac:dyDescent="0.4">
      <c r="A122">
        <v>4871</v>
      </c>
      <c r="B122" t="s">
        <v>34</v>
      </c>
      <c r="C122">
        <v>2</v>
      </c>
      <c r="D122">
        <v>10</v>
      </c>
      <c r="E122" t="s">
        <v>12</v>
      </c>
      <c r="F122">
        <v>1643</v>
      </c>
      <c r="G122" t="s">
        <v>10</v>
      </c>
      <c r="H122">
        <v>24.63</v>
      </c>
      <c r="I122">
        <v>-0.25</v>
      </c>
      <c r="J122">
        <v>-0.75</v>
      </c>
      <c r="K122">
        <v>-0.875</v>
      </c>
      <c r="L122">
        <v>0</v>
      </c>
      <c r="M122">
        <v>-0.75</v>
      </c>
      <c r="N122">
        <v>-0.75</v>
      </c>
      <c r="O122">
        <v>164.66265380673801</v>
      </c>
      <c r="P122">
        <v>0.49628741241827901</v>
      </c>
    </row>
    <row r="123" spans="1:16" x14ac:dyDescent="0.4">
      <c r="A123">
        <v>5125</v>
      </c>
      <c r="B123" t="s">
        <v>52</v>
      </c>
      <c r="C123">
        <v>1</v>
      </c>
      <c r="D123">
        <v>7</v>
      </c>
      <c r="E123" t="s">
        <v>12</v>
      </c>
      <c r="F123">
        <v>1850</v>
      </c>
      <c r="G123" t="s">
        <v>10</v>
      </c>
      <c r="H123">
        <v>24.6</v>
      </c>
      <c r="I123">
        <v>-0.75</v>
      </c>
      <c r="J123">
        <v>-3.5</v>
      </c>
      <c r="K123">
        <v>-3.875</v>
      </c>
      <c r="L123">
        <v>-0.5</v>
      </c>
      <c r="M123">
        <v>-2.5</v>
      </c>
      <c r="N123">
        <v>-2.75</v>
      </c>
      <c r="O123">
        <v>147.24251210887499</v>
      </c>
      <c r="P123">
        <v>0.44554078891280202</v>
      </c>
    </row>
    <row r="124" spans="1:16" x14ac:dyDescent="0.4">
      <c r="A124">
        <v>5415</v>
      </c>
      <c r="B124" t="s">
        <v>74</v>
      </c>
      <c r="C124">
        <v>1</v>
      </c>
      <c r="D124">
        <v>10</v>
      </c>
      <c r="E124" t="s">
        <v>12</v>
      </c>
      <c r="F124">
        <v>1850</v>
      </c>
      <c r="G124" t="s">
        <v>13</v>
      </c>
      <c r="H124">
        <v>24.57</v>
      </c>
      <c r="I124">
        <v>-0.25</v>
      </c>
      <c r="J124">
        <v>-1</v>
      </c>
      <c r="K124">
        <v>-1.125</v>
      </c>
      <c r="L124">
        <v>0</v>
      </c>
      <c r="M124">
        <v>-1</v>
      </c>
      <c r="N124">
        <v>-1</v>
      </c>
      <c r="O124">
        <v>197.544564053399</v>
      </c>
      <c r="P124">
        <v>0.584985446276858</v>
      </c>
    </row>
    <row r="126" spans="1:16" x14ac:dyDescent="0.4">
      <c r="B126" t="s">
        <v>123</v>
      </c>
    </row>
    <row r="127" spans="1:16" x14ac:dyDescent="0.4">
      <c r="B127" t="s">
        <v>124</v>
      </c>
    </row>
    <row r="128" spans="1:16" x14ac:dyDescent="0.4">
      <c r="B128" t="s">
        <v>125</v>
      </c>
    </row>
    <row r="129" spans="2:2" x14ac:dyDescent="0.4">
      <c r="B129" t="s">
        <v>126</v>
      </c>
    </row>
  </sheetData>
  <sortState xmlns:xlrd2="http://schemas.microsoft.com/office/spreadsheetml/2017/richdata2" ref="A8:Y124">
    <sortCondition ref="E8:E124"/>
  </sortState>
  <phoneticPr fontId="18"/>
  <pageMargins left="0.7" right="0.7" top="0.75" bottom="0.75" header="0.3" footer="0.3"/>
  <pageSetup paperSize="9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6E6412-947F-48D3-A370-9DAAFD267071}">
  <dimension ref="B1:X100"/>
  <sheetViews>
    <sheetView topLeftCell="A66" workbookViewId="0">
      <selection activeCell="Q68" sqref="Q68:Q96"/>
    </sheetView>
  </sheetViews>
  <sheetFormatPr defaultColWidth="9" defaultRowHeight="15" customHeight="1" x14ac:dyDescent="0.4"/>
  <cols>
    <col min="1" max="1" width="9" style="8"/>
    <col min="2" max="2" width="10.625" style="7" bestFit="1" customWidth="1"/>
    <col min="3" max="15" width="9" style="7"/>
    <col min="16" max="16" width="9.75" style="7" customWidth="1"/>
    <col min="17" max="17" width="10.375" style="7" customWidth="1"/>
    <col min="18" max="19" width="9" style="8"/>
    <col min="20" max="20" width="9.125" style="8" bestFit="1" customWidth="1"/>
    <col min="21" max="16384" width="9" style="8"/>
  </cols>
  <sheetData>
    <row r="1" spans="2:22" ht="15" customHeight="1" x14ac:dyDescent="0.4">
      <c r="B1" s="6">
        <v>44624</v>
      </c>
      <c r="C1" s="9" t="s">
        <v>132</v>
      </c>
    </row>
    <row r="2" spans="2:22" ht="15" customHeight="1" x14ac:dyDescent="0.4">
      <c r="B2" s="6">
        <v>45289</v>
      </c>
      <c r="C2" s="9" t="s">
        <v>133</v>
      </c>
    </row>
    <row r="3" spans="2:22" ht="15" customHeight="1" x14ac:dyDescent="0.4">
      <c r="C3" s="9" t="s">
        <v>134</v>
      </c>
    </row>
    <row r="4" spans="2:22" ht="15" customHeight="1" x14ac:dyDescent="0.4">
      <c r="B4" s="21">
        <v>45342</v>
      </c>
      <c r="C4" s="9" t="s">
        <v>152</v>
      </c>
    </row>
    <row r="5" spans="2:22" ht="15" customHeight="1" x14ac:dyDescent="0.4">
      <c r="B5" s="21">
        <v>45478</v>
      </c>
      <c r="C5" s="9" t="s">
        <v>153</v>
      </c>
    </row>
    <row r="6" spans="2:22" ht="15" customHeight="1" x14ac:dyDescent="0.4">
      <c r="B6" s="9"/>
    </row>
    <row r="8" spans="2:22" ht="15" customHeight="1" x14ac:dyDescent="0.4">
      <c r="B8" s="32" t="s">
        <v>0</v>
      </c>
      <c r="C8" s="32" t="s">
        <v>1</v>
      </c>
      <c r="D8" s="32" t="s">
        <v>2</v>
      </c>
      <c r="E8" s="32" t="s">
        <v>135</v>
      </c>
      <c r="F8" s="32" t="s">
        <v>95</v>
      </c>
      <c r="G8" s="32" t="s">
        <v>136</v>
      </c>
      <c r="H8" s="32" t="s">
        <v>137</v>
      </c>
      <c r="I8" s="32" t="s">
        <v>138</v>
      </c>
      <c r="J8" s="32" t="s">
        <v>139</v>
      </c>
      <c r="K8" s="34" t="s">
        <v>4</v>
      </c>
      <c r="L8" s="32" t="s">
        <v>140</v>
      </c>
      <c r="M8" s="32" t="s">
        <v>141</v>
      </c>
      <c r="N8" s="32" t="s">
        <v>142</v>
      </c>
      <c r="O8" s="33" t="s">
        <v>143</v>
      </c>
      <c r="P8" s="22"/>
      <c r="Q8" s="23"/>
    </row>
    <row r="9" spans="2:22" ht="15" customHeight="1" x14ac:dyDescent="0.4">
      <c r="B9" s="32"/>
      <c r="C9" s="32"/>
      <c r="D9" s="32"/>
      <c r="E9" s="32"/>
      <c r="F9" s="32"/>
      <c r="G9" s="32"/>
      <c r="H9" s="32"/>
      <c r="I9" s="32"/>
      <c r="J9" s="32"/>
      <c r="K9" s="35"/>
      <c r="L9" s="32"/>
      <c r="M9" s="32"/>
      <c r="N9" s="32"/>
      <c r="O9" s="33"/>
      <c r="P9" s="24" t="s">
        <v>154</v>
      </c>
      <c r="Q9" s="20" t="s">
        <v>144</v>
      </c>
    </row>
    <row r="10" spans="2:22" ht="15" customHeight="1" x14ac:dyDescent="0.4">
      <c r="B10" s="12">
        <v>1172</v>
      </c>
      <c r="C10" s="12">
        <v>1</v>
      </c>
      <c r="D10" s="12">
        <v>1</v>
      </c>
      <c r="E10" s="12">
        <v>1985</v>
      </c>
      <c r="F10" s="12">
        <v>36</v>
      </c>
      <c r="G10" s="12" t="s">
        <v>146</v>
      </c>
      <c r="H10" s="12">
        <v>1024</v>
      </c>
      <c r="I10" s="12">
        <v>1988</v>
      </c>
      <c r="J10" s="13">
        <v>64</v>
      </c>
      <c r="K10" s="14" t="s">
        <v>9</v>
      </c>
      <c r="L10" s="12">
        <v>25.29</v>
      </c>
      <c r="M10" s="12">
        <v>-0.57999999999999996</v>
      </c>
      <c r="N10" s="12">
        <v>-2.42</v>
      </c>
      <c r="O10" s="25">
        <v>-2.71</v>
      </c>
      <c r="P10" s="15">
        <v>0.72323978369249198</v>
      </c>
      <c r="Q10" s="15">
        <v>237.34089271985499</v>
      </c>
    </row>
    <row r="11" spans="2:22" ht="15" customHeight="1" x14ac:dyDescent="0.4">
      <c r="B11" s="17">
        <v>1185</v>
      </c>
      <c r="C11" s="17">
        <v>3</v>
      </c>
      <c r="D11" s="17">
        <v>2</v>
      </c>
      <c r="E11" s="17">
        <v>1991</v>
      </c>
      <c r="F11" s="17">
        <v>30</v>
      </c>
      <c r="G11" s="17" t="s">
        <v>146</v>
      </c>
      <c r="H11" s="17">
        <v>1024</v>
      </c>
      <c r="I11" s="17">
        <v>1988</v>
      </c>
      <c r="J11" s="15">
        <v>64</v>
      </c>
      <c r="K11" s="18" t="s">
        <v>9</v>
      </c>
      <c r="L11" s="17">
        <v>27.77</v>
      </c>
      <c r="M11" s="17">
        <v>-3.75</v>
      </c>
      <c r="N11" s="17">
        <v>-9.17</v>
      </c>
      <c r="O11" s="26">
        <v>-11.045</v>
      </c>
      <c r="P11" s="15">
        <v>0.52344100689633399</v>
      </c>
      <c r="Q11" s="15">
        <v>178.25040597608199</v>
      </c>
    </row>
    <row r="12" spans="2:22" ht="15" customHeight="1" x14ac:dyDescent="0.4">
      <c r="B12" s="17">
        <v>1192</v>
      </c>
      <c r="C12" s="17">
        <v>5</v>
      </c>
      <c r="D12" s="17">
        <v>1</v>
      </c>
      <c r="E12" s="17">
        <v>1994</v>
      </c>
      <c r="F12" s="17">
        <v>26</v>
      </c>
      <c r="G12" s="17" t="s">
        <v>146</v>
      </c>
      <c r="H12" s="17">
        <v>1024</v>
      </c>
      <c r="I12" s="17">
        <v>1988</v>
      </c>
      <c r="J12" s="15">
        <v>64</v>
      </c>
      <c r="K12" s="18" t="s">
        <v>9</v>
      </c>
      <c r="L12" s="17">
        <v>26.23</v>
      </c>
      <c r="M12" s="17">
        <v>-0.08</v>
      </c>
      <c r="N12" s="17">
        <v>-5.42</v>
      </c>
      <c r="O12" s="26">
        <v>-5.46</v>
      </c>
      <c r="P12" s="15">
        <v>0.53133466316066202</v>
      </c>
      <c r="Q12" s="15">
        <v>174.878050400425</v>
      </c>
      <c r="S12" s="10" t="s">
        <v>155</v>
      </c>
      <c r="T12" s="20" t="s">
        <v>97</v>
      </c>
      <c r="U12" s="20" t="s">
        <v>98</v>
      </c>
      <c r="V12" s="20" t="s">
        <v>99</v>
      </c>
    </row>
    <row r="13" spans="2:22" ht="15" customHeight="1" x14ac:dyDescent="0.4">
      <c r="B13" s="17">
        <v>1202</v>
      </c>
      <c r="C13" s="17">
        <v>4</v>
      </c>
      <c r="D13" s="17">
        <v>1</v>
      </c>
      <c r="E13" s="17">
        <v>1996</v>
      </c>
      <c r="F13" s="17">
        <v>24</v>
      </c>
      <c r="G13" s="17" t="s">
        <v>146</v>
      </c>
      <c r="H13" s="17">
        <v>1024</v>
      </c>
      <c r="I13" s="17">
        <v>1988</v>
      </c>
      <c r="J13" s="15">
        <v>64</v>
      </c>
      <c r="K13" s="18" t="s">
        <v>9</v>
      </c>
      <c r="L13" s="17">
        <v>25.76</v>
      </c>
      <c r="M13" s="17">
        <v>-0.5</v>
      </c>
      <c r="N13" s="17">
        <v>-3.25</v>
      </c>
      <c r="O13" s="26">
        <v>-3.5</v>
      </c>
      <c r="P13" s="15">
        <v>0.83421552286831702</v>
      </c>
      <c r="Q13" s="15">
        <v>275.69853302315499</v>
      </c>
      <c r="S13" s="27" t="s">
        <v>145</v>
      </c>
      <c r="T13" s="16">
        <f>AVERAGE(Q10:Q38)</f>
        <v>265.1086948619091</v>
      </c>
      <c r="U13" s="16">
        <f>AVERAGE(Q39:Q67)</f>
        <v>184.73042940743915</v>
      </c>
      <c r="V13" s="16">
        <f>AVERAGE(Q68:Q96)</f>
        <v>122.43981516905487</v>
      </c>
    </row>
    <row r="14" spans="2:22" ht="15" customHeight="1" x14ac:dyDescent="0.4">
      <c r="B14" s="17">
        <v>1227</v>
      </c>
      <c r="C14" s="17">
        <v>2</v>
      </c>
      <c r="D14" s="17">
        <v>1</v>
      </c>
      <c r="E14" s="17">
        <v>1996</v>
      </c>
      <c r="F14" s="17">
        <v>25</v>
      </c>
      <c r="G14" s="17" t="s">
        <v>146</v>
      </c>
      <c r="H14" s="17">
        <v>1024</v>
      </c>
      <c r="I14" s="17">
        <v>1988</v>
      </c>
      <c r="J14" s="15">
        <v>64</v>
      </c>
      <c r="K14" s="18" t="s">
        <v>9</v>
      </c>
      <c r="L14" s="17">
        <v>28.28</v>
      </c>
      <c r="M14" s="17">
        <v>-1.08</v>
      </c>
      <c r="N14" s="17">
        <v>-8.92</v>
      </c>
      <c r="O14" s="26">
        <v>-9.4600000000000009</v>
      </c>
      <c r="P14" s="15">
        <v>0.49523863792956202</v>
      </c>
      <c r="Q14" s="15">
        <v>161.257378694473</v>
      </c>
      <c r="S14" s="28" t="s">
        <v>147</v>
      </c>
      <c r="T14" s="16">
        <f>STDEV(Q10:Q38)</f>
        <v>84.995057330295538</v>
      </c>
      <c r="U14" s="16">
        <f>STDEV(Q39:Q67)</f>
        <v>48.105910691047882</v>
      </c>
      <c r="V14" s="16">
        <f>STDEV(Q68:Q96)</f>
        <v>31.567163223726329</v>
      </c>
    </row>
    <row r="15" spans="2:22" ht="15" customHeight="1" x14ac:dyDescent="0.4">
      <c r="B15" s="15">
        <v>1541</v>
      </c>
      <c r="C15" s="15">
        <v>8</v>
      </c>
      <c r="D15" s="15">
        <v>1</v>
      </c>
      <c r="E15" s="15">
        <v>1996</v>
      </c>
      <c r="F15" s="17">
        <v>25</v>
      </c>
      <c r="G15" s="15" t="s">
        <v>146</v>
      </c>
      <c r="H15" s="15">
        <v>1024</v>
      </c>
      <c r="I15" s="15">
        <v>1988</v>
      </c>
      <c r="J15" s="15">
        <v>64</v>
      </c>
      <c r="K15" s="18" t="s">
        <v>9</v>
      </c>
      <c r="L15" s="15">
        <v>23.61</v>
      </c>
      <c r="M15" s="15">
        <v>0</v>
      </c>
      <c r="N15" s="15">
        <v>0.92</v>
      </c>
      <c r="O15" s="29">
        <v>0.92</v>
      </c>
      <c r="P15" s="15">
        <v>0.76644411448635696</v>
      </c>
      <c r="Q15" s="15">
        <v>255.709115602184</v>
      </c>
    </row>
    <row r="16" spans="2:22" ht="15" customHeight="1" x14ac:dyDescent="0.4">
      <c r="B16" s="15">
        <v>1548</v>
      </c>
      <c r="C16" s="15">
        <v>9</v>
      </c>
      <c r="D16" s="15">
        <v>2</v>
      </c>
      <c r="E16" s="15">
        <v>1966</v>
      </c>
      <c r="F16" s="17">
        <v>55</v>
      </c>
      <c r="G16" s="15" t="s">
        <v>146</v>
      </c>
      <c r="H16" s="15">
        <v>1024</v>
      </c>
      <c r="I16" s="15">
        <v>1988</v>
      </c>
      <c r="J16" s="15">
        <v>64</v>
      </c>
      <c r="K16" s="18" t="s">
        <v>9</v>
      </c>
      <c r="L16" s="15">
        <v>24.93</v>
      </c>
      <c r="M16" s="15">
        <v>-0.67</v>
      </c>
      <c r="N16" s="15">
        <v>-3.17</v>
      </c>
      <c r="O16" s="29">
        <v>-3.5049999999999999</v>
      </c>
      <c r="P16" s="15">
        <v>0.48218676294166601</v>
      </c>
      <c r="Q16" s="15">
        <v>161.71039149078501</v>
      </c>
    </row>
    <row r="17" spans="2:24" ht="15" customHeight="1" x14ac:dyDescent="0.4">
      <c r="B17" s="15">
        <v>1558</v>
      </c>
      <c r="C17" s="15">
        <v>10</v>
      </c>
      <c r="D17" s="15">
        <v>2</v>
      </c>
      <c r="E17" s="15">
        <v>1980</v>
      </c>
      <c r="F17" s="17">
        <v>41</v>
      </c>
      <c r="G17" s="15" t="s">
        <v>146</v>
      </c>
      <c r="H17" s="15">
        <v>1024</v>
      </c>
      <c r="I17" s="15">
        <v>1988</v>
      </c>
      <c r="J17" s="15">
        <v>64</v>
      </c>
      <c r="K17" s="18" t="s">
        <v>9</v>
      </c>
      <c r="L17" s="15">
        <v>25.48</v>
      </c>
      <c r="M17" s="15">
        <v>-0.67</v>
      </c>
      <c r="N17" s="15">
        <v>-3.33</v>
      </c>
      <c r="O17" s="29">
        <v>-3.665</v>
      </c>
      <c r="P17" s="15">
        <v>1.0469818994759501</v>
      </c>
      <c r="Q17" s="15">
        <v>341.60912875051901</v>
      </c>
    </row>
    <row r="18" spans="2:24" ht="15" customHeight="1" x14ac:dyDescent="0.4">
      <c r="B18" s="15">
        <v>1568</v>
      </c>
      <c r="C18" s="15">
        <v>11</v>
      </c>
      <c r="D18" s="15">
        <v>2</v>
      </c>
      <c r="E18" s="15">
        <v>1995</v>
      </c>
      <c r="F18" s="17">
        <v>26</v>
      </c>
      <c r="G18" s="15" t="s">
        <v>146</v>
      </c>
      <c r="H18" s="15">
        <v>1024</v>
      </c>
      <c r="I18" s="15">
        <v>1988</v>
      </c>
      <c r="J18" s="15">
        <v>64</v>
      </c>
      <c r="K18" s="18" t="s">
        <v>9</v>
      </c>
      <c r="L18" s="15">
        <v>25.91</v>
      </c>
      <c r="M18" s="15">
        <v>-0.5</v>
      </c>
      <c r="N18" s="15">
        <v>-3.83</v>
      </c>
      <c r="O18" s="29">
        <v>-4.08</v>
      </c>
      <c r="P18" s="15">
        <v>0.56511883216487901</v>
      </c>
      <c r="Q18" s="15">
        <v>184.14326931289901</v>
      </c>
    </row>
    <row r="19" spans="2:24" ht="15" customHeight="1" x14ac:dyDescent="0.4">
      <c r="B19" s="15">
        <v>1577</v>
      </c>
      <c r="C19" s="15">
        <v>12</v>
      </c>
      <c r="D19" s="15">
        <v>1</v>
      </c>
      <c r="E19" s="15">
        <v>1993</v>
      </c>
      <c r="F19" s="17">
        <v>27</v>
      </c>
      <c r="G19" s="15" t="s">
        <v>146</v>
      </c>
      <c r="H19" s="15">
        <v>1024</v>
      </c>
      <c r="I19" s="15">
        <v>1988</v>
      </c>
      <c r="J19" s="15">
        <v>64</v>
      </c>
      <c r="K19" s="18" t="s">
        <v>9</v>
      </c>
      <c r="L19" s="15">
        <v>23.33</v>
      </c>
      <c r="M19" s="15">
        <v>-0.25</v>
      </c>
      <c r="N19" s="15">
        <v>-0.25</v>
      </c>
      <c r="O19" s="29">
        <v>-0.375</v>
      </c>
      <c r="P19" s="15">
        <v>1.2001427682310399</v>
      </c>
      <c r="Q19" s="15">
        <v>399.41056137129499</v>
      </c>
    </row>
    <row r="20" spans="2:24" ht="15" customHeight="1" x14ac:dyDescent="0.4">
      <c r="B20" s="15">
        <v>1583</v>
      </c>
      <c r="C20" s="15">
        <v>13</v>
      </c>
      <c r="D20" s="15">
        <v>1</v>
      </c>
      <c r="E20" s="15">
        <v>1981</v>
      </c>
      <c r="F20" s="17">
        <v>40</v>
      </c>
      <c r="G20" s="15" t="s">
        <v>146</v>
      </c>
      <c r="H20" s="15">
        <v>1024</v>
      </c>
      <c r="I20" s="15">
        <v>1988</v>
      </c>
      <c r="J20" s="15">
        <v>64</v>
      </c>
      <c r="K20" s="18" t="s">
        <v>9</v>
      </c>
      <c r="L20" s="15">
        <v>24.7</v>
      </c>
      <c r="M20" s="15">
        <v>-0.5</v>
      </c>
      <c r="N20" s="15">
        <v>0.75</v>
      </c>
      <c r="O20" s="29">
        <v>0.5</v>
      </c>
      <c r="P20" s="15">
        <v>0.97316313987566105</v>
      </c>
      <c r="Q20" s="15">
        <v>319.75578056232899</v>
      </c>
    </row>
    <row r="21" spans="2:24" ht="15" customHeight="1" x14ac:dyDescent="0.4">
      <c r="B21" s="15">
        <v>1592</v>
      </c>
      <c r="C21" s="15">
        <v>14</v>
      </c>
      <c r="D21" s="15">
        <v>1</v>
      </c>
      <c r="E21" s="15">
        <v>1984</v>
      </c>
      <c r="F21" s="17">
        <v>37</v>
      </c>
      <c r="G21" s="15" t="s">
        <v>146</v>
      </c>
      <c r="H21" s="15">
        <v>1024</v>
      </c>
      <c r="I21" s="15">
        <v>1988</v>
      </c>
      <c r="J21" s="15">
        <v>64</v>
      </c>
      <c r="K21" s="18" t="s">
        <v>9</v>
      </c>
      <c r="L21" s="15">
        <v>25.58</v>
      </c>
      <c r="M21" s="15">
        <v>-0.75</v>
      </c>
      <c r="N21" s="15">
        <v>-3.17</v>
      </c>
      <c r="O21" s="29">
        <v>-3.5449999999999999</v>
      </c>
      <c r="P21" s="15">
        <v>0.90482248870054305</v>
      </c>
      <c r="Q21" s="15">
        <v>306.02348492824302</v>
      </c>
    </row>
    <row r="22" spans="2:24" ht="15" customHeight="1" x14ac:dyDescent="0.4">
      <c r="B22" s="15">
        <v>1600</v>
      </c>
      <c r="C22" s="15">
        <v>15</v>
      </c>
      <c r="D22" s="15">
        <v>1</v>
      </c>
      <c r="E22" s="15">
        <v>1979</v>
      </c>
      <c r="F22" s="17">
        <v>42</v>
      </c>
      <c r="G22" s="15" t="s">
        <v>146</v>
      </c>
      <c r="H22" s="15">
        <v>1024</v>
      </c>
      <c r="I22" s="15">
        <v>1988</v>
      </c>
      <c r="J22" s="15">
        <v>64</v>
      </c>
      <c r="K22" s="18" t="s">
        <v>9</v>
      </c>
      <c r="L22" s="15">
        <v>25.32</v>
      </c>
      <c r="M22" s="15">
        <v>-2.75</v>
      </c>
      <c r="N22" s="15">
        <v>-0.17</v>
      </c>
      <c r="O22" s="29">
        <v>-1.5449999999999999</v>
      </c>
      <c r="P22" s="15">
        <v>1.2119167331023599</v>
      </c>
      <c r="Q22" s="15">
        <v>401.74862347527699</v>
      </c>
      <c r="X22" s="11"/>
    </row>
    <row r="23" spans="2:24" ht="15" customHeight="1" x14ac:dyDescent="0.4">
      <c r="B23" s="15">
        <v>1606</v>
      </c>
      <c r="C23" s="15">
        <v>16</v>
      </c>
      <c r="D23" s="15">
        <v>1</v>
      </c>
      <c r="E23" s="15">
        <v>1979</v>
      </c>
      <c r="F23" s="17">
        <v>42</v>
      </c>
      <c r="G23" s="15" t="s">
        <v>146</v>
      </c>
      <c r="H23" s="15">
        <v>1024</v>
      </c>
      <c r="I23" s="15">
        <v>1988</v>
      </c>
      <c r="J23" s="15">
        <v>64</v>
      </c>
      <c r="K23" s="18" t="s">
        <v>9</v>
      </c>
      <c r="L23" s="15">
        <v>23.87</v>
      </c>
      <c r="M23" s="15">
        <v>-0.67</v>
      </c>
      <c r="N23" s="15">
        <v>0</v>
      </c>
      <c r="O23" s="29">
        <v>-0.33500000000000002</v>
      </c>
      <c r="P23" s="15">
        <v>0.89033483433960003</v>
      </c>
      <c r="Q23" s="15">
        <v>296.942747096885</v>
      </c>
    </row>
    <row r="24" spans="2:24" ht="15" customHeight="1" x14ac:dyDescent="0.4">
      <c r="B24" s="15">
        <v>1622</v>
      </c>
      <c r="C24" s="15">
        <v>17</v>
      </c>
      <c r="D24" s="15">
        <v>1</v>
      </c>
      <c r="E24" s="15">
        <v>1994</v>
      </c>
      <c r="F24" s="17">
        <v>27</v>
      </c>
      <c r="G24" s="15" t="s">
        <v>146</v>
      </c>
      <c r="H24" s="15">
        <v>1024</v>
      </c>
      <c r="I24" s="15">
        <v>1988</v>
      </c>
      <c r="J24" s="15">
        <v>64</v>
      </c>
      <c r="K24" s="18" t="s">
        <v>9</v>
      </c>
      <c r="L24" s="15">
        <v>24.05</v>
      </c>
      <c r="M24" s="15">
        <v>-0.25</v>
      </c>
      <c r="N24" s="15">
        <v>-0.5</v>
      </c>
      <c r="O24" s="29">
        <v>-0.625</v>
      </c>
      <c r="P24" s="15">
        <v>1.0980136813329799</v>
      </c>
      <c r="Q24" s="15">
        <v>363.095780238923</v>
      </c>
    </row>
    <row r="25" spans="2:24" ht="15" customHeight="1" x14ac:dyDescent="0.4">
      <c r="B25" s="15">
        <v>1629</v>
      </c>
      <c r="C25" s="15">
        <v>18</v>
      </c>
      <c r="D25" s="15">
        <v>1</v>
      </c>
      <c r="E25" s="15">
        <v>1977</v>
      </c>
      <c r="F25" s="17">
        <v>44</v>
      </c>
      <c r="G25" s="15" t="s">
        <v>146</v>
      </c>
      <c r="H25" s="15">
        <v>1024</v>
      </c>
      <c r="I25" s="15">
        <v>1988</v>
      </c>
      <c r="J25" s="15">
        <v>64</v>
      </c>
      <c r="K25" s="18" t="s">
        <v>9</v>
      </c>
      <c r="L25" s="15">
        <v>26.07</v>
      </c>
      <c r="M25" s="15">
        <v>-1.08</v>
      </c>
      <c r="N25" s="15">
        <v>-5.17</v>
      </c>
      <c r="O25" s="29">
        <v>-5.71</v>
      </c>
      <c r="P25" s="15">
        <v>0.77003275939680305</v>
      </c>
      <c r="Q25" s="15">
        <v>250.30696967734801</v>
      </c>
    </row>
    <row r="26" spans="2:24" ht="15" customHeight="1" x14ac:dyDescent="0.4">
      <c r="B26" s="15">
        <v>1635</v>
      </c>
      <c r="C26" s="15">
        <v>19</v>
      </c>
      <c r="D26" s="15">
        <v>1</v>
      </c>
      <c r="E26" s="15">
        <v>1994</v>
      </c>
      <c r="F26" s="17">
        <v>27</v>
      </c>
      <c r="G26" s="15" t="s">
        <v>146</v>
      </c>
      <c r="H26" s="15">
        <v>1024</v>
      </c>
      <c r="I26" s="15">
        <v>1988</v>
      </c>
      <c r="J26" s="15">
        <v>64</v>
      </c>
      <c r="K26" s="18" t="s">
        <v>9</v>
      </c>
      <c r="L26" s="15">
        <v>24.8</v>
      </c>
      <c r="M26" s="15">
        <v>-0.08</v>
      </c>
      <c r="N26" s="15">
        <v>-2.08</v>
      </c>
      <c r="O26" s="29">
        <v>-2.12</v>
      </c>
      <c r="P26" s="15">
        <v>0.78919961058575205</v>
      </c>
      <c r="Q26" s="15">
        <v>260.52604818407798</v>
      </c>
    </row>
    <row r="27" spans="2:24" ht="15" customHeight="1" x14ac:dyDescent="0.4">
      <c r="B27" s="15">
        <v>1647</v>
      </c>
      <c r="C27" s="15">
        <v>20</v>
      </c>
      <c r="D27" s="15">
        <v>1</v>
      </c>
      <c r="E27" s="15">
        <v>1986</v>
      </c>
      <c r="F27" s="17">
        <v>35</v>
      </c>
      <c r="G27" s="15" t="s">
        <v>146</v>
      </c>
      <c r="H27" s="15">
        <v>1024</v>
      </c>
      <c r="I27" s="15">
        <v>1988</v>
      </c>
      <c r="J27" s="15">
        <v>64</v>
      </c>
      <c r="K27" s="18" t="s">
        <v>9</v>
      </c>
      <c r="L27" s="15">
        <v>25.7</v>
      </c>
      <c r="M27" s="15">
        <v>-0.67</v>
      </c>
      <c r="N27" s="15">
        <v>-5</v>
      </c>
      <c r="O27" s="29">
        <v>-5.335</v>
      </c>
      <c r="P27" s="15">
        <v>0.68921106534074195</v>
      </c>
      <c r="Q27" s="15">
        <v>230.178913811813</v>
      </c>
    </row>
    <row r="28" spans="2:24" ht="15" customHeight="1" x14ac:dyDescent="0.4">
      <c r="B28" s="15">
        <v>1654</v>
      </c>
      <c r="C28" s="15">
        <v>21</v>
      </c>
      <c r="D28" s="15">
        <v>1</v>
      </c>
      <c r="E28" s="15">
        <v>1980</v>
      </c>
      <c r="F28" s="17">
        <v>41</v>
      </c>
      <c r="G28" s="15" t="s">
        <v>146</v>
      </c>
      <c r="H28" s="15">
        <v>1024</v>
      </c>
      <c r="I28" s="15">
        <v>1988</v>
      </c>
      <c r="J28" s="15">
        <v>64</v>
      </c>
      <c r="K28" s="18" t="s">
        <v>9</v>
      </c>
      <c r="L28" s="15">
        <v>27.23</v>
      </c>
      <c r="M28" s="15">
        <v>-0.33</v>
      </c>
      <c r="N28" s="15">
        <v>-4.5</v>
      </c>
      <c r="O28" s="29">
        <v>-4.665</v>
      </c>
      <c r="P28" s="15">
        <v>0.70252219197535104</v>
      </c>
      <c r="Q28" s="15">
        <v>231.41463090423801</v>
      </c>
    </row>
    <row r="29" spans="2:24" ht="15" customHeight="1" x14ac:dyDescent="0.4">
      <c r="B29" s="15">
        <v>1662</v>
      </c>
      <c r="C29" s="15">
        <v>22</v>
      </c>
      <c r="D29" s="15">
        <v>1</v>
      </c>
      <c r="E29" s="15">
        <v>1975</v>
      </c>
      <c r="F29" s="17">
        <v>46</v>
      </c>
      <c r="G29" s="15" t="s">
        <v>146</v>
      </c>
      <c r="H29" s="15">
        <v>1024</v>
      </c>
      <c r="I29" s="15">
        <v>1988</v>
      </c>
      <c r="J29" s="15">
        <v>64</v>
      </c>
      <c r="K29" s="18" t="s">
        <v>9</v>
      </c>
      <c r="L29" s="15">
        <v>27.28</v>
      </c>
      <c r="M29" s="15">
        <v>-1.25</v>
      </c>
      <c r="N29" s="15">
        <v>-7.42</v>
      </c>
      <c r="O29" s="29">
        <v>-8.0449999999999999</v>
      </c>
      <c r="P29" s="15">
        <v>0.64764221498941899</v>
      </c>
      <c r="Q29" s="15">
        <v>216.13681746498301</v>
      </c>
    </row>
    <row r="30" spans="2:24" ht="15" customHeight="1" x14ac:dyDescent="0.4">
      <c r="B30" s="15">
        <v>1681</v>
      </c>
      <c r="C30" s="15">
        <v>24</v>
      </c>
      <c r="D30" s="15">
        <v>1</v>
      </c>
      <c r="E30" s="15">
        <v>1984</v>
      </c>
      <c r="F30" s="17">
        <v>37</v>
      </c>
      <c r="G30" s="15" t="s">
        <v>146</v>
      </c>
      <c r="H30" s="15">
        <v>1024</v>
      </c>
      <c r="I30" s="15">
        <v>1988</v>
      </c>
      <c r="J30" s="15">
        <v>64</v>
      </c>
      <c r="K30" s="18" t="s">
        <v>9</v>
      </c>
      <c r="L30" s="15">
        <v>24.43</v>
      </c>
      <c r="M30" s="15">
        <v>-0.25</v>
      </c>
      <c r="N30" s="15">
        <v>-3</v>
      </c>
      <c r="O30" s="29">
        <v>-3.125</v>
      </c>
      <c r="P30" s="15">
        <v>1.2230994275265401</v>
      </c>
      <c r="Q30" s="15">
        <v>401.00703504872502</v>
      </c>
    </row>
    <row r="31" spans="2:24" ht="15" customHeight="1" x14ac:dyDescent="0.4">
      <c r="B31" s="15">
        <v>1689</v>
      </c>
      <c r="C31" s="15">
        <v>25</v>
      </c>
      <c r="D31" s="15">
        <v>1</v>
      </c>
      <c r="E31" s="15">
        <v>1991</v>
      </c>
      <c r="F31" s="17">
        <v>30</v>
      </c>
      <c r="G31" s="15" t="s">
        <v>146</v>
      </c>
      <c r="H31" s="15">
        <v>1024</v>
      </c>
      <c r="I31" s="15">
        <v>1988</v>
      </c>
      <c r="J31" s="15">
        <v>64</v>
      </c>
      <c r="K31" s="18" t="s">
        <v>9</v>
      </c>
      <c r="L31" s="15">
        <v>25.76</v>
      </c>
      <c r="M31" s="15">
        <v>-0.25</v>
      </c>
      <c r="N31" s="15">
        <v>-2</v>
      </c>
      <c r="O31" s="29">
        <v>-2.125</v>
      </c>
      <c r="P31" s="15">
        <v>0.4553777378096</v>
      </c>
      <c r="Q31" s="15">
        <v>150.056947584315</v>
      </c>
    </row>
    <row r="32" spans="2:24" ht="15" customHeight="1" x14ac:dyDescent="0.4">
      <c r="B32" s="15">
        <v>1697</v>
      </c>
      <c r="C32" s="15">
        <v>26</v>
      </c>
      <c r="D32" s="15">
        <v>1</v>
      </c>
      <c r="E32" s="15">
        <v>1973</v>
      </c>
      <c r="F32" s="17">
        <v>48</v>
      </c>
      <c r="G32" s="15" t="s">
        <v>146</v>
      </c>
      <c r="H32" s="15">
        <v>1024</v>
      </c>
      <c r="I32" s="15">
        <v>1988</v>
      </c>
      <c r="J32" s="15">
        <v>64</v>
      </c>
      <c r="K32" s="18" t="s">
        <v>9</v>
      </c>
      <c r="L32" s="15">
        <v>25.13</v>
      </c>
      <c r="M32" s="15">
        <v>-0.25</v>
      </c>
      <c r="N32" s="15">
        <v>-5.25</v>
      </c>
      <c r="O32" s="29">
        <v>-5.375</v>
      </c>
      <c r="P32" s="15">
        <v>1.1405480826144001</v>
      </c>
      <c r="Q32" s="15">
        <v>376.91716487234902</v>
      </c>
    </row>
    <row r="33" spans="2:17" ht="15" customHeight="1" x14ac:dyDescent="0.4">
      <c r="B33" s="15">
        <v>1704</v>
      </c>
      <c r="C33" s="15">
        <v>27</v>
      </c>
      <c r="D33" s="15">
        <v>1</v>
      </c>
      <c r="E33" s="15">
        <v>1982</v>
      </c>
      <c r="F33" s="17">
        <v>39</v>
      </c>
      <c r="G33" s="15" t="s">
        <v>146</v>
      </c>
      <c r="H33" s="15">
        <v>1024</v>
      </c>
      <c r="I33" s="15">
        <v>1988</v>
      </c>
      <c r="J33" s="15">
        <v>64</v>
      </c>
      <c r="K33" s="18" t="s">
        <v>9</v>
      </c>
      <c r="L33" s="15">
        <v>24.52</v>
      </c>
      <c r="M33" s="15">
        <v>-0.5</v>
      </c>
      <c r="N33" s="15">
        <v>-1.75</v>
      </c>
      <c r="O33" s="29">
        <v>-2</v>
      </c>
      <c r="P33" s="15">
        <v>1.21111518848164</v>
      </c>
      <c r="Q33" s="15">
        <v>397.84446379235698</v>
      </c>
    </row>
    <row r="34" spans="2:17" ht="15" customHeight="1" x14ac:dyDescent="0.4">
      <c r="B34" s="15">
        <v>1711</v>
      </c>
      <c r="C34" s="15">
        <v>28</v>
      </c>
      <c r="D34" s="15">
        <v>1</v>
      </c>
      <c r="E34" s="15">
        <v>1983</v>
      </c>
      <c r="F34" s="17">
        <v>37</v>
      </c>
      <c r="G34" s="15" t="s">
        <v>146</v>
      </c>
      <c r="H34" s="15">
        <v>1024</v>
      </c>
      <c r="I34" s="15">
        <v>1988</v>
      </c>
      <c r="J34" s="15">
        <v>64</v>
      </c>
      <c r="K34" s="18" t="s">
        <v>9</v>
      </c>
      <c r="L34" s="15">
        <v>26.62</v>
      </c>
      <c r="M34" s="15">
        <v>-0.5</v>
      </c>
      <c r="N34" s="15">
        <v>-4.08</v>
      </c>
      <c r="O34" s="29">
        <v>-4.33</v>
      </c>
      <c r="P34" s="15">
        <v>0.60061552170448196</v>
      </c>
      <c r="Q34" s="15">
        <v>190.21239334536099</v>
      </c>
    </row>
    <row r="35" spans="2:17" ht="15" customHeight="1" x14ac:dyDescent="0.4">
      <c r="B35" s="15">
        <v>1718</v>
      </c>
      <c r="C35" s="15">
        <v>29</v>
      </c>
      <c r="D35" s="15">
        <v>1</v>
      </c>
      <c r="E35" s="15">
        <v>1973</v>
      </c>
      <c r="F35" s="17">
        <v>48</v>
      </c>
      <c r="G35" s="15" t="s">
        <v>146</v>
      </c>
      <c r="H35" s="15">
        <v>1024</v>
      </c>
      <c r="I35" s="15">
        <v>1988</v>
      </c>
      <c r="J35" s="15">
        <v>64</v>
      </c>
      <c r="K35" s="18" t="s">
        <v>9</v>
      </c>
      <c r="L35" s="15">
        <v>26.23</v>
      </c>
      <c r="M35" s="15">
        <v>-0.75</v>
      </c>
      <c r="N35" s="15">
        <v>-4.58</v>
      </c>
      <c r="O35" s="29">
        <v>-4.9550000000000001</v>
      </c>
      <c r="P35" s="15">
        <v>0.43593126600687199</v>
      </c>
      <c r="Q35" s="15">
        <v>143.80783009674201</v>
      </c>
    </row>
    <row r="36" spans="2:17" ht="15" customHeight="1" x14ac:dyDescent="0.4">
      <c r="B36" s="15">
        <v>1724</v>
      </c>
      <c r="C36" s="15">
        <v>30</v>
      </c>
      <c r="D36" s="15">
        <v>2</v>
      </c>
      <c r="E36" s="15">
        <v>1974</v>
      </c>
      <c r="F36" s="17">
        <v>47</v>
      </c>
      <c r="G36" s="17" t="s">
        <v>146</v>
      </c>
      <c r="H36" s="15">
        <v>1024</v>
      </c>
      <c r="I36" s="15">
        <v>1988</v>
      </c>
      <c r="J36" s="15">
        <v>64</v>
      </c>
      <c r="K36" s="18" t="s">
        <v>9</v>
      </c>
      <c r="L36" s="15">
        <v>27.3</v>
      </c>
      <c r="M36" s="15">
        <v>-0.83</v>
      </c>
      <c r="N36" s="15">
        <v>-9.08</v>
      </c>
      <c r="O36" s="29">
        <v>-9.4949999999999992</v>
      </c>
      <c r="P36" s="15">
        <v>0.86538011117935698</v>
      </c>
      <c r="Q36" s="15">
        <v>284.78301580158501</v>
      </c>
    </row>
    <row r="37" spans="2:17" ht="15" customHeight="1" x14ac:dyDescent="0.4">
      <c r="B37" s="15">
        <v>1732</v>
      </c>
      <c r="C37" s="15">
        <v>31</v>
      </c>
      <c r="D37" s="15">
        <v>1</v>
      </c>
      <c r="E37" s="15">
        <v>1993</v>
      </c>
      <c r="F37" s="17">
        <v>28</v>
      </c>
      <c r="G37" s="17" t="s">
        <v>146</v>
      </c>
      <c r="H37" s="15">
        <v>1024</v>
      </c>
      <c r="I37" s="15">
        <v>1988</v>
      </c>
      <c r="J37" s="15">
        <v>64</v>
      </c>
      <c r="K37" s="18" t="s">
        <v>9</v>
      </c>
      <c r="L37" s="15">
        <v>26.73</v>
      </c>
      <c r="M37" s="15">
        <v>-0.25</v>
      </c>
      <c r="N37" s="15">
        <v>-6.92</v>
      </c>
      <c r="O37" s="29">
        <v>-7.0449999999999999</v>
      </c>
      <c r="P37" s="15">
        <v>0.52876054670581996</v>
      </c>
      <c r="Q37" s="15">
        <v>172.25983992784199</v>
      </c>
    </row>
    <row r="38" spans="2:17" ht="15" customHeight="1" x14ac:dyDescent="0.4">
      <c r="B38" s="15">
        <v>1739</v>
      </c>
      <c r="C38" s="15">
        <v>32</v>
      </c>
      <c r="D38" s="15">
        <v>1</v>
      </c>
      <c r="E38" s="15">
        <v>1985</v>
      </c>
      <c r="F38" s="17">
        <v>36</v>
      </c>
      <c r="G38" s="17" t="s">
        <v>146</v>
      </c>
      <c r="H38" s="17">
        <v>1024</v>
      </c>
      <c r="I38" s="15">
        <v>1988</v>
      </c>
      <c r="J38" s="15">
        <v>64</v>
      </c>
      <c r="K38" s="18" t="s">
        <v>9</v>
      </c>
      <c r="L38" s="17">
        <v>26.9</v>
      </c>
      <c r="M38" s="15">
        <v>-0.08</v>
      </c>
      <c r="N38" s="15">
        <v>-6.33</v>
      </c>
      <c r="O38" s="29">
        <v>-6.37</v>
      </c>
      <c r="P38" s="15">
        <v>0.99244070569064702</v>
      </c>
      <c r="Q38" s="15">
        <v>325.12593684030003</v>
      </c>
    </row>
    <row r="39" spans="2:17" ht="15" customHeight="1" x14ac:dyDescent="0.4">
      <c r="B39" s="15">
        <v>1174</v>
      </c>
      <c r="C39" s="15">
        <v>1</v>
      </c>
      <c r="D39" s="15">
        <v>1</v>
      </c>
      <c r="E39" s="15">
        <v>1985</v>
      </c>
      <c r="F39" s="17">
        <v>36</v>
      </c>
      <c r="G39" s="15" t="s">
        <v>146</v>
      </c>
      <c r="H39" s="15">
        <v>1024</v>
      </c>
      <c r="I39" s="15">
        <v>1988</v>
      </c>
      <c r="J39" s="15">
        <v>64</v>
      </c>
      <c r="K39" s="30" t="s">
        <v>98</v>
      </c>
      <c r="L39" s="15">
        <v>25.29</v>
      </c>
      <c r="M39" s="15">
        <v>-0.57999999999999996</v>
      </c>
      <c r="N39" s="15">
        <v>-2.42</v>
      </c>
      <c r="O39" s="29">
        <v>-2.71</v>
      </c>
      <c r="P39" s="15">
        <v>0.534944567453572</v>
      </c>
      <c r="Q39" s="15">
        <v>156.312314971837</v>
      </c>
    </row>
    <row r="40" spans="2:17" ht="15" customHeight="1" x14ac:dyDescent="0.4">
      <c r="B40" s="15">
        <v>1188</v>
      </c>
      <c r="C40" s="15">
        <v>3</v>
      </c>
      <c r="D40" s="15">
        <v>2</v>
      </c>
      <c r="E40" s="15">
        <v>1991</v>
      </c>
      <c r="F40" s="17">
        <v>30</v>
      </c>
      <c r="G40" s="15" t="s">
        <v>146</v>
      </c>
      <c r="H40" s="15">
        <v>1024</v>
      </c>
      <c r="I40" s="15">
        <v>1988</v>
      </c>
      <c r="J40" s="15">
        <v>64</v>
      </c>
      <c r="K40" s="30" t="s">
        <v>98</v>
      </c>
      <c r="L40" s="15">
        <v>27.77</v>
      </c>
      <c r="M40" s="15">
        <v>-3.75</v>
      </c>
      <c r="N40" s="15">
        <v>-9.17</v>
      </c>
      <c r="O40" s="29">
        <v>-11.045</v>
      </c>
      <c r="P40" s="15">
        <v>0.46010523135024001</v>
      </c>
      <c r="Q40" s="15">
        <v>148.49994403000599</v>
      </c>
    </row>
    <row r="41" spans="2:17" ht="15" customHeight="1" x14ac:dyDescent="0.4">
      <c r="B41" s="15">
        <v>1198</v>
      </c>
      <c r="C41" s="15">
        <v>5</v>
      </c>
      <c r="D41" s="15">
        <v>1</v>
      </c>
      <c r="E41" s="15">
        <v>1994</v>
      </c>
      <c r="F41" s="17">
        <v>26</v>
      </c>
      <c r="G41" s="15" t="s">
        <v>146</v>
      </c>
      <c r="H41" s="15">
        <v>1024</v>
      </c>
      <c r="I41" s="15">
        <v>1988</v>
      </c>
      <c r="J41" s="15">
        <v>64</v>
      </c>
      <c r="K41" s="30" t="s">
        <v>98</v>
      </c>
      <c r="L41" s="15">
        <v>26.23</v>
      </c>
      <c r="M41" s="15">
        <v>-0.08</v>
      </c>
      <c r="N41" s="15">
        <v>-5.42</v>
      </c>
      <c r="O41" s="29">
        <v>-5.46</v>
      </c>
      <c r="P41" s="15">
        <v>0.78445473204274596</v>
      </c>
      <c r="Q41" s="15">
        <v>226.48866325794799</v>
      </c>
    </row>
    <row r="42" spans="2:17" ht="15" customHeight="1" x14ac:dyDescent="0.4">
      <c r="B42" s="15">
        <v>1208</v>
      </c>
      <c r="C42" s="15">
        <v>4</v>
      </c>
      <c r="D42" s="15">
        <v>1</v>
      </c>
      <c r="E42" s="15">
        <v>1996</v>
      </c>
      <c r="F42" s="17">
        <v>24</v>
      </c>
      <c r="G42" s="15" t="s">
        <v>146</v>
      </c>
      <c r="H42" s="15">
        <v>1024</v>
      </c>
      <c r="I42" s="15">
        <v>1988</v>
      </c>
      <c r="J42" s="15">
        <v>64</v>
      </c>
      <c r="K42" s="30" t="s">
        <v>98</v>
      </c>
      <c r="L42" s="15">
        <v>25.76</v>
      </c>
      <c r="M42" s="15">
        <v>-0.5</v>
      </c>
      <c r="N42" s="15">
        <v>-3.25</v>
      </c>
      <c r="O42" s="29">
        <v>-3.5</v>
      </c>
      <c r="P42" s="15">
        <v>0.40750042223947103</v>
      </c>
      <c r="Q42" s="15">
        <v>151.897223787206</v>
      </c>
    </row>
    <row r="43" spans="2:17" ht="15" customHeight="1" x14ac:dyDescent="0.4">
      <c r="B43" s="15">
        <v>1229</v>
      </c>
      <c r="C43" s="15">
        <v>2</v>
      </c>
      <c r="D43" s="15">
        <v>1</v>
      </c>
      <c r="E43" s="15">
        <v>1996</v>
      </c>
      <c r="F43" s="17">
        <v>25</v>
      </c>
      <c r="G43" s="15" t="s">
        <v>146</v>
      </c>
      <c r="H43" s="15">
        <v>1024</v>
      </c>
      <c r="I43" s="15">
        <v>1988</v>
      </c>
      <c r="J43" s="15">
        <v>64</v>
      </c>
      <c r="K43" s="30" t="s">
        <v>98</v>
      </c>
      <c r="L43" s="17">
        <v>28.28</v>
      </c>
      <c r="M43" s="15">
        <v>-1.08</v>
      </c>
      <c r="N43" s="15">
        <v>-8.92</v>
      </c>
      <c r="O43" s="29">
        <v>-9.4600000000000009</v>
      </c>
      <c r="P43" s="15">
        <v>0.45410275313036402</v>
      </c>
      <c r="Q43" s="15">
        <v>141.80607310552799</v>
      </c>
    </row>
    <row r="44" spans="2:17" ht="15" customHeight="1" x14ac:dyDescent="0.4">
      <c r="B44" s="15">
        <v>1546</v>
      </c>
      <c r="C44" s="15">
        <v>8</v>
      </c>
      <c r="D44" s="15">
        <v>1</v>
      </c>
      <c r="E44" s="15">
        <v>1996</v>
      </c>
      <c r="F44" s="17">
        <v>25</v>
      </c>
      <c r="G44" s="15" t="s">
        <v>146</v>
      </c>
      <c r="H44" s="15">
        <v>1024</v>
      </c>
      <c r="I44" s="15">
        <v>1988</v>
      </c>
      <c r="J44" s="15">
        <v>64</v>
      </c>
      <c r="K44" s="30" t="s">
        <v>98</v>
      </c>
      <c r="L44" s="15">
        <v>23.61</v>
      </c>
      <c r="M44" s="15">
        <v>0</v>
      </c>
      <c r="N44" s="15">
        <v>0.92</v>
      </c>
      <c r="O44" s="29">
        <v>0.92</v>
      </c>
      <c r="P44" s="15">
        <v>1.10253012802998</v>
      </c>
      <c r="Q44" s="15">
        <v>328.90612967746603</v>
      </c>
    </row>
    <row r="45" spans="2:17" ht="15" customHeight="1" x14ac:dyDescent="0.4">
      <c r="B45" s="15">
        <v>1555</v>
      </c>
      <c r="C45" s="15">
        <v>9</v>
      </c>
      <c r="D45" s="15">
        <v>2</v>
      </c>
      <c r="E45" s="15">
        <v>1966</v>
      </c>
      <c r="F45" s="17">
        <v>55</v>
      </c>
      <c r="G45" s="15" t="s">
        <v>146</v>
      </c>
      <c r="H45" s="15">
        <v>1024</v>
      </c>
      <c r="I45" s="15">
        <v>1988</v>
      </c>
      <c r="J45" s="15">
        <v>64</v>
      </c>
      <c r="K45" s="30" t="s">
        <v>98</v>
      </c>
      <c r="L45" s="15">
        <v>24.93</v>
      </c>
      <c r="M45" s="15">
        <v>-0.67</v>
      </c>
      <c r="N45" s="15">
        <v>-3.17</v>
      </c>
      <c r="O45" s="29">
        <v>-3.5049999999999999</v>
      </c>
      <c r="P45" s="15">
        <v>0.50382299279657095</v>
      </c>
      <c r="Q45" s="15">
        <v>166.89640946714201</v>
      </c>
    </row>
    <row r="46" spans="2:17" ht="15" customHeight="1" x14ac:dyDescent="0.4">
      <c r="B46" s="15">
        <v>1563</v>
      </c>
      <c r="C46" s="15">
        <v>10</v>
      </c>
      <c r="D46" s="15">
        <v>2</v>
      </c>
      <c r="E46" s="15">
        <v>1980</v>
      </c>
      <c r="F46" s="17">
        <v>41</v>
      </c>
      <c r="G46" s="15" t="s">
        <v>146</v>
      </c>
      <c r="H46" s="15">
        <v>1024</v>
      </c>
      <c r="I46" s="15">
        <v>1988</v>
      </c>
      <c r="J46" s="15">
        <v>64</v>
      </c>
      <c r="K46" s="30" t="s">
        <v>98</v>
      </c>
      <c r="L46" s="15">
        <v>25.48</v>
      </c>
      <c r="M46" s="15">
        <v>-0.67</v>
      </c>
      <c r="N46" s="15">
        <v>-3.33</v>
      </c>
      <c r="O46" s="29">
        <v>-3.665</v>
      </c>
      <c r="P46" s="15">
        <v>0.55994846062705805</v>
      </c>
      <c r="Q46" s="15">
        <v>170.220993873547</v>
      </c>
    </row>
    <row r="47" spans="2:17" ht="15" customHeight="1" x14ac:dyDescent="0.4">
      <c r="B47" s="15">
        <v>1574</v>
      </c>
      <c r="C47" s="15">
        <v>11</v>
      </c>
      <c r="D47" s="15">
        <v>2</v>
      </c>
      <c r="E47" s="15">
        <v>1995</v>
      </c>
      <c r="F47" s="17">
        <v>26</v>
      </c>
      <c r="G47" s="15" t="s">
        <v>146</v>
      </c>
      <c r="H47" s="15">
        <v>1024</v>
      </c>
      <c r="I47" s="15">
        <v>1988</v>
      </c>
      <c r="J47" s="15">
        <v>64</v>
      </c>
      <c r="K47" s="30" t="s">
        <v>98</v>
      </c>
      <c r="L47" s="15">
        <v>25.91</v>
      </c>
      <c r="M47" s="15">
        <v>-0.5</v>
      </c>
      <c r="N47" s="15">
        <v>-3.83</v>
      </c>
      <c r="O47" s="29">
        <v>-4.08</v>
      </c>
      <c r="P47" s="15">
        <v>0.51260852635804199</v>
      </c>
      <c r="Q47" s="15">
        <v>150.03222877485601</v>
      </c>
    </row>
    <row r="48" spans="2:17" ht="15" customHeight="1" x14ac:dyDescent="0.4">
      <c r="B48" s="15">
        <v>1581</v>
      </c>
      <c r="C48" s="15">
        <v>12</v>
      </c>
      <c r="D48" s="15">
        <v>1</v>
      </c>
      <c r="E48" s="15">
        <v>1993</v>
      </c>
      <c r="F48" s="17">
        <v>27</v>
      </c>
      <c r="G48" s="15" t="s">
        <v>146</v>
      </c>
      <c r="H48" s="15">
        <v>1024</v>
      </c>
      <c r="I48" s="15">
        <v>1988</v>
      </c>
      <c r="J48" s="15">
        <v>64</v>
      </c>
      <c r="K48" s="30" t="s">
        <v>98</v>
      </c>
      <c r="L48" s="15">
        <v>23.33</v>
      </c>
      <c r="M48" s="15">
        <v>-0.25</v>
      </c>
      <c r="N48" s="15">
        <v>-0.25</v>
      </c>
      <c r="O48" s="29">
        <v>-0.375</v>
      </c>
      <c r="P48" s="15">
        <v>0.63989518813045998</v>
      </c>
      <c r="Q48" s="15">
        <v>210.25200444712601</v>
      </c>
    </row>
    <row r="49" spans="2:17" ht="15" customHeight="1" x14ac:dyDescent="0.4">
      <c r="B49" s="15">
        <v>1586</v>
      </c>
      <c r="C49" s="15">
        <v>13</v>
      </c>
      <c r="D49" s="15">
        <v>1</v>
      </c>
      <c r="E49" s="15">
        <v>1981</v>
      </c>
      <c r="F49" s="17">
        <v>40</v>
      </c>
      <c r="G49" s="15" t="s">
        <v>146</v>
      </c>
      <c r="H49" s="15">
        <v>1024</v>
      </c>
      <c r="I49" s="15">
        <v>1988</v>
      </c>
      <c r="J49" s="15">
        <v>64</v>
      </c>
      <c r="K49" s="30" t="s">
        <v>98</v>
      </c>
      <c r="L49" s="15">
        <v>24.7</v>
      </c>
      <c r="M49" s="15">
        <v>-0.5</v>
      </c>
      <c r="N49" s="15">
        <v>0.75</v>
      </c>
      <c r="O49" s="29">
        <v>0.5</v>
      </c>
      <c r="P49" s="15">
        <v>0.42798262596336001</v>
      </c>
      <c r="Q49" s="15">
        <v>140.51282287955499</v>
      </c>
    </row>
    <row r="50" spans="2:17" ht="15" customHeight="1" x14ac:dyDescent="0.4">
      <c r="B50" s="15">
        <v>1594</v>
      </c>
      <c r="C50" s="15">
        <v>14</v>
      </c>
      <c r="D50" s="15">
        <v>1</v>
      </c>
      <c r="E50" s="15">
        <v>1984</v>
      </c>
      <c r="F50" s="17">
        <v>37</v>
      </c>
      <c r="G50" s="15" t="s">
        <v>146</v>
      </c>
      <c r="H50" s="15">
        <v>1024</v>
      </c>
      <c r="I50" s="15">
        <v>1988</v>
      </c>
      <c r="J50" s="15">
        <v>64</v>
      </c>
      <c r="K50" s="30" t="s">
        <v>98</v>
      </c>
      <c r="L50" s="15">
        <v>25.58</v>
      </c>
      <c r="M50" s="15">
        <v>-0.75</v>
      </c>
      <c r="N50" s="15">
        <v>-3.17</v>
      </c>
      <c r="O50" s="29">
        <v>-3.5449999999999999</v>
      </c>
      <c r="P50" s="15">
        <v>0.69734406705165897</v>
      </c>
      <c r="Q50" s="15">
        <v>228.19140101997999</v>
      </c>
    </row>
    <row r="51" spans="2:17" ht="15" customHeight="1" x14ac:dyDescent="0.4">
      <c r="B51" s="15">
        <v>1602</v>
      </c>
      <c r="C51" s="15">
        <v>15</v>
      </c>
      <c r="D51" s="15">
        <v>1</v>
      </c>
      <c r="E51" s="15">
        <v>1979</v>
      </c>
      <c r="F51" s="17">
        <v>42</v>
      </c>
      <c r="G51" s="15" t="s">
        <v>146</v>
      </c>
      <c r="H51" s="15">
        <v>1024</v>
      </c>
      <c r="I51" s="15">
        <v>1988</v>
      </c>
      <c r="J51" s="15">
        <v>64</v>
      </c>
      <c r="K51" s="30" t="s">
        <v>98</v>
      </c>
      <c r="L51" s="15">
        <v>25.32</v>
      </c>
      <c r="M51" s="15">
        <v>-2.75</v>
      </c>
      <c r="N51" s="15">
        <v>-0.17</v>
      </c>
      <c r="O51" s="29">
        <v>-1.5449999999999999</v>
      </c>
      <c r="P51" s="15">
        <v>0.49706406998264802</v>
      </c>
      <c r="Q51" s="15">
        <v>165.621857671112</v>
      </c>
    </row>
    <row r="52" spans="2:17" ht="15" customHeight="1" x14ac:dyDescent="0.4">
      <c r="B52" s="15">
        <v>1609</v>
      </c>
      <c r="C52" s="15">
        <v>16</v>
      </c>
      <c r="D52" s="15">
        <v>1</v>
      </c>
      <c r="E52" s="15">
        <v>1979</v>
      </c>
      <c r="F52" s="17">
        <v>42</v>
      </c>
      <c r="G52" s="15" t="s">
        <v>146</v>
      </c>
      <c r="H52" s="15">
        <v>1024</v>
      </c>
      <c r="I52" s="15">
        <v>1988</v>
      </c>
      <c r="J52" s="15">
        <v>64</v>
      </c>
      <c r="K52" s="30" t="s">
        <v>98</v>
      </c>
      <c r="L52" s="15">
        <v>23.87</v>
      </c>
      <c r="M52" s="15">
        <v>-0.67</v>
      </c>
      <c r="N52" s="15">
        <v>0</v>
      </c>
      <c r="O52" s="29">
        <v>-0.33500000000000002</v>
      </c>
      <c r="P52" s="15">
        <v>0.53939168965581696</v>
      </c>
      <c r="Q52" s="15">
        <v>176.967949239555</v>
      </c>
    </row>
    <row r="53" spans="2:17" ht="15" customHeight="1" x14ac:dyDescent="0.4">
      <c r="B53" s="15">
        <v>1625</v>
      </c>
      <c r="C53" s="15">
        <v>17</v>
      </c>
      <c r="D53" s="15">
        <v>1</v>
      </c>
      <c r="E53" s="15">
        <v>1994</v>
      </c>
      <c r="F53" s="17">
        <v>27</v>
      </c>
      <c r="G53" s="15" t="s">
        <v>146</v>
      </c>
      <c r="H53" s="15">
        <v>1024</v>
      </c>
      <c r="I53" s="15">
        <v>1988</v>
      </c>
      <c r="J53" s="15">
        <v>64</v>
      </c>
      <c r="K53" s="30" t="s">
        <v>98</v>
      </c>
      <c r="L53" s="15">
        <v>24.05</v>
      </c>
      <c r="M53" s="15">
        <v>-0.25</v>
      </c>
      <c r="N53" s="15">
        <v>-0.5</v>
      </c>
      <c r="O53" s="29">
        <v>-0.625</v>
      </c>
      <c r="P53" s="15">
        <v>0.77942791622380803</v>
      </c>
      <c r="Q53" s="15">
        <v>253.759215922197</v>
      </c>
    </row>
    <row r="54" spans="2:17" ht="15" customHeight="1" x14ac:dyDescent="0.4">
      <c r="B54" s="15">
        <v>1631</v>
      </c>
      <c r="C54" s="15">
        <v>18</v>
      </c>
      <c r="D54" s="15">
        <v>1</v>
      </c>
      <c r="E54" s="15">
        <v>1977</v>
      </c>
      <c r="F54" s="17">
        <v>44</v>
      </c>
      <c r="G54" s="15" t="s">
        <v>146</v>
      </c>
      <c r="H54" s="15">
        <v>1024</v>
      </c>
      <c r="I54" s="15">
        <v>1988</v>
      </c>
      <c r="J54" s="15">
        <v>64</v>
      </c>
      <c r="K54" s="30" t="s">
        <v>98</v>
      </c>
      <c r="L54" s="15">
        <v>26.07</v>
      </c>
      <c r="M54" s="15">
        <v>-1.08</v>
      </c>
      <c r="N54" s="15">
        <v>-5.17</v>
      </c>
      <c r="O54" s="29">
        <v>-5.71</v>
      </c>
      <c r="P54" s="15">
        <v>0.46977930289855901</v>
      </c>
      <c r="Q54" s="15">
        <v>147.75546789970099</v>
      </c>
    </row>
    <row r="55" spans="2:17" ht="15" customHeight="1" x14ac:dyDescent="0.4">
      <c r="B55" s="15">
        <v>1638</v>
      </c>
      <c r="C55" s="15">
        <v>19</v>
      </c>
      <c r="D55" s="15">
        <v>1</v>
      </c>
      <c r="E55" s="15">
        <v>1994</v>
      </c>
      <c r="F55" s="17">
        <v>27</v>
      </c>
      <c r="G55" s="15" t="s">
        <v>146</v>
      </c>
      <c r="H55" s="15">
        <v>1024</v>
      </c>
      <c r="I55" s="15">
        <v>1988</v>
      </c>
      <c r="J55" s="15">
        <v>64</v>
      </c>
      <c r="K55" s="30" t="s">
        <v>98</v>
      </c>
      <c r="L55" s="15">
        <v>24.8</v>
      </c>
      <c r="M55" s="15">
        <v>-0.08</v>
      </c>
      <c r="N55" s="15">
        <v>-2.08</v>
      </c>
      <c r="O55" s="29">
        <v>-2.12</v>
      </c>
      <c r="P55" s="15">
        <v>0.48591056496701202</v>
      </c>
      <c r="Q55" s="15">
        <v>141.282894221894</v>
      </c>
    </row>
    <row r="56" spans="2:17" ht="15" customHeight="1" x14ac:dyDescent="0.4">
      <c r="B56" s="15">
        <v>1648</v>
      </c>
      <c r="C56" s="15">
        <v>20</v>
      </c>
      <c r="D56" s="15">
        <v>1</v>
      </c>
      <c r="E56" s="15">
        <v>1986</v>
      </c>
      <c r="F56" s="17">
        <v>35</v>
      </c>
      <c r="G56" s="15" t="s">
        <v>146</v>
      </c>
      <c r="H56" s="15">
        <v>1024</v>
      </c>
      <c r="I56" s="15">
        <v>1988</v>
      </c>
      <c r="J56" s="15">
        <v>64</v>
      </c>
      <c r="K56" s="30" t="s">
        <v>98</v>
      </c>
      <c r="L56" s="15">
        <v>25.7</v>
      </c>
      <c r="M56" s="15">
        <v>-0.67</v>
      </c>
      <c r="N56" s="15">
        <v>-5</v>
      </c>
      <c r="O56" s="29">
        <v>-5.335</v>
      </c>
      <c r="P56" s="15">
        <v>0.52186743909950295</v>
      </c>
      <c r="Q56" s="15">
        <v>178.557963495401</v>
      </c>
    </row>
    <row r="57" spans="2:17" ht="15" customHeight="1" x14ac:dyDescent="0.4">
      <c r="B57" s="15">
        <v>1658</v>
      </c>
      <c r="C57" s="15">
        <v>21</v>
      </c>
      <c r="D57" s="15">
        <v>1</v>
      </c>
      <c r="E57" s="15">
        <v>1980</v>
      </c>
      <c r="F57" s="17">
        <v>41</v>
      </c>
      <c r="G57" s="15" t="s">
        <v>146</v>
      </c>
      <c r="H57" s="15">
        <v>1024</v>
      </c>
      <c r="I57" s="15">
        <v>1988</v>
      </c>
      <c r="J57" s="15">
        <v>64</v>
      </c>
      <c r="K57" s="30" t="s">
        <v>98</v>
      </c>
      <c r="L57" s="15">
        <v>27.23</v>
      </c>
      <c r="M57" s="15">
        <v>-0.33</v>
      </c>
      <c r="N57" s="15">
        <v>-4.5</v>
      </c>
      <c r="O57" s="29">
        <v>-4.665</v>
      </c>
      <c r="P57" s="15">
        <v>0.56797855366921601</v>
      </c>
      <c r="Q57" s="15">
        <v>193.209871237637</v>
      </c>
    </row>
    <row r="58" spans="2:17" ht="15" customHeight="1" x14ac:dyDescent="0.4">
      <c r="B58" s="15">
        <v>1664</v>
      </c>
      <c r="C58" s="15">
        <v>22</v>
      </c>
      <c r="D58" s="15">
        <v>1</v>
      </c>
      <c r="E58" s="15">
        <v>1975</v>
      </c>
      <c r="F58" s="17">
        <v>46</v>
      </c>
      <c r="G58" s="15" t="s">
        <v>146</v>
      </c>
      <c r="H58" s="15">
        <v>1024</v>
      </c>
      <c r="I58" s="15">
        <v>1988</v>
      </c>
      <c r="J58" s="15">
        <v>64</v>
      </c>
      <c r="K58" s="30" t="s">
        <v>98</v>
      </c>
      <c r="L58" s="15">
        <v>27.28</v>
      </c>
      <c r="M58" s="15">
        <v>-1.25</v>
      </c>
      <c r="N58" s="15">
        <v>-7.42</v>
      </c>
      <c r="O58" s="29">
        <v>-8.0449999999999999</v>
      </c>
      <c r="P58" s="15">
        <v>0.49732104325135301</v>
      </c>
      <c r="Q58" s="15">
        <v>165.31825390795299</v>
      </c>
    </row>
    <row r="59" spans="2:17" ht="15" customHeight="1" x14ac:dyDescent="0.4">
      <c r="B59" s="15">
        <v>1684</v>
      </c>
      <c r="C59" s="15">
        <v>24</v>
      </c>
      <c r="D59" s="15">
        <v>1</v>
      </c>
      <c r="E59" s="15">
        <v>1984</v>
      </c>
      <c r="F59" s="17">
        <v>37</v>
      </c>
      <c r="G59" s="15" t="s">
        <v>146</v>
      </c>
      <c r="H59" s="15">
        <v>1024</v>
      </c>
      <c r="I59" s="15">
        <v>1988</v>
      </c>
      <c r="J59" s="15">
        <v>64</v>
      </c>
      <c r="K59" s="30" t="s">
        <v>98</v>
      </c>
      <c r="L59" s="15">
        <v>24.43</v>
      </c>
      <c r="M59" s="15">
        <v>-0.25</v>
      </c>
      <c r="N59" s="15">
        <v>-3</v>
      </c>
      <c r="O59" s="29">
        <v>-3.125</v>
      </c>
      <c r="P59" s="15">
        <v>0.66331046021328599</v>
      </c>
      <c r="Q59" s="15">
        <v>266.22843402486899</v>
      </c>
    </row>
    <row r="60" spans="2:17" ht="15" customHeight="1" x14ac:dyDescent="0.4">
      <c r="B60" s="15">
        <v>1692</v>
      </c>
      <c r="C60" s="15">
        <v>25</v>
      </c>
      <c r="D60" s="15">
        <v>1</v>
      </c>
      <c r="E60" s="15">
        <v>1991</v>
      </c>
      <c r="F60" s="17">
        <v>30</v>
      </c>
      <c r="G60" s="15" t="s">
        <v>146</v>
      </c>
      <c r="H60" s="15">
        <v>1024</v>
      </c>
      <c r="I60" s="15">
        <v>1988</v>
      </c>
      <c r="J60" s="15">
        <v>64</v>
      </c>
      <c r="K60" s="30" t="s">
        <v>98</v>
      </c>
      <c r="L60" s="15">
        <v>25.76</v>
      </c>
      <c r="M60" s="15">
        <v>-0.25</v>
      </c>
      <c r="N60" s="15">
        <v>-2</v>
      </c>
      <c r="O60" s="29">
        <v>-2.125</v>
      </c>
      <c r="P60" s="15">
        <v>0.86070141163038705</v>
      </c>
      <c r="Q60" s="15">
        <v>276.00799340315803</v>
      </c>
    </row>
    <row r="61" spans="2:17" ht="15" customHeight="1" x14ac:dyDescent="0.4">
      <c r="B61" s="15">
        <v>1699</v>
      </c>
      <c r="C61" s="15">
        <v>26</v>
      </c>
      <c r="D61" s="15">
        <v>1</v>
      </c>
      <c r="E61" s="15">
        <v>1973</v>
      </c>
      <c r="F61" s="17">
        <v>48</v>
      </c>
      <c r="G61" s="15" t="s">
        <v>146</v>
      </c>
      <c r="H61" s="15">
        <v>1024</v>
      </c>
      <c r="I61" s="15">
        <v>1988</v>
      </c>
      <c r="J61" s="15">
        <v>64</v>
      </c>
      <c r="K61" s="30" t="s">
        <v>98</v>
      </c>
      <c r="L61" s="15">
        <v>25.13</v>
      </c>
      <c r="M61" s="15">
        <v>-0.25</v>
      </c>
      <c r="N61" s="15">
        <v>-5.25</v>
      </c>
      <c r="O61" s="29">
        <v>-5.375</v>
      </c>
      <c r="P61" s="15">
        <v>0.52809716616250202</v>
      </c>
      <c r="Q61" s="15">
        <v>174.78542633304301</v>
      </c>
    </row>
    <row r="62" spans="2:17" ht="15" customHeight="1" x14ac:dyDescent="0.4">
      <c r="B62" s="15">
        <v>1706</v>
      </c>
      <c r="C62" s="15">
        <v>27</v>
      </c>
      <c r="D62" s="15">
        <v>1</v>
      </c>
      <c r="E62" s="15">
        <v>1982</v>
      </c>
      <c r="F62" s="17">
        <v>39</v>
      </c>
      <c r="G62" s="15" t="s">
        <v>146</v>
      </c>
      <c r="H62" s="15">
        <v>1024</v>
      </c>
      <c r="I62" s="15">
        <v>1988</v>
      </c>
      <c r="J62" s="15">
        <v>64</v>
      </c>
      <c r="K62" s="30" t="s">
        <v>98</v>
      </c>
      <c r="L62" s="15">
        <v>24.52</v>
      </c>
      <c r="M62" s="15">
        <v>-0.5</v>
      </c>
      <c r="N62" s="15">
        <v>-1.75</v>
      </c>
      <c r="O62" s="29">
        <v>-2</v>
      </c>
      <c r="P62" s="15">
        <v>0.44328883478042502</v>
      </c>
      <c r="Q62" s="15">
        <v>147.51480411855201</v>
      </c>
    </row>
    <row r="63" spans="2:17" ht="15" customHeight="1" x14ac:dyDescent="0.4">
      <c r="B63" s="15">
        <v>1714</v>
      </c>
      <c r="C63" s="15">
        <v>28</v>
      </c>
      <c r="D63" s="15">
        <v>1</v>
      </c>
      <c r="E63" s="15">
        <v>1983</v>
      </c>
      <c r="F63" s="17">
        <v>37</v>
      </c>
      <c r="G63" s="15" t="s">
        <v>146</v>
      </c>
      <c r="H63" s="15">
        <v>1024</v>
      </c>
      <c r="I63" s="15">
        <v>1988</v>
      </c>
      <c r="J63" s="15">
        <v>64</v>
      </c>
      <c r="K63" s="30" t="s">
        <v>98</v>
      </c>
      <c r="L63" s="15">
        <v>26.62</v>
      </c>
      <c r="M63" s="15">
        <v>-0.5</v>
      </c>
      <c r="N63" s="15">
        <v>-4.08</v>
      </c>
      <c r="O63" s="29">
        <v>-4.33</v>
      </c>
      <c r="P63" s="15">
        <v>0.48948944225241198</v>
      </c>
      <c r="Q63" s="15">
        <v>160.13921812569799</v>
      </c>
    </row>
    <row r="64" spans="2:17" ht="15" customHeight="1" x14ac:dyDescent="0.4">
      <c r="B64" s="15">
        <v>1720</v>
      </c>
      <c r="C64" s="15">
        <v>29</v>
      </c>
      <c r="D64" s="15">
        <v>1</v>
      </c>
      <c r="E64" s="15">
        <v>1973</v>
      </c>
      <c r="F64" s="17">
        <v>48</v>
      </c>
      <c r="G64" s="15" t="s">
        <v>146</v>
      </c>
      <c r="H64" s="15">
        <v>1024</v>
      </c>
      <c r="I64" s="15">
        <v>1988</v>
      </c>
      <c r="J64" s="15">
        <v>64</v>
      </c>
      <c r="K64" s="30" t="s">
        <v>98</v>
      </c>
      <c r="L64" s="15">
        <v>26.23</v>
      </c>
      <c r="M64" s="15">
        <v>-0.75</v>
      </c>
      <c r="N64" s="15">
        <v>-4.58</v>
      </c>
      <c r="O64" s="29">
        <v>-4.9550000000000001</v>
      </c>
      <c r="P64" s="15">
        <v>0.402081776544854</v>
      </c>
      <c r="Q64" s="15">
        <v>139.84453014237999</v>
      </c>
    </row>
    <row r="65" spans="2:17" ht="15" customHeight="1" x14ac:dyDescent="0.4">
      <c r="B65" s="15">
        <v>1726</v>
      </c>
      <c r="C65" s="15">
        <v>30</v>
      </c>
      <c r="D65" s="15">
        <v>2</v>
      </c>
      <c r="E65" s="15">
        <v>1974</v>
      </c>
      <c r="F65" s="17">
        <v>47</v>
      </c>
      <c r="G65" s="17" t="s">
        <v>146</v>
      </c>
      <c r="H65" s="15">
        <v>1024</v>
      </c>
      <c r="I65" s="15">
        <v>1988</v>
      </c>
      <c r="J65" s="15">
        <v>64</v>
      </c>
      <c r="K65" s="30" t="s">
        <v>98</v>
      </c>
      <c r="L65" s="15">
        <v>27.3</v>
      </c>
      <c r="M65" s="15">
        <v>-0.83</v>
      </c>
      <c r="N65" s="15">
        <v>-9.08</v>
      </c>
      <c r="O65" s="29">
        <v>-9.4949999999999992</v>
      </c>
      <c r="P65" s="15">
        <v>0.78235730147322802</v>
      </c>
      <c r="Q65" s="15">
        <v>227.950518703163</v>
      </c>
    </row>
    <row r="66" spans="2:17" ht="15" customHeight="1" x14ac:dyDescent="0.4">
      <c r="B66" s="15">
        <v>1734</v>
      </c>
      <c r="C66" s="15">
        <v>31</v>
      </c>
      <c r="D66" s="15">
        <v>1</v>
      </c>
      <c r="E66" s="15">
        <v>1993</v>
      </c>
      <c r="F66" s="17">
        <v>28</v>
      </c>
      <c r="G66" s="17" t="s">
        <v>146</v>
      </c>
      <c r="H66" s="15">
        <v>1024</v>
      </c>
      <c r="I66" s="15">
        <v>1988</v>
      </c>
      <c r="J66" s="15">
        <v>64</v>
      </c>
      <c r="K66" s="30" t="s">
        <v>98</v>
      </c>
      <c r="L66" s="15">
        <v>26.73</v>
      </c>
      <c r="M66" s="15">
        <v>-0.25</v>
      </c>
      <c r="N66" s="15">
        <v>-6.92</v>
      </c>
      <c r="O66" s="29">
        <v>-7.0449999999999999</v>
      </c>
      <c r="P66" s="15">
        <v>0.46967159778343998</v>
      </c>
      <c r="Q66" s="15">
        <v>159.491125881849</v>
      </c>
    </row>
    <row r="67" spans="2:17" ht="15" customHeight="1" x14ac:dyDescent="0.4">
      <c r="B67" s="15">
        <v>1742</v>
      </c>
      <c r="C67" s="15">
        <v>32</v>
      </c>
      <c r="D67" s="15">
        <v>1</v>
      </c>
      <c r="E67" s="15">
        <v>1985</v>
      </c>
      <c r="F67" s="17">
        <v>36</v>
      </c>
      <c r="G67" s="17" t="s">
        <v>146</v>
      </c>
      <c r="H67" s="17">
        <v>1024</v>
      </c>
      <c r="I67" s="15">
        <v>1988</v>
      </c>
      <c r="J67" s="15">
        <v>64</v>
      </c>
      <c r="K67" s="30" t="s">
        <v>98</v>
      </c>
      <c r="L67" s="17">
        <v>26.9</v>
      </c>
      <c r="M67" s="15">
        <v>-0.08</v>
      </c>
      <c r="N67" s="15">
        <v>-6.33</v>
      </c>
      <c r="O67" s="29">
        <v>-6.37</v>
      </c>
      <c r="P67" s="15">
        <v>0.480323582061221</v>
      </c>
      <c r="Q67" s="15">
        <v>162.730719195376</v>
      </c>
    </row>
    <row r="68" spans="2:17" ht="15" customHeight="1" x14ac:dyDescent="0.4">
      <c r="B68" s="15">
        <v>1173</v>
      </c>
      <c r="C68" s="15">
        <v>1</v>
      </c>
      <c r="D68" s="15">
        <v>1</v>
      </c>
      <c r="E68" s="15">
        <v>1985</v>
      </c>
      <c r="F68" s="17">
        <v>36</v>
      </c>
      <c r="G68" s="15" t="s">
        <v>146</v>
      </c>
      <c r="H68" s="15">
        <v>1024</v>
      </c>
      <c r="I68" s="15">
        <v>1988</v>
      </c>
      <c r="J68" s="15">
        <v>64</v>
      </c>
      <c r="K68" s="31" t="s">
        <v>99</v>
      </c>
      <c r="L68" s="15">
        <v>25.29</v>
      </c>
      <c r="M68" s="15">
        <v>-0.57999999999999996</v>
      </c>
      <c r="N68" s="15">
        <v>-2.42</v>
      </c>
      <c r="O68" s="29">
        <v>-2.71</v>
      </c>
      <c r="P68" s="15">
        <v>0.35183924478157302</v>
      </c>
      <c r="Q68" s="15">
        <v>114.727299857554</v>
      </c>
    </row>
    <row r="69" spans="2:17" ht="15" customHeight="1" x14ac:dyDescent="0.4">
      <c r="B69" s="15">
        <v>1190</v>
      </c>
      <c r="C69" s="15">
        <v>3</v>
      </c>
      <c r="D69" s="15">
        <v>2</v>
      </c>
      <c r="E69" s="15">
        <v>1991</v>
      </c>
      <c r="F69" s="17">
        <v>30</v>
      </c>
      <c r="G69" s="15" t="s">
        <v>146</v>
      </c>
      <c r="H69" s="15">
        <v>1024</v>
      </c>
      <c r="I69" s="15">
        <v>1988</v>
      </c>
      <c r="J69" s="15">
        <v>64</v>
      </c>
      <c r="K69" s="31" t="s">
        <v>99</v>
      </c>
      <c r="L69" s="15">
        <v>27.77</v>
      </c>
      <c r="M69" s="15">
        <v>-3.75</v>
      </c>
      <c r="N69" s="15">
        <v>-9.17</v>
      </c>
      <c r="O69" s="29">
        <v>-11.045</v>
      </c>
      <c r="P69" s="15">
        <v>0.30670878724327999</v>
      </c>
      <c r="Q69" s="15">
        <v>87.898246001684996</v>
      </c>
    </row>
    <row r="70" spans="2:17" ht="15" customHeight="1" x14ac:dyDescent="0.4">
      <c r="B70" s="15">
        <v>1194</v>
      </c>
      <c r="C70" s="15">
        <v>5</v>
      </c>
      <c r="D70" s="15">
        <v>1</v>
      </c>
      <c r="E70" s="15">
        <v>1994</v>
      </c>
      <c r="F70" s="17">
        <v>26</v>
      </c>
      <c r="G70" s="15" t="s">
        <v>146</v>
      </c>
      <c r="H70" s="15">
        <v>1024</v>
      </c>
      <c r="I70" s="15">
        <v>1988</v>
      </c>
      <c r="J70" s="15">
        <v>64</v>
      </c>
      <c r="K70" s="31" t="s">
        <v>99</v>
      </c>
      <c r="L70" s="15">
        <v>26.23</v>
      </c>
      <c r="M70" s="15">
        <v>-0.08</v>
      </c>
      <c r="N70" s="15">
        <v>-5.42</v>
      </c>
      <c r="O70" s="29">
        <v>-5.46</v>
      </c>
      <c r="P70" s="15">
        <v>0.33695932353510299</v>
      </c>
      <c r="Q70" s="15">
        <v>113.07135447433799</v>
      </c>
    </row>
    <row r="71" spans="2:17" ht="15" customHeight="1" x14ac:dyDescent="0.4">
      <c r="B71" s="15">
        <v>1204</v>
      </c>
      <c r="C71" s="15">
        <v>4</v>
      </c>
      <c r="D71" s="15">
        <v>1</v>
      </c>
      <c r="E71" s="15">
        <v>1996</v>
      </c>
      <c r="F71" s="17">
        <v>24</v>
      </c>
      <c r="G71" s="15" t="s">
        <v>156</v>
      </c>
      <c r="H71" s="15">
        <v>1024</v>
      </c>
      <c r="I71" s="15">
        <v>1988</v>
      </c>
      <c r="J71" s="15">
        <v>64</v>
      </c>
      <c r="K71" s="31" t="s">
        <v>99</v>
      </c>
      <c r="L71" s="15">
        <v>25.76</v>
      </c>
      <c r="M71" s="15">
        <v>-0.5</v>
      </c>
      <c r="N71" s="15">
        <v>-3.25</v>
      </c>
      <c r="O71" s="29">
        <v>-3.5</v>
      </c>
      <c r="P71" s="15">
        <v>0.47787173607088301</v>
      </c>
      <c r="Q71" s="15">
        <v>151.99098516017699</v>
      </c>
    </row>
    <row r="72" spans="2:17" ht="15" customHeight="1" x14ac:dyDescent="0.4">
      <c r="B72" s="15">
        <v>1228</v>
      </c>
      <c r="C72" s="15">
        <v>2</v>
      </c>
      <c r="D72" s="15">
        <v>1</v>
      </c>
      <c r="E72" s="15">
        <v>1996</v>
      </c>
      <c r="F72" s="17">
        <v>25</v>
      </c>
      <c r="G72" s="15" t="s">
        <v>146</v>
      </c>
      <c r="H72" s="15">
        <v>1024</v>
      </c>
      <c r="I72" s="15">
        <v>1988</v>
      </c>
      <c r="J72" s="15">
        <v>64</v>
      </c>
      <c r="K72" s="31" t="s">
        <v>99</v>
      </c>
      <c r="L72" s="17">
        <v>28.28</v>
      </c>
      <c r="M72" s="17">
        <v>-1.08</v>
      </c>
      <c r="N72" s="17">
        <v>-8.92</v>
      </c>
      <c r="O72" s="26">
        <v>-9.4600000000000009</v>
      </c>
      <c r="P72" s="15">
        <v>0.28125335753395098</v>
      </c>
      <c r="Q72" s="15">
        <v>97.691232646422094</v>
      </c>
    </row>
    <row r="73" spans="2:17" ht="15" customHeight="1" x14ac:dyDescent="0.4">
      <c r="B73" s="15">
        <v>1544</v>
      </c>
      <c r="C73" s="15">
        <v>8</v>
      </c>
      <c r="D73" s="15">
        <v>1</v>
      </c>
      <c r="E73" s="15">
        <v>1996</v>
      </c>
      <c r="F73" s="17">
        <v>25</v>
      </c>
      <c r="G73" s="15" t="s">
        <v>146</v>
      </c>
      <c r="H73" s="15">
        <v>1024</v>
      </c>
      <c r="I73" s="15">
        <v>1988</v>
      </c>
      <c r="J73" s="15">
        <v>64</v>
      </c>
      <c r="K73" s="31" t="s">
        <v>99</v>
      </c>
      <c r="L73" s="15">
        <v>23.61</v>
      </c>
      <c r="M73" s="15">
        <v>0</v>
      </c>
      <c r="N73" s="15">
        <v>0.92</v>
      </c>
      <c r="O73" s="29">
        <v>0.92</v>
      </c>
      <c r="P73" s="15">
        <v>0.445796001607912</v>
      </c>
      <c r="Q73" s="15">
        <v>149.89364653857399</v>
      </c>
    </row>
    <row r="74" spans="2:17" ht="15" customHeight="1" x14ac:dyDescent="0.4">
      <c r="B74" s="15">
        <v>1557</v>
      </c>
      <c r="C74" s="15">
        <v>9</v>
      </c>
      <c r="D74" s="15">
        <v>2</v>
      </c>
      <c r="E74" s="15">
        <v>1966</v>
      </c>
      <c r="F74" s="17">
        <v>55</v>
      </c>
      <c r="G74" s="15" t="s">
        <v>146</v>
      </c>
      <c r="H74" s="15">
        <v>1024</v>
      </c>
      <c r="I74" s="15">
        <v>1988</v>
      </c>
      <c r="J74" s="15">
        <v>64</v>
      </c>
      <c r="K74" s="31" t="s">
        <v>99</v>
      </c>
      <c r="L74" s="15">
        <v>24.93</v>
      </c>
      <c r="M74" s="15">
        <v>-0.67</v>
      </c>
      <c r="N74" s="15">
        <v>-3.17</v>
      </c>
      <c r="O74" s="29">
        <v>-3.5049999999999999</v>
      </c>
      <c r="P74" s="15">
        <v>0.46710410242531197</v>
      </c>
      <c r="Q74" s="15">
        <v>158.896768633352</v>
      </c>
    </row>
    <row r="75" spans="2:17" ht="15" customHeight="1" x14ac:dyDescent="0.4">
      <c r="B75" s="15">
        <v>1561</v>
      </c>
      <c r="C75" s="15">
        <v>10</v>
      </c>
      <c r="D75" s="15">
        <v>2</v>
      </c>
      <c r="E75" s="15">
        <v>1980</v>
      </c>
      <c r="F75" s="17">
        <v>41</v>
      </c>
      <c r="G75" s="15" t="s">
        <v>146</v>
      </c>
      <c r="H75" s="15">
        <v>1024</v>
      </c>
      <c r="I75" s="15">
        <v>1988</v>
      </c>
      <c r="J75" s="15">
        <v>64</v>
      </c>
      <c r="K75" s="31" t="s">
        <v>99</v>
      </c>
      <c r="L75" s="15">
        <v>25.48</v>
      </c>
      <c r="M75" s="15">
        <v>-0.67</v>
      </c>
      <c r="N75" s="15">
        <v>-3.33</v>
      </c>
      <c r="O75" s="29">
        <v>-3.665</v>
      </c>
      <c r="P75" s="15">
        <v>0.34074407870552897</v>
      </c>
      <c r="Q75" s="15">
        <v>111.82948979570099</v>
      </c>
    </row>
    <row r="76" spans="2:17" ht="15" customHeight="1" x14ac:dyDescent="0.4">
      <c r="B76" s="15">
        <v>1573</v>
      </c>
      <c r="C76" s="15">
        <v>11</v>
      </c>
      <c r="D76" s="15">
        <v>2</v>
      </c>
      <c r="E76" s="15">
        <v>1995</v>
      </c>
      <c r="F76" s="17">
        <v>26</v>
      </c>
      <c r="G76" s="15" t="s">
        <v>146</v>
      </c>
      <c r="H76" s="15">
        <v>1024</v>
      </c>
      <c r="I76" s="15">
        <v>1988</v>
      </c>
      <c r="J76" s="15">
        <v>64</v>
      </c>
      <c r="K76" s="31" t="s">
        <v>99</v>
      </c>
      <c r="L76" s="15">
        <v>25.91</v>
      </c>
      <c r="M76" s="15">
        <v>-0.5</v>
      </c>
      <c r="N76" s="15">
        <v>-3.83</v>
      </c>
      <c r="O76" s="29">
        <v>-4.08</v>
      </c>
      <c r="P76" s="15">
        <v>0.28092238807202802</v>
      </c>
      <c r="Q76" s="15">
        <v>92.683798570946493</v>
      </c>
    </row>
    <row r="77" spans="2:17" ht="15" customHeight="1" x14ac:dyDescent="0.4">
      <c r="B77" s="15">
        <v>1579</v>
      </c>
      <c r="C77" s="15">
        <v>12</v>
      </c>
      <c r="D77" s="15">
        <v>1</v>
      </c>
      <c r="E77" s="15">
        <v>1993</v>
      </c>
      <c r="F77" s="17">
        <v>27</v>
      </c>
      <c r="G77" s="15" t="s">
        <v>146</v>
      </c>
      <c r="H77" s="15">
        <v>1024</v>
      </c>
      <c r="I77" s="15">
        <v>1988</v>
      </c>
      <c r="J77" s="15">
        <v>64</v>
      </c>
      <c r="K77" s="31" t="s">
        <v>99</v>
      </c>
      <c r="L77" s="15">
        <v>23.33</v>
      </c>
      <c r="M77" s="15">
        <v>-0.25</v>
      </c>
      <c r="N77" s="15">
        <v>-0.25</v>
      </c>
      <c r="O77" s="29">
        <v>-0.375</v>
      </c>
      <c r="P77" s="15">
        <v>0.47594727044750501</v>
      </c>
      <c r="Q77" s="15">
        <v>158.930064719358</v>
      </c>
    </row>
    <row r="78" spans="2:17" ht="15" customHeight="1" x14ac:dyDescent="0.4">
      <c r="B78" s="15">
        <v>1589</v>
      </c>
      <c r="C78" s="15">
        <v>13</v>
      </c>
      <c r="D78" s="15">
        <v>1</v>
      </c>
      <c r="E78" s="15">
        <v>1981</v>
      </c>
      <c r="F78" s="17">
        <v>40</v>
      </c>
      <c r="G78" s="15" t="s">
        <v>146</v>
      </c>
      <c r="H78" s="15">
        <v>1024</v>
      </c>
      <c r="I78" s="15">
        <v>1988</v>
      </c>
      <c r="J78" s="15">
        <v>64</v>
      </c>
      <c r="K78" s="31" t="s">
        <v>99</v>
      </c>
      <c r="L78" s="15">
        <v>24.7</v>
      </c>
      <c r="M78" s="15">
        <v>-0.5</v>
      </c>
      <c r="N78" s="15">
        <v>0.75</v>
      </c>
      <c r="O78" s="29">
        <v>0.5</v>
      </c>
      <c r="P78" s="15">
        <v>0.38421462728272898</v>
      </c>
      <c r="Q78" s="15">
        <v>127.935436400377</v>
      </c>
    </row>
    <row r="79" spans="2:17" ht="15" customHeight="1" x14ac:dyDescent="0.4">
      <c r="B79" s="15">
        <v>1598</v>
      </c>
      <c r="C79" s="15">
        <v>14</v>
      </c>
      <c r="D79" s="15">
        <v>1</v>
      </c>
      <c r="E79" s="15">
        <v>1984</v>
      </c>
      <c r="F79" s="17">
        <v>37</v>
      </c>
      <c r="G79" s="15" t="s">
        <v>146</v>
      </c>
      <c r="H79" s="15">
        <v>1024</v>
      </c>
      <c r="I79" s="15">
        <v>1988</v>
      </c>
      <c r="J79" s="15">
        <v>64</v>
      </c>
      <c r="K79" s="31" t="s">
        <v>99</v>
      </c>
      <c r="L79" s="15">
        <v>25.58</v>
      </c>
      <c r="M79" s="15">
        <v>-0.75</v>
      </c>
      <c r="N79" s="15">
        <v>-3.17</v>
      </c>
      <c r="O79" s="29">
        <v>-3.5449999999999999</v>
      </c>
      <c r="P79" s="15">
        <v>0.49141955229008899</v>
      </c>
      <c r="Q79" s="15">
        <v>163.81609961530799</v>
      </c>
    </row>
    <row r="80" spans="2:17" ht="15" customHeight="1" x14ac:dyDescent="0.4">
      <c r="B80" s="15">
        <v>1604</v>
      </c>
      <c r="C80" s="15">
        <v>15</v>
      </c>
      <c r="D80" s="15">
        <v>1</v>
      </c>
      <c r="E80" s="15">
        <v>1979</v>
      </c>
      <c r="F80" s="17">
        <v>42</v>
      </c>
      <c r="G80" s="15" t="s">
        <v>146</v>
      </c>
      <c r="H80" s="15">
        <v>1024</v>
      </c>
      <c r="I80" s="15">
        <v>1988</v>
      </c>
      <c r="J80" s="15">
        <v>64</v>
      </c>
      <c r="K80" s="31" t="s">
        <v>99</v>
      </c>
      <c r="L80" s="15">
        <v>25.32</v>
      </c>
      <c r="M80" s="15">
        <v>-2.75</v>
      </c>
      <c r="N80" s="15">
        <v>-0.17</v>
      </c>
      <c r="O80" s="29">
        <v>-1.5449999999999999</v>
      </c>
      <c r="P80" s="15">
        <v>0.33715731278022798</v>
      </c>
      <c r="Q80" s="15">
        <v>110.823168689295</v>
      </c>
    </row>
    <row r="81" spans="2:17" ht="15" customHeight="1" x14ac:dyDescent="0.4">
      <c r="B81" s="15">
        <v>1611</v>
      </c>
      <c r="C81" s="15">
        <v>16</v>
      </c>
      <c r="D81" s="15">
        <v>1</v>
      </c>
      <c r="E81" s="15">
        <v>1979</v>
      </c>
      <c r="F81" s="17">
        <v>42</v>
      </c>
      <c r="G81" s="15" t="s">
        <v>146</v>
      </c>
      <c r="H81" s="15">
        <v>1024</v>
      </c>
      <c r="I81" s="15">
        <v>1988</v>
      </c>
      <c r="J81" s="15">
        <v>64</v>
      </c>
      <c r="K81" s="31" t="s">
        <v>99</v>
      </c>
      <c r="L81" s="15">
        <v>23.87</v>
      </c>
      <c r="M81" s="15">
        <v>-0.67</v>
      </c>
      <c r="N81" s="15">
        <v>0</v>
      </c>
      <c r="O81" s="29">
        <v>-0.33500000000000002</v>
      </c>
      <c r="P81" s="15">
        <v>0.37742801479605598</v>
      </c>
      <c r="Q81" s="15">
        <v>125.920869300318</v>
      </c>
    </row>
    <row r="82" spans="2:17" ht="15" customHeight="1" x14ac:dyDescent="0.4">
      <c r="B82" s="15">
        <v>1627</v>
      </c>
      <c r="C82" s="15">
        <v>17</v>
      </c>
      <c r="D82" s="15">
        <v>1</v>
      </c>
      <c r="E82" s="15">
        <v>1994</v>
      </c>
      <c r="F82" s="17">
        <v>27</v>
      </c>
      <c r="G82" s="15" t="s">
        <v>146</v>
      </c>
      <c r="H82" s="15">
        <v>1024</v>
      </c>
      <c r="I82" s="15">
        <v>1988</v>
      </c>
      <c r="J82" s="15">
        <v>64</v>
      </c>
      <c r="K82" s="31" t="s">
        <v>99</v>
      </c>
      <c r="L82" s="15">
        <v>24.05</v>
      </c>
      <c r="M82" s="15">
        <v>-0.25</v>
      </c>
      <c r="N82" s="15">
        <v>-0.5</v>
      </c>
      <c r="O82" s="29">
        <v>-0.625</v>
      </c>
      <c r="P82" s="15">
        <v>0.57065429703333004</v>
      </c>
      <c r="Q82" s="15">
        <v>189.66753242775499</v>
      </c>
    </row>
    <row r="83" spans="2:17" ht="15" customHeight="1" x14ac:dyDescent="0.4">
      <c r="B83" s="15">
        <v>1633</v>
      </c>
      <c r="C83" s="15">
        <v>18</v>
      </c>
      <c r="D83" s="15">
        <v>1</v>
      </c>
      <c r="E83" s="15">
        <v>1977</v>
      </c>
      <c r="F83" s="17">
        <v>44</v>
      </c>
      <c r="G83" s="15" t="s">
        <v>146</v>
      </c>
      <c r="H83" s="15">
        <v>1024</v>
      </c>
      <c r="I83" s="15">
        <v>1988</v>
      </c>
      <c r="J83" s="15">
        <v>64</v>
      </c>
      <c r="K83" s="31" t="s">
        <v>99</v>
      </c>
      <c r="L83" s="15">
        <v>26.07</v>
      </c>
      <c r="M83" s="15">
        <v>-1.08</v>
      </c>
      <c r="N83" s="15">
        <v>-5.17</v>
      </c>
      <c r="O83" s="29">
        <v>-5.71</v>
      </c>
      <c r="P83" s="15">
        <v>0.27232743353274502</v>
      </c>
      <c r="Q83" s="15">
        <v>73.015872194200696</v>
      </c>
    </row>
    <row r="84" spans="2:17" ht="15" customHeight="1" x14ac:dyDescent="0.4">
      <c r="B84" s="15">
        <v>1640</v>
      </c>
      <c r="C84" s="15">
        <v>19</v>
      </c>
      <c r="D84" s="15">
        <v>1</v>
      </c>
      <c r="E84" s="15">
        <v>1994</v>
      </c>
      <c r="F84" s="17">
        <v>27</v>
      </c>
      <c r="G84" s="15" t="s">
        <v>146</v>
      </c>
      <c r="H84" s="15">
        <v>1024</v>
      </c>
      <c r="I84" s="15">
        <v>1988</v>
      </c>
      <c r="J84" s="15">
        <v>64</v>
      </c>
      <c r="K84" s="31" t="s">
        <v>99</v>
      </c>
      <c r="L84" s="15">
        <v>24.8</v>
      </c>
      <c r="M84" s="15">
        <v>-0.08</v>
      </c>
      <c r="N84" s="15">
        <v>-2.08</v>
      </c>
      <c r="O84" s="29">
        <v>-2.12</v>
      </c>
      <c r="P84" s="15">
        <v>0.39757738871149101</v>
      </c>
      <c r="Q84" s="15">
        <v>131.731516619974</v>
      </c>
    </row>
    <row r="85" spans="2:17" ht="15" customHeight="1" x14ac:dyDescent="0.4">
      <c r="B85" s="15">
        <v>1652</v>
      </c>
      <c r="C85" s="15">
        <v>20</v>
      </c>
      <c r="D85" s="15">
        <v>1</v>
      </c>
      <c r="E85" s="15">
        <v>1986</v>
      </c>
      <c r="F85" s="17">
        <v>35</v>
      </c>
      <c r="G85" s="15" t="s">
        <v>146</v>
      </c>
      <c r="H85" s="15">
        <v>1024</v>
      </c>
      <c r="I85" s="15">
        <v>1988</v>
      </c>
      <c r="J85" s="15">
        <v>64</v>
      </c>
      <c r="K85" s="31" t="s">
        <v>99</v>
      </c>
      <c r="L85" s="15">
        <v>25.7</v>
      </c>
      <c r="M85" s="15">
        <v>-0.67</v>
      </c>
      <c r="N85" s="15">
        <v>-5</v>
      </c>
      <c r="O85" s="29">
        <v>-5.335</v>
      </c>
      <c r="P85" s="15">
        <v>0.35295708048277102</v>
      </c>
      <c r="Q85" s="15">
        <v>115.149351255874</v>
      </c>
    </row>
    <row r="86" spans="2:17" ht="15" customHeight="1" x14ac:dyDescent="0.4">
      <c r="B86" s="15">
        <v>1660</v>
      </c>
      <c r="C86" s="15">
        <v>21</v>
      </c>
      <c r="D86" s="15">
        <v>1</v>
      </c>
      <c r="E86" s="15">
        <v>1980</v>
      </c>
      <c r="F86" s="17">
        <v>41</v>
      </c>
      <c r="G86" s="15" t="s">
        <v>146</v>
      </c>
      <c r="H86" s="15">
        <v>1024</v>
      </c>
      <c r="I86" s="15">
        <v>1988</v>
      </c>
      <c r="J86" s="15">
        <v>64</v>
      </c>
      <c r="K86" s="31" t="s">
        <v>99</v>
      </c>
      <c r="L86" s="15">
        <v>27.23</v>
      </c>
      <c r="M86" s="15">
        <v>-0.33</v>
      </c>
      <c r="N86" s="15">
        <v>-4.5</v>
      </c>
      <c r="O86" s="29">
        <v>-4.665</v>
      </c>
      <c r="P86" s="15">
        <v>0.36343142952230101</v>
      </c>
      <c r="Q86" s="15">
        <v>119.202852834414</v>
      </c>
    </row>
    <row r="87" spans="2:17" ht="15" customHeight="1" x14ac:dyDescent="0.4">
      <c r="B87" s="15">
        <v>1667</v>
      </c>
      <c r="C87" s="15">
        <v>22</v>
      </c>
      <c r="D87" s="15">
        <v>1</v>
      </c>
      <c r="E87" s="15">
        <v>1975</v>
      </c>
      <c r="F87" s="17">
        <v>46</v>
      </c>
      <c r="G87" s="15" t="s">
        <v>146</v>
      </c>
      <c r="H87" s="15">
        <v>1024</v>
      </c>
      <c r="I87" s="15">
        <v>1988</v>
      </c>
      <c r="J87" s="15">
        <v>64</v>
      </c>
      <c r="K87" s="31" t="s">
        <v>99</v>
      </c>
      <c r="L87" s="15">
        <v>27.28</v>
      </c>
      <c r="M87" s="15">
        <v>-1.25</v>
      </c>
      <c r="N87" s="15">
        <v>-7.42</v>
      </c>
      <c r="O87" s="29">
        <v>-8.0449999999999999</v>
      </c>
      <c r="P87" s="15">
        <v>0.37188605855328599</v>
      </c>
      <c r="Q87" s="15">
        <v>120.721871700733</v>
      </c>
    </row>
    <row r="88" spans="2:17" ht="15" customHeight="1" x14ac:dyDescent="0.4">
      <c r="B88" s="15">
        <v>1685</v>
      </c>
      <c r="C88" s="15">
        <v>24</v>
      </c>
      <c r="D88" s="15">
        <v>1</v>
      </c>
      <c r="E88" s="15">
        <v>1984</v>
      </c>
      <c r="F88" s="17">
        <v>37</v>
      </c>
      <c r="G88" s="15" t="s">
        <v>146</v>
      </c>
      <c r="H88" s="15">
        <v>1024</v>
      </c>
      <c r="I88" s="15">
        <v>1988</v>
      </c>
      <c r="J88" s="15">
        <v>64</v>
      </c>
      <c r="K88" s="31" t="s">
        <v>99</v>
      </c>
      <c r="L88" s="15">
        <v>24.43</v>
      </c>
      <c r="M88" s="15">
        <v>-0.25</v>
      </c>
      <c r="N88" s="15">
        <v>-3</v>
      </c>
      <c r="O88" s="29">
        <v>-3.125</v>
      </c>
      <c r="P88" s="15">
        <v>0.44852860611715101</v>
      </c>
      <c r="Q88" s="15">
        <v>148.16787919034201</v>
      </c>
    </row>
    <row r="89" spans="2:17" ht="15" customHeight="1" x14ac:dyDescent="0.4">
      <c r="B89" s="15">
        <v>1695</v>
      </c>
      <c r="C89" s="15">
        <v>25</v>
      </c>
      <c r="D89" s="15">
        <v>1</v>
      </c>
      <c r="E89" s="15">
        <v>1991</v>
      </c>
      <c r="F89" s="17">
        <v>30</v>
      </c>
      <c r="G89" s="15" t="s">
        <v>146</v>
      </c>
      <c r="H89" s="15">
        <v>1024</v>
      </c>
      <c r="I89" s="15">
        <v>1988</v>
      </c>
      <c r="J89" s="15">
        <v>64</v>
      </c>
      <c r="K89" s="31" t="s">
        <v>99</v>
      </c>
      <c r="L89" s="15">
        <v>25.76</v>
      </c>
      <c r="M89" s="15">
        <v>-0.25</v>
      </c>
      <c r="N89" s="15">
        <v>-2</v>
      </c>
      <c r="O89" s="29">
        <v>-2.125</v>
      </c>
      <c r="P89" s="15">
        <v>0.35214784743139699</v>
      </c>
      <c r="Q89" s="15">
        <v>117.65736945589001</v>
      </c>
    </row>
    <row r="90" spans="2:17" ht="15" customHeight="1" x14ac:dyDescent="0.4">
      <c r="B90" s="15">
        <v>1701</v>
      </c>
      <c r="C90" s="15">
        <v>26</v>
      </c>
      <c r="D90" s="15">
        <v>1</v>
      </c>
      <c r="E90" s="15">
        <v>1973</v>
      </c>
      <c r="F90" s="17">
        <v>48</v>
      </c>
      <c r="G90" s="15" t="s">
        <v>146</v>
      </c>
      <c r="H90" s="15">
        <v>1024</v>
      </c>
      <c r="I90" s="15">
        <v>1988</v>
      </c>
      <c r="J90" s="15">
        <v>64</v>
      </c>
      <c r="K90" s="31" t="s">
        <v>99</v>
      </c>
      <c r="L90" s="15">
        <v>25.13</v>
      </c>
      <c r="M90" s="15">
        <v>-0.25</v>
      </c>
      <c r="N90" s="15">
        <v>-5.25</v>
      </c>
      <c r="O90" s="29">
        <v>-5.375</v>
      </c>
      <c r="P90" s="15">
        <v>0.54897764728646103</v>
      </c>
      <c r="Q90" s="15">
        <v>185.02810333246299</v>
      </c>
    </row>
    <row r="91" spans="2:17" ht="15" customHeight="1" x14ac:dyDescent="0.4">
      <c r="B91" s="15">
        <v>1709</v>
      </c>
      <c r="C91" s="15">
        <v>27</v>
      </c>
      <c r="D91" s="15">
        <v>1</v>
      </c>
      <c r="E91" s="15">
        <v>1982</v>
      </c>
      <c r="F91" s="17">
        <v>39</v>
      </c>
      <c r="G91" s="15" t="s">
        <v>146</v>
      </c>
      <c r="H91" s="15">
        <v>1024</v>
      </c>
      <c r="I91" s="15">
        <v>1988</v>
      </c>
      <c r="J91" s="15">
        <v>64</v>
      </c>
      <c r="K91" s="31" t="s">
        <v>99</v>
      </c>
      <c r="L91" s="15">
        <v>24.52</v>
      </c>
      <c r="M91" s="15">
        <v>-0.5</v>
      </c>
      <c r="N91" s="15">
        <v>-1.75</v>
      </c>
      <c r="O91" s="29">
        <v>-2</v>
      </c>
      <c r="P91" s="15">
        <v>0.34377583848041499</v>
      </c>
      <c r="Q91" s="15">
        <v>115.048305848536</v>
      </c>
    </row>
    <row r="92" spans="2:17" ht="15" customHeight="1" x14ac:dyDescent="0.4">
      <c r="B92" s="15">
        <v>1716</v>
      </c>
      <c r="C92" s="15">
        <v>28</v>
      </c>
      <c r="D92" s="15">
        <v>1</v>
      </c>
      <c r="E92" s="15">
        <v>1983</v>
      </c>
      <c r="F92" s="17">
        <v>37</v>
      </c>
      <c r="G92" s="15" t="s">
        <v>146</v>
      </c>
      <c r="H92" s="15">
        <v>1024</v>
      </c>
      <c r="I92" s="15">
        <v>1988</v>
      </c>
      <c r="J92" s="15">
        <v>64</v>
      </c>
      <c r="K92" s="31" t="s">
        <v>99</v>
      </c>
      <c r="L92" s="15">
        <v>26.62</v>
      </c>
      <c r="M92" s="15">
        <v>-0.5</v>
      </c>
      <c r="N92" s="15">
        <v>-4.08</v>
      </c>
      <c r="O92" s="29">
        <v>-4.33</v>
      </c>
      <c r="P92" s="15">
        <v>0.42353240240488199</v>
      </c>
      <c r="Q92" s="15">
        <v>125.021164416079</v>
      </c>
    </row>
    <row r="93" spans="2:17" ht="15" customHeight="1" x14ac:dyDescent="0.4">
      <c r="B93" s="15">
        <v>1723</v>
      </c>
      <c r="C93" s="15">
        <v>29</v>
      </c>
      <c r="D93" s="15">
        <v>1</v>
      </c>
      <c r="E93" s="15">
        <v>1973</v>
      </c>
      <c r="F93" s="17">
        <v>48</v>
      </c>
      <c r="G93" s="15" t="s">
        <v>146</v>
      </c>
      <c r="H93" s="15">
        <v>1024</v>
      </c>
      <c r="I93" s="15">
        <v>1988</v>
      </c>
      <c r="J93" s="15">
        <v>64</v>
      </c>
      <c r="K93" s="31" t="s">
        <v>99</v>
      </c>
      <c r="L93" s="15">
        <v>26.23</v>
      </c>
      <c r="M93" s="15">
        <v>-0.75</v>
      </c>
      <c r="N93" s="15">
        <v>-4.58</v>
      </c>
      <c r="O93" s="29">
        <v>-4.9550000000000001</v>
      </c>
      <c r="P93" s="15">
        <v>0.213360506348445</v>
      </c>
      <c r="Q93" s="15">
        <v>71.363496840878895</v>
      </c>
    </row>
    <row r="94" spans="2:17" ht="15" customHeight="1" x14ac:dyDescent="0.4">
      <c r="B94" s="15">
        <v>1729</v>
      </c>
      <c r="C94" s="15">
        <v>30</v>
      </c>
      <c r="D94" s="15">
        <v>2</v>
      </c>
      <c r="E94" s="15">
        <v>1974</v>
      </c>
      <c r="F94" s="17">
        <v>47</v>
      </c>
      <c r="G94" s="15" t="s">
        <v>146</v>
      </c>
      <c r="H94" s="15">
        <v>1024</v>
      </c>
      <c r="I94" s="15">
        <v>1988</v>
      </c>
      <c r="J94" s="15">
        <v>64</v>
      </c>
      <c r="K94" s="31" t="s">
        <v>99</v>
      </c>
      <c r="L94" s="15">
        <v>27.3</v>
      </c>
      <c r="M94" s="15">
        <v>-0.83</v>
      </c>
      <c r="N94" s="15">
        <v>-9.08</v>
      </c>
      <c r="O94" s="29">
        <v>-9.4949999999999992</v>
      </c>
      <c r="P94" s="15">
        <v>0.309619301776272</v>
      </c>
      <c r="Q94" s="15">
        <v>98.390943427794497</v>
      </c>
    </row>
    <row r="95" spans="2:17" ht="15" customHeight="1" x14ac:dyDescent="0.4">
      <c r="B95" s="15">
        <v>1736</v>
      </c>
      <c r="C95" s="15">
        <v>31</v>
      </c>
      <c r="D95" s="15">
        <v>1</v>
      </c>
      <c r="E95" s="15">
        <v>1993</v>
      </c>
      <c r="F95" s="17">
        <v>28</v>
      </c>
      <c r="G95" s="15" t="s">
        <v>146</v>
      </c>
      <c r="H95" s="15">
        <v>1024</v>
      </c>
      <c r="I95" s="15">
        <v>1988</v>
      </c>
      <c r="J95" s="15">
        <v>64</v>
      </c>
      <c r="K95" s="31" t="s">
        <v>99</v>
      </c>
      <c r="L95" s="15">
        <v>26.73</v>
      </c>
      <c r="M95" s="15">
        <v>-0.25</v>
      </c>
      <c r="N95" s="15">
        <v>-6.92</v>
      </c>
      <c r="O95" s="29">
        <v>-7.0449999999999999</v>
      </c>
      <c r="P95" s="15">
        <v>0.35180318426915602</v>
      </c>
      <c r="Q95" s="15">
        <v>113.02795554716</v>
      </c>
    </row>
    <row r="96" spans="2:17" ht="15" customHeight="1" x14ac:dyDescent="0.4">
      <c r="B96" s="15">
        <v>1744</v>
      </c>
      <c r="C96" s="15">
        <v>32</v>
      </c>
      <c r="D96" s="15">
        <v>1</v>
      </c>
      <c r="E96" s="15">
        <v>1985</v>
      </c>
      <c r="F96" s="17">
        <v>36</v>
      </c>
      <c r="G96" s="15" t="s">
        <v>146</v>
      </c>
      <c r="H96" s="15">
        <v>1024</v>
      </c>
      <c r="I96" s="15">
        <v>1988</v>
      </c>
      <c r="J96" s="15">
        <v>64</v>
      </c>
      <c r="K96" s="31" t="s">
        <v>99</v>
      </c>
      <c r="L96" s="15">
        <v>26.9</v>
      </c>
      <c r="M96" s="15">
        <v>-0.08</v>
      </c>
      <c r="N96" s="15">
        <v>-6.33</v>
      </c>
      <c r="O96" s="29">
        <v>-6.37</v>
      </c>
      <c r="P96" s="15">
        <v>0.18903976879603501</v>
      </c>
      <c r="Q96" s="15">
        <v>61.451964407090898</v>
      </c>
    </row>
    <row r="97" spans="3:15" ht="15" customHeight="1" x14ac:dyDescent="0.4">
      <c r="C97" s="7" t="s">
        <v>148</v>
      </c>
      <c r="D97" s="7">
        <f>COUNTIFS(D10:D38,1)</f>
        <v>24</v>
      </c>
      <c r="E97" s="7" t="s">
        <v>149</v>
      </c>
      <c r="F97" s="19">
        <f>AVERAGE(F10:F38)</f>
        <v>36.068965517241381</v>
      </c>
      <c r="G97" s="19"/>
      <c r="H97" s="19"/>
      <c r="I97" s="19"/>
      <c r="J97" s="19"/>
      <c r="K97" s="7" t="s">
        <v>149</v>
      </c>
      <c r="L97" s="19">
        <f>AVERAGE(L10:L38)</f>
        <v>25.683103448275855</v>
      </c>
      <c r="M97" s="19">
        <f>AVERAGE(M10:M38)</f>
        <v>-0.69206896551724129</v>
      </c>
      <c r="N97" s="19">
        <f>AVERAGE(N10:N38)</f>
        <v>-3.7617241379310342</v>
      </c>
      <c r="O97" s="19">
        <f>AVERAGE(O10:O38)</f>
        <v>-4.1077586206896557</v>
      </c>
    </row>
    <row r="98" spans="3:15" ht="15" customHeight="1" x14ac:dyDescent="0.4">
      <c r="C98" s="7" t="s">
        <v>150</v>
      </c>
      <c r="D98" s="7">
        <f>COUNTIFS(D10:D38,2)</f>
        <v>5</v>
      </c>
      <c r="E98" s="7" t="s">
        <v>125</v>
      </c>
      <c r="F98" s="19">
        <f>MAX(F10:F38)</f>
        <v>55</v>
      </c>
      <c r="G98" s="19"/>
      <c r="H98" s="19"/>
      <c r="I98" s="19"/>
      <c r="J98" s="19"/>
      <c r="K98" s="7" t="s">
        <v>125</v>
      </c>
      <c r="L98" s="19">
        <f>MAX(L10:L38)</f>
        <v>28.28</v>
      </c>
      <c r="M98" s="19">
        <f>MAX(M10:M38)</f>
        <v>0</v>
      </c>
      <c r="N98" s="19">
        <f>MAX(N10:N38)</f>
        <v>0.92</v>
      </c>
      <c r="O98" s="19">
        <f>MAX(O10:O38)</f>
        <v>0.92</v>
      </c>
    </row>
    <row r="99" spans="3:15" ht="15" customHeight="1" x14ac:dyDescent="0.4">
      <c r="E99" s="7" t="s">
        <v>126</v>
      </c>
      <c r="F99" s="19">
        <f>MIN(F10:F38)</f>
        <v>24</v>
      </c>
      <c r="G99" s="19"/>
      <c r="H99" s="19"/>
      <c r="I99" s="19"/>
      <c r="J99" s="19"/>
      <c r="K99" s="7" t="s">
        <v>126</v>
      </c>
      <c r="L99" s="19">
        <f>MIN(L10:L38)</f>
        <v>23.33</v>
      </c>
      <c r="M99" s="19">
        <f>MIN(M10:M38)</f>
        <v>-3.75</v>
      </c>
      <c r="N99" s="19">
        <f>MIN(N10:N38)</f>
        <v>-9.17</v>
      </c>
      <c r="O99" s="19">
        <f>MIN(O10:O38)</f>
        <v>-11.045</v>
      </c>
    </row>
    <row r="100" spans="3:15" ht="15" customHeight="1" x14ac:dyDescent="0.4">
      <c r="E100" s="7" t="s">
        <v>151</v>
      </c>
      <c r="F100" s="19">
        <f>STDEV(F10:F38)</f>
        <v>8.5562468177297948</v>
      </c>
      <c r="G100" s="19"/>
      <c r="H100" s="19"/>
      <c r="I100" s="19"/>
      <c r="J100" s="19"/>
      <c r="K100" s="7" t="s">
        <v>151</v>
      </c>
      <c r="L100" s="19">
        <f>STDEV(L10:L38)</f>
        <v>1.2619771999532998</v>
      </c>
      <c r="M100" s="19">
        <f>STDEV(M10:M38)</f>
        <v>0.78670823830486791</v>
      </c>
      <c r="N100" s="19">
        <f>STDEV(N10:N38)</f>
        <v>2.8641953107854095</v>
      </c>
      <c r="O100" s="19">
        <f>STDEV(O10:O38)</f>
        <v>3.0088671296587508</v>
      </c>
    </row>
  </sheetData>
  <mergeCells count="14">
    <mergeCell ref="N8:N9"/>
    <mergeCell ref="O8:O9"/>
    <mergeCell ref="M8:M9"/>
    <mergeCell ref="B8:B9"/>
    <mergeCell ref="C8:C9"/>
    <mergeCell ref="D8:D9"/>
    <mergeCell ref="E8:E9"/>
    <mergeCell ref="F8:F9"/>
    <mergeCell ref="G8:G9"/>
    <mergeCell ref="H8:H9"/>
    <mergeCell ref="I8:I9"/>
    <mergeCell ref="J8:J9"/>
    <mergeCell ref="K8:K9"/>
    <mergeCell ref="L8:L9"/>
  </mergeCells>
  <phoneticPr fontId="18"/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グラフ</vt:lpstr>
      </vt:variant>
      <vt:variant>
        <vt:i4>9</vt:i4>
      </vt:variant>
    </vt:vector>
  </HeadingPairs>
  <TitlesOfParts>
    <vt:vector size="16" baseType="lpstr">
      <vt:lpstr>testdata230414</vt:lpstr>
      <vt:lpstr>testdata230414 (macularのみ174眼)</vt:lpstr>
      <vt:lpstr>testdata230414 (-1.75D以上)</vt:lpstr>
      <vt:lpstr>testdata230414 (24.5mm以上)macula</vt:lpstr>
      <vt:lpstr>(24.5mm以上MNT)016除外</vt:lpstr>
      <vt:lpstr>(24.5mm以上MNT)016と088除外</vt:lpstr>
      <vt:lpstr>成人データ</vt:lpstr>
      <vt:lpstr>Figure 3</vt:lpstr>
      <vt:lpstr>Figure 6 (A29vsC174)</vt:lpstr>
      <vt:lpstr>グラフ1(A29vsC41)</vt:lpstr>
      <vt:lpstr>Figure 4a（ChTvsAL, macular）</vt:lpstr>
      <vt:lpstr>Figure 4b（ChTvsAL, nasal）</vt:lpstr>
      <vt:lpstr>Figure 4c（ChTvsAL, temporal）</vt:lpstr>
      <vt:lpstr>Figure 5a（ChTvsSE, macular）</vt:lpstr>
      <vt:lpstr>Figure 5b（ChTvsSE, nasal）</vt:lpstr>
      <vt:lpstr>Figure 5c（ChTvsSE, temporal）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hiraoka</dc:creator>
  <cp:lastModifiedBy>孝浩 平岡</cp:lastModifiedBy>
  <dcterms:created xsi:type="dcterms:W3CDTF">2023-04-14T12:15:40Z</dcterms:created>
  <dcterms:modified xsi:type="dcterms:W3CDTF">2025-06-11T23:41:29Z</dcterms:modified>
</cp:coreProperties>
</file>