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D:\THESIS\Rain Water Hervesting\SNS-CN Method\"/>
    </mc:Choice>
  </mc:AlternateContent>
  <xr:revisionPtr revIDLastSave="0" documentId="13_ncr:1_{19E25400-438D-4404-8974-BE2EFBEE1005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CN" sheetId="1" r:id="rId1"/>
    <sheet name="CN_Calculation" sheetId="4" r:id="rId2"/>
    <sheet name="Rainfall Data" sheetId="6" r:id="rId3"/>
    <sheet name="WS1" sheetId="7" r:id="rId4"/>
    <sheet name="WS 2" sheetId="30" r:id="rId5"/>
    <sheet name="WS 3" sheetId="31" r:id="rId6"/>
    <sheet name="WS 4" sheetId="32" r:id="rId7"/>
    <sheet name="WS5" sheetId="33" r:id="rId8"/>
    <sheet name="WS 6" sheetId="34" r:id="rId9"/>
    <sheet name="WS7" sheetId="35" r:id="rId10"/>
    <sheet name="WS 8" sheetId="36" r:id="rId11"/>
    <sheet name="Weighted Calculation" sheetId="38" r:id="rId12"/>
  </sheets>
  <definedNames>
    <definedName name="_xlnm._FilterDatabase" localSheetId="0" hidden="1">CN!$A$1:$F$47</definedName>
    <definedName name="_xlnm._FilterDatabase" localSheetId="4" hidden="1">'WS 2'!$B$5:$N$35</definedName>
    <definedName name="_xlnm._FilterDatabase" localSheetId="5" hidden="1">'WS 3'!$B$5:$N$35</definedName>
    <definedName name="_xlnm._FilterDatabase" localSheetId="6" hidden="1">'WS 4'!$B$5:$N$35</definedName>
    <definedName name="_xlnm._FilterDatabase" localSheetId="8" hidden="1">'WS 6'!$B$5:$N$35</definedName>
    <definedName name="_xlnm._FilterDatabase" localSheetId="10" hidden="1">'WS 8'!$B$5:$N$35</definedName>
    <definedName name="_xlnm._FilterDatabase" localSheetId="3" hidden="1">'WS1'!$B$5:$N$35</definedName>
    <definedName name="_xlnm._FilterDatabase" localSheetId="7" hidden="1">'WS5'!$B$5:$N$35</definedName>
    <definedName name="_xlnm._FilterDatabase" localSheetId="9" hidden="1">'WS7'!$B$5:$N$35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6" l="1"/>
  <c r="G10" i="38"/>
  <c r="G8" i="38"/>
  <c r="G7" i="38"/>
  <c r="G6" i="38"/>
  <c r="G9" i="38"/>
  <c r="G11" i="38"/>
  <c r="G12" i="38"/>
  <c r="G5" i="38"/>
  <c r="O36" i="36"/>
  <c r="O7" i="36"/>
  <c r="O8" i="36"/>
  <c r="O9" i="36"/>
  <c r="O10" i="36"/>
  <c r="O11" i="36"/>
  <c r="O12" i="36"/>
  <c r="O13" i="36"/>
  <c r="O14" i="36"/>
  <c r="O15" i="36"/>
  <c r="O16" i="36"/>
  <c r="O17" i="36"/>
  <c r="O18" i="36"/>
  <c r="O19" i="36"/>
  <c r="O20" i="36"/>
  <c r="O21" i="36"/>
  <c r="O22" i="36"/>
  <c r="O23" i="36"/>
  <c r="O24" i="36"/>
  <c r="O25" i="36"/>
  <c r="O26" i="36"/>
  <c r="O27" i="36"/>
  <c r="O28" i="36"/>
  <c r="O29" i="36"/>
  <c r="O30" i="36"/>
  <c r="O31" i="36"/>
  <c r="O32" i="36"/>
  <c r="O33" i="36"/>
  <c r="O34" i="36"/>
  <c r="O35" i="36"/>
  <c r="O6" i="36"/>
  <c r="O36" i="35"/>
  <c r="O7" i="35"/>
  <c r="O8" i="35"/>
  <c r="O9" i="35"/>
  <c r="O10" i="35"/>
  <c r="O11" i="35"/>
  <c r="O12" i="35"/>
  <c r="O13" i="35"/>
  <c r="O14" i="35"/>
  <c r="O15" i="35"/>
  <c r="O16" i="35"/>
  <c r="O17" i="35"/>
  <c r="O18" i="35"/>
  <c r="O19" i="35"/>
  <c r="O20" i="35"/>
  <c r="O21" i="35"/>
  <c r="O22" i="35"/>
  <c r="O23" i="35"/>
  <c r="O24" i="35"/>
  <c r="O25" i="35"/>
  <c r="O26" i="35"/>
  <c r="O27" i="35"/>
  <c r="O28" i="35"/>
  <c r="O29" i="35"/>
  <c r="O30" i="35"/>
  <c r="O31" i="35"/>
  <c r="O32" i="35"/>
  <c r="O33" i="35"/>
  <c r="O34" i="35"/>
  <c r="O35" i="35"/>
  <c r="O6" i="35"/>
  <c r="O36" i="33"/>
  <c r="O36" i="34"/>
  <c r="O7" i="34"/>
  <c r="O8" i="34"/>
  <c r="O9" i="34"/>
  <c r="O10" i="34"/>
  <c r="O11" i="34"/>
  <c r="O12" i="34"/>
  <c r="O13" i="34"/>
  <c r="O14" i="34"/>
  <c r="O15" i="34"/>
  <c r="O16" i="34"/>
  <c r="O17" i="34"/>
  <c r="O18" i="34"/>
  <c r="O19" i="34"/>
  <c r="O20" i="34"/>
  <c r="O21" i="34"/>
  <c r="O22" i="34"/>
  <c r="O23" i="34"/>
  <c r="O24" i="34"/>
  <c r="O25" i="34"/>
  <c r="O26" i="34"/>
  <c r="O27" i="34"/>
  <c r="O28" i="34"/>
  <c r="O29" i="34"/>
  <c r="O30" i="34"/>
  <c r="O31" i="34"/>
  <c r="O32" i="34"/>
  <c r="O33" i="34"/>
  <c r="O34" i="34"/>
  <c r="O35" i="34"/>
  <c r="O6" i="34"/>
  <c r="O7" i="33"/>
  <c r="O8" i="33"/>
  <c r="O9" i="33"/>
  <c r="O10" i="33"/>
  <c r="O11" i="33"/>
  <c r="O12" i="33"/>
  <c r="O13" i="33"/>
  <c r="O14" i="33"/>
  <c r="O15" i="33"/>
  <c r="O16" i="33"/>
  <c r="O17" i="33"/>
  <c r="O18" i="33"/>
  <c r="O19" i="33"/>
  <c r="O20" i="33"/>
  <c r="O21" i="33"/>
  <c r="O22" i="33"/>
  <c r="O23" i="33"/>
  <c r="O24" i="33"/>
  <c r="O25" i="33"/>
  <c r="O26" i="33"/>
  <c r="O27" i="33"/>
  <c r="O28" i="33"/>
  <c r="O29" i="33"/>
  <c r="O30" i="33"/>
  <c r="O31" i="33"/>
  <c r="O32" i="33"/>
  <c r="O33" i="33"/>
  <c r="O34" i="33"/>
  <c r="O35" i="33"/>
  <c r="O6" i="33"/>
  <c r="O36" i="32"/>
  <c r="O7" i="32"/>
  <c r="O8" i="32"/>
  <c r="O9" i="32"/>
  <c r="O10" i="32"/>
  <c r="O11" i="32"/>
  <c r="O12" i="32"/>
  <c r="O13" i="32"/>
  <c r="O14" i="32"/>
  <c r="O15" i="32"/>
  <c r="O16" i="32"/>
  <c r="O17" i="32"/>
  <c r="O18" i="32"/>
  <c r="O19" i="32"/>
  <c r="O20" i="32"/>
  <c r="O21" i="32"/>
  <c r="O22" i="32"/>
  <c r="O23" i="32"/>
  <c r="O24" i="32"/>
  <c r="O25" i="32"/>
  <c r="O26" i="32"/>
  <c r="O27" i="32"/>
  <c r="O28" i="32"/>
  <c r="O29" i="32"/>
  <c r="O30" i="32"/>
  <c r="O31" i="32"/>
  <c r="O32" i="32"/>
  <c r="O33" i="32"/>
  <c r="O34" i="32"/>
  <c r="O35" i="32"/>
  <c r="O6" i="32"/>
  <c r="O36" i="31"/>
  <c r="O7" i="31"/>
  <c r="O8" i="31"/>
  <c r="O9" i="31"/>
  <c r="O10" i="31"/>
  <c r="O11" i="31"/>
  <c r="O12" i="31"/>
  <c r="O13" i="31"/>
  <c r="O14" i="31"/>
  <c r="O15" i="31"/>
  <c r="O16" i="31"/>
  <c r="O17" i="31"/>
  <c r="O18" i="31"/>
  <c r="O19" i="31"/>
  <c r="O20" i="31"/>
  <c r="O21" i="31"/>
  <c r="O22" i="31"/>
  <c r="O23" i="31"/>
  <c r="O24" i="31"/>
  <c r="O25" i="31"/>
  <c r="O26" i="31"/>
  <c r="O27" i="31"/>
  <c r="O28" i="31"/>
  <c r="O29" i="31"/>
  <c r="O30" i="31"/>
  <c r="O31" i="31"/>
  <c r="O32" i="31"/>
  <c r="O33" i="31"/>
  <c r="O34" i="31"/>
  <c r="O35" i="31"/>
  <c r="O6" i="31"/>
  <c r="O36" i="30"/>
  <c r="O7" i="30"/>
  <c r="O8" i="30"/>
  <c r="O9" i="30"/>
  <c r="O10" i="30"/>
  <c r="O11" i="30"/>
  <c r="O12" i="30"/>
  <c r="O13" i="30"/>
  <c r="O14" i="30"/>
  <c r="O15" i="30"/>
  <c r="O16" i="30"/>
  <c r="O17" i="30"/>
  <c r="O18" i="30"/>
  <c r="O19" i="30"/>
  <c r="O20" i="30"/>
  <c r="O21" i="30"/>
  <c r="O22" i="30"/>
  <c r="O23" i="30"/>
  <c r="O24" i="30"/>
  <c r="O25" i="30"/>
  <c r="O26" i="30"/>
  <c r="O27" i="30"/>
  <c r="O28" i="30"/>
  <c r="O29" i="30"/>
  <c r="O30" i="30"/>
  <c r="O31" i="30"/>
  <c r="O32" i="30"/>
  <c r="O33" i="30"/>
  <c r="O34" i="30"/>
  <c r="O35" i="30"/>
  <c r="O6" i="30"/>
  <c r="N7" i="35"/>
  <c r="N8" i="35"/>
  <c r="N9" i="35"/>
  <c r="N10" i="35"/>
  <c r="N11" i="35"/>
  <c r="N12" i="35"/>
  <c r="N13" i="35"/>
  <c r="N14" i="35"/>
  <c r="N15" i="35"/>
  <c r="N16" i="35"/>
  <c r="N17" i="35"/>
  <c r="N18" i="35"/>
  <c r="N19" i="35"/>
  <c r="N20" i="35"/>
  <c r="N21" i="35"/>
  <c r="N22" i="35"/>
  <c r="N23" i="35"/>
  <c r="N24" i="35"/>
  <c r="N25" i="35"/>
  <c r="N26" i="35"/>
  <c r="N27" i="35"/>
  <c r="N28" i="35"/>
  <c r="N29" i="35"/>
  <c r="N30" i="35"/>
  <c r="N31" i="35"/>
  <c r="N32" i="35"/>
  <c r="N33" i="35"/>
  <c r="N34" i="35"/>
  <c r="N35" i="35"/>
  <c r="N6" i="35"/>
  <c r="N7" i="34"/>
  <c r="N8" i="34"/>
  <c r="N9" i="34"/>
  <c r="N10" i="34"/>
  <c r="N11" i="34"/>
  <c r="N12" i="34"/>
  <c r="N13" i="34"/>
  <c r="N14" i="34"/>
  <c r="N15" i="34"/>
  <c r="N16" i="34"/>
  <c r="N17" i="34"/>
  <c r="N18" i="34"/>
  <c r="N19" i="34"/>
  <c r="N20" i="34"/>
  <c r="N21" i="34"/>
  <c r="N22" i="34"/>
  <c r="N23" i="34"/>
  <c r="N24" i="34"/>
  <c r="N25" i="34"/>
  <c r="N26" i="34"/>
  <c r="N27" i="34"/>
  <c r="N28" i="34"/>
  <c r="N29" i="34"/>
  <c r="N30" i="34"/>
  <c r="N31" i="34"/>
  <c r="N32" i="34"/>
  <c r="N33" i="34"/>
  <c r="N34" i="34"/>
  <c r="N35" i="34"/>
  <c r="N6" i="34"/>
  <c r="N7" i="33"/>
  <c r="N8" i="33"/>
  <c r="N9" i="33"/>
  <c r="N10" i="33"/>
  <c r="N11" i="33"/>
  <c r="N12" i="33"/>
  <c r="N13" i="33"/>
  <c r="N14" i="33"/>
  <c r="N15" i="33"/>
  <c r="N16" i="33"/>
  <c r="N17" i="33"/>
  <c r="N18" i="33"/>
  <c r="N19" i="33"/>
  <c r="N20" i="33"/>
  <c r="N21" i="33"/>
  <c r="N22" i="33"/>
  <c r="N23" i="33"/>
  <c r="N24" i="33"/>
  <c r="N25" i="33"/>
  <c r="N26" i="33"/>
  <c r="N27" i="33"/>
  <c r="N28" i="33"/>
  <c r="N29" i="33"/>
  <c r="N30" i="33"/>
  <c r="N31" i="33"/>
  <c r="N32" i="33"/>
  <c r="N33" i="33"/>
  <c r="N34" i="33"/>
  <c r="N35" i="33"/>
  <c r="N6" i="33"/>
  <c r="N7" i="32"/>
  <c r="N8" i="32"/>
  <c r="N9" i="32"/>
  <c r="N10" i="32"/>
  <c r="N11" i="32"/>
  <c r="N12" i="32"/>
  <c r="N13" i="32"/>
  <c r="N14" i="32"/>
  <c r="N15" i="32"/>
  <c r="N16" i="32"/>
  <c r="N17" i="32"/>
  <c r="N18" i="32"/>
  <c r="N19" i="32"/>
  <c r="N20" i="32"/>
  <c r="N21" i="32"/>
  <c r="N22" i="32"/>
  <c r="N23" i="32"/>
  <c r="N24" i="32"/>
  <c r="N25" i="32"/>
  <c r="N26" i="32"/>
  <c r="N27" i="32"/>
  <c r="N28" i="32"/>
  <c r="N29" i="32"/>
  <c r="N30" i="32"/>
  <c r="N31" i="32"/>
  <c r="N32" i="32"/>
  <c r="N33" i="32"/>
  <c r="N34" i="32"/>
  <c r="N35" i="32"/>
  <c r="N6" i="32"/>
  <c r="N7" i="31"/>
  <c r="N8" i="31"/>
  <c r="N9" i="31"/>
  <c r="N10" i="31"/>
  <c r="N11" i="31"/>
  <c r="N12" i="31"/>
  <c r="N13" i="31"/>
  <c r="N14" i="31"/>
  <c r="N15" i="31"/>
  <c r="N16" i="31"/>
  <c r="N17" i="31"/>
  <c r="N18" i="31"/>
  <c r="N19" i="31"/>
  <c r="N20" i="31"/>
  <c r="N21" i="31"/>
  <c r="N22" i="31"/>
  <c r="N23" i="31"/>
  <c r="N24" i="31"/>
  <c r="N25" i="31"/>
  <c r="N26" i="31"/>
  <c r="N27" i="31"/>
  <c r="N28" i="31"/>
  <c r="N29" i="31"/>
  <c r="N30" i="31"/>
  <c r="N31" i="31"/>
  <c r="N32" i="31"/>
  <c r="N33" i="31"/>
  <c r="N34" i="31"/>
  <c r="N35" i="31"/>
  <c r="N6" i="31"/>
  <c r="N7" i="30"/>
  <c r="N8" i="30"/>
  <c r="N9" i="30"/>
  <c r="N10" i="30"/>
  <c r="N11" i="30"/>
  <c r="N12" i="30"/>
  <c r="N13" i="30"/>
  <c r="N14" i="30"/>
  <c r="N15" i="30"/>
  <c r="N16" i="30"/>
  <c r="N17" i="30"/>
  <c r="N18" i="30"/>
  <c r="N19" i="30"/>
  <c r="N20" i="30"/>
  <c r="N21" i="30"/>
  <c r="N22" i="30"/>
  <c r="N23" i="30"/>
  <c r="N24" i="30"/>
  <c r="N25" i="30"/>
  <c r="N26" i="30"/>
  <c r="N27" i="30"/>
  <c r="N28" i="30"/>
  <c r="N29" i="30"/>
  <c r="N30" i="30"/>
  <c r="N31" i="30"/>
  <c r="N32" i="30"/>
  <c r="N33" i="30"/>
  <c r="N34" i="30"/>
  <c r="N35" i="30"/>
  <c r="N6" i="30"/>
  <c r="N7" i="36"/>
  <c r="N8" i="36"/>
  <c r="N9" i="36"/>
  <c r="N10" i="36"/>
  <c r="N11" i="36"/>
  <c r="N12" i="36"/>
  <c r="N13" i="36"/>
  <c r="N14" i="36"/>
  <c r="N15" i="36"/>
  <c r="N16" i="36"/>
  <c r="N17" i="36"/>
  <c r="N18" i="36"/>
  <c r="N19" i="36"/>
  <c r="N20" i="36"/>
  <c r="N21" i="36"/>
  <c r="N22" i="36"/>
  <c r="N23" i="36"/>
  <c r="N24" i="36"/>
  <c r="N25" i="36"/>
  <c r="N26" i="36"/>
  <c r="N27" i="36"/>
  <c r="N28" i="36"/>
  <c r="N29" i="36"/>
  <c r="N30" i="36"/>
  <c r="N31" i="36"/>
  <c r="N32" i="36"/>
  <c r="N33" i="36"/>
  <c r="N34" i="36"/>
  <c r="N35" i="36"/>
  <c r="N6" i="36"/>
  <c r="M7" i="35"/>
  <c r="M8" i="35"/>
  <c r="M9" i="35"/>
  <c r="M10" i="35"/>
  <c r="M11" i="35"/>
  <c r="M12" i="35"/>
  <c r="M13" i="35"/>
  <c r="M14" i="35"/>
  <c r="M15" i="35"/>
  <c r="M16" i="35"/>
  <c r="M17" i="35"/>
  <c r="M18" i="35"/>
  <c r="M19" i="35"/>
  <c r="M20" i="35"/>
  <c r="M21" i="35"/>
  <c r="M22" i="35"/>
  <c r="M23" i="35"/>
  <c r="M24" i="35"/>
  <c r="M25" i="35"/>
  <c r="M26" i="35"/>
  <c r="M27" i="35"/>
  <c r="M28" i="35"/>
  <c r="M29" i="35"/>
  <c r="M30" i="35"/>
  <c r="M31" i="35"/>
  <c r="M32" i="35"/>
  <c r="M33" i="35"/>
  <c r="M34" i="35"/>
  <c r="M35" i="35"/>
  <c r="M6" i="35"/>
  <c r="M7" i="34"/>
  <c r="M8" i="34"/>
  <c r="M9" i="34"/>
  <c r="M10" i="34"/>
  <c r="M11" i="34"/>
  <c r="M12" i="34"/>
  <c r="M13" i="34"/>
  <c r="M14" i="34"/>
  <c r="M15" i="34"/>
  <c r="M16" i="34"/>
  <c r="M17" i="34"/>
  <c r="M18" i="34"/>
  <c r="M19" i="34"/>
  <c r="M20" i="34"/>
  <c r="M21" i="34"/>
  <c r="M22" i="34"/>
  <c r="M23" i="34"/>
  <c r="M24" i="34"/>
  <c r="M25" i="34"/>
  <c r="M26" i="34"/>
  <c r="M27" i="34"/>
  <c r="M28" i="34"/>
  <c r="M29" i="34"/>
  <c r="M30" i="34"/>
  <c r="M31" i="34"/>
  <c r="M32" i="34"/>
  <c r="M33" i="34"/>
  <c r="M34" i="34"/>
  <c r="M35" i="34"/>
  <c r="M6" i="34"/>
  <c r="M7" i="33"/>
  <c r="M8" i="33"/>
  <c r="M9" i="33"/>
  <c r="M10" i="33"/>
  <c r="M11" i="33"/>
  <c r="M12" i="33"/>
  <c r="M13" i="33"/>
  <c r="M14" i="33"/>
  <c r="M15" i="33"/>
  <c r="M16" i="33"/>
  <c r="M17" i="33"/>
  <c r="M18" i="33"/>
  <c r="M19" i="33"/>
  <c r="M20" i="33"/>
  <c r="M21" i="33"/>
  <c r="M22" i="33"/>
  <c r="M23" i="33"/>
  <c r="M24" i="33"/>
  <c r="M25" i="33"/>
  <c r="M26" i="33"/>
  <c r="M27" i="33"/>
  <c r="M28" i="33"/>
  <c r="M29" i="33"/>
  <c r="M30" i="33"/>
  <c r="M31" i="33"/>
  <c r="M32" i="33"/>
  <c r="M33" i="33"/>
  <c r="M34" i="33"/>
  <c r="M35" i="33"/>
  <c r="M6" i="33"/>
  <c r="M7" i="32"/>
  <c r="M8" i="32"/>
  <c r="M9" i="32"/>
  <c r="M10" i="32"/>
  <c r="M11" i="32"/>
  <c r="M12" i="32"/>
  <c r="M13" i="32"/>
  <c r="M14" i="32"/>
  <c r="M15" i="32"/>
  <c r="M16" i="32"/>
  <c r="M17" i="32"/>
  <c r="M18" i="32"/>
  <c r="M19" i="32"/>
  <c r="M20" i="32"/>
  <c r="M21" i="32"/>
  <c r="M22" i="32"/>
  <c r="M23" i="32"/>
  <c r="M24" i="32"/>
  <c r="M25" i="32"/>
  <c r="M26" i="32"/>
  <c r="M27" i="32"/>
  <c r="M28" i="32"/>
  <c r="M29" i="32"/>
  <c r="M30" i="32"/>
  <c r="M31" i="32"/>
  <c r="M32" i="32"/>
  <c r="M33" i="32"/>
  <c r="M34" i="32"/>
  <c r="M35" i="32"/>
  <c r="M6" i="32"/>
  <c r="M7" i="31"/>
  <c r="M8" i="31"/>
  <c r="M9" i="31"/>
  <c r="M10" i="31"/>
  <c r="M11" i="31"/>
  <c r="M12" i="31"/>
  <c r="M13" i="31"/>
  <c r="M14" i="31"/>
  <c r="M15" i="31"/>
  <c r="M16" i="31"/>
  <c r="M17" i="31"/>
  <c r="M18" i="31"/>
  <c r="M19" i="31"/>
  <c r="M20" i="31"/>
  <c r="M21" i="31"/>
  <c r="M22" i="31"/>
  <c r="M23" i="31"/>
  <c r="M24" i="31"/>
  <c r="M25" i="31"/>
  <c r="M26" i="31"/>
  <c r="M27" i="31"/>
  <c r="M28" i="31"/>
  <c r="M29" i="31"/>
  <c r="M30" i="31"/>
  <c r="M31" i="31"/>
  <c r="M32" i="31"/>
  <c r="M33" i="31"/>
  <c r="M34" i="31"/>
  <c r="M35" i="31"/>
  <c r="M6" i="31"/>
  <c r="M7" i="30"/>
  <c r="M8" i="30"/>
  <c r="M9" i="30"/>
  <c r="M10" i="30"/>
  <c r="M11" i="30"/>
  <c r="M12" i="30"/>
  <c r="M13" i="30"/>
  <c r="M14" i="30"/>
  <c r="M15" i="30"/>
  <c r="M16" i="30"/>
  <c r="M17" i="30"/>
  <c r="M18" i="30"/>
  <c r="M19" i="30"/>
  <c r="M20" i="30"/>
  <c r="M21" i="30"/>
  <c r="M22" i="30"/>
  <c r="M23" i="30"/>
  <c r="M24" i="30"/>
  <c r="M25" i="30"/>
  <c r="M26" i="30"/>
  <c r="M27" i="30"/>
  <c r="M28" i="30"/>
  <c r="M29" i="30"/>
  <c r="M30" i="30"/>
  <c r="M31" i="30"/>
  <c r="M32" i="30"/>
  <c r="M33" i="30"/>
  <c r="M34" i="30"/>
  <c r="M35" i="30"/>
  <c r="M6" i="30"/>
  <c r="M7" i="36"/>
  <c r="M8" i="36"/>
  <c r="M9" i="36"/>
  <c r="M10" i="36"/>
  <c r="M11" i="36"/>
  <c r="M12" i="36"/>
  <c r="M13" i="36"/>
  <c r="M14" i="36"/>
  <c r="M15" i="36"/>
  <c r="M16" i="36"/>
  <c r="M17" i="36"/>
  <c r="M18" i="36"/>
  <c r="M19" i="36"/>
  <c r="M20" i="36"/>
  <c r="M21" i="36"/>
  <c r="M22" i="36"/>
  <c r="M23" i="36"/>
  <c r="M24" i="36"/>
  <c r="M25" i="36"/>
  <c r="M26" i="36"/>
  <c r="M27" i="36"/>
  <c r="M28" i="36"/>
  <c r="M29" i="36"/>
  <c r="M30" i="36"/>
  <c r="M31" i="36"/>
  <c r="M32" i="36"/>
  <c r="M33" i="36"/>
  <c r="M34" i="36"/>
  <c r="M35" i="36"/>
  <c r="M6" i="36"/>
  <c r="S16" i="36"/>
  <c r="L7" i="36"/>
  <c r="L8" i="36"/>
  <c r="L9" i="36"/>
  <c r="L10" i="36"/>
  <c r="L11" i="36"/>
  <c r="L12" i="36"/>
  <c r="L13" i="36"/>
  <c r="L14" i="36"/>
  <c r="L15" i="36"/>
  <c r="L16" i="36"/>
  <c r="L17" i="36"/>
  <c r="L18" i="36"/>
  <c r="L19" i="36"/>
  <c r="L20" i="36"/>
  <c r="L21" i="36"/>
  <c r="L22" i="36"/>
  <c r="L23" i="36"/>
  <c r="L24" i="36"/>
  <c r="L25" i="36"/>
  <c r="L26" i="36"/>
  <c r="L27" i="36"/>
  <c r="L28" i="36"/>
  <c r="L29" i="36"/>
  <c r="L30" i="36"/>
  <c r="L31" i="36"/>
  <c r="L32" i="36"/>
  <c r="L33" i="36"/>
  <c r="L34" i="36"/>
  <c r="L35" i="36"/>
  <c r="L6" i="36"/>
  <c r="L7" i="35"/>
  <c r="L8" i="35"/>
  <c r="L9" i="35"/>
  <c r="L10" i="35"/>
  <c r="L11" i="35"/>
  <c r="L12" i="35"/>
  <c r="L13" i="35"/>
  <c r="L14" i="35"/>
  <c r="L15" i="35"/>
  <c r="L16" i="35"/>
  <c r="L17" i="35"/>
  <c r="L18" i="35"/>
  <c r="L19" i="35"/>
  <c r="L20" i="35"/>
  <c r="L21" i="35"/>
  <c r="L22" i="35"/>
  <c r="L23" i="35"/>
  <c r="L24" i="35"/>
  <c r="L25" i="35"/>
  <c r="L26" i="35"/>
  <c r="L27" i="35"/>
  <c r="L28" i="35"/>
  <c r="L29" i="35"/>
  <c r="L30" i="35"/>
  <c r="L31" i="35"/>
  <c r="L32" i="35"/>
  <c r="L33" i="35"/>
  <c r="L34" i="35"/>
  <c r="L35" i="35"/>
  <c r="L6" i="35"/>
  <c r="L7" i="34"/>
  <c r="L8" i="34"/>
  <c r="L9" i="34"/>
  <c r="L10" i="34"/>
  <c r="L11" i="34"/>
  <c r="L12" i="34"/>
  <c r="L13" i="34"/>
  <c r="L14" i="34"/>
  <c r="L15" i="34"/>
  <c r="L16" i="34"/>
  <c r="L17" i="34"/>
  <c r="L18" i="34"/>
  <c r="L19" i="34"/>
  <c r="L20" i="34"/>
  <c r="L21" i="34"/>
  <c r="L22" i="34"/>
  <c r="L23" i="34"/>
  <c r="L24" i="34"/>
  <c r="L25" i="34"/>
  <c r="L26" i="34"/>
  <c r="L27" i="34"/>
  <c r="L28" i="34"/>
  <c r="L29" i="34"/>
  <c r="L30" i="34"/>
  <c r="L31" i="34"/>
  <c r="L32" i="34"/>
  <c r="L33" i="34"/>
  <c r="L34" i="34"/>
  <c r="L35" i="34"/>
  <c r="L6" i="34"/>
  <c r="L7" i="33"/>
  <c r="L8" i="33"/>
  <c r="L9" i="33"/>
  <c r="L10" i="33"/>
  <c r="L11" i="33"/>
  <c r="L12" i="33"/>
  <c r="L13" i="33"/>
  <c r="L14" i="33"/>
  <c r="L15" i="33"/>
  <c r="L16" i="33"/>
  <c r="L17" i="33"/>
  <c r="L18" i="33"/>
  <c r="L19" i="33"/>
  <c r="L20" i="33"/>
  <c r="L21" i="33"/>
  <c r="L22" i="33"/>
  <c r="L23" i="33"/>
  <c r="L24" i="33"/>
  <c r="L25" i="33"/>
  <c r="L26" i="33"/>
  <c r="L27" i="33"/>
  <c r="L28" i="33"/>
  <c r="L29" i="33"/>
  <c r="L30" i="33"/>
  <c r="L31" i="33"/>
  <c r="L32" i="33"/>
  <c r="L33" i="33"/>
  <c r="L34" i="33"/>
  <c r="L35" i="33"/>
  <c r="L6" i="33"/>
  <c r="L7" i="32"/>
  <c r="L8" i="32"/>
  <c r="L9" i="32"/>
  <c r="L10" i="32"/>
  <c r="L11" i="32"/>
  <c r="L12" i="32"/>
  <c r="L13" i="32"/>
  <c r="L14" i="32"/>
  <c r="L15" i="32"/>
  <c r="L16" i="32"/>
  <c r="L17" i="32"/>
  <c r="L18" i="32"/>
  <c r="L19" i="32"/>
  <c r="L20" i="32"/>
  <c r="L21" i="32"/>
  <c r="L22" i="32"/>
  <c r="L23" i="32"/>
  <c r="L24" i="32"/>
  <c r="L25" i="32"/>
  <c r="L26" i="32"/>
  <c r="L27" i="32"/>
  <c r="L28" i="32"/>
  <c r="L29" i="32"/>
  <c r="L30" i="32"/>
  <c r="L31" i="32"/>
  <c r="L32" i="32"/>
  <c r="L33" i="32"/>
  <c r="L34" i="32"/>
  <c r="L35" i="32"/>
  <c r="L6" i="32"/>
  <c r="L7" i="31"/>
  <c r="L8" i="31"/>
  <c r="L9" i="31"/>
  <c r="L10" i="31"/>
  <c r="L11" i="31"/>
  <c r="L12" i="31"/>
  <c r="L13" i="31"/>
  <c r="L14" i="31"/>
  <c r="L15" i="31"/>
  <c r="L16" i="31"/>
  <c r="L17" i="31"/>
  <c r="L18" i="31"/>
  <c r="L19" i="31"/>
  <c r="L20" i="31"/>
  <c r="L21" i="31"/>
  <c r="L22" i="31"/>
  <c r="L23" i="31"/>
  <c r="L24" i="31"/>
  <c r="L25" i="31"/>
  <c r="L26" i="31"/>
  <c r="L27" i="31"/>
  <c r="L28" i="31"/>
  <c r="L29" i="31"/>
  <c r="L30" i="31"/>
  <c r="L31" i="31"/>
  <c r="L32" i="31"/>
  <c r="L33" i="31"/>
  <c r="L34" i="31"/>
  <c r="L35" i="31"/>
  <c r="L6" i="31"/>
  <c r="L7" i="30"/>
  <c r="L8" i="30"/>
  <c r="L9" i="30"/>
  <c r="L10" i="30"/>
  <c r="L11" i="30"/>
  <c r="L12" i="30"/>
  <c r="L13" i="30"/>
  <c r="L14" i="30"/>
  <c r="L15" i="30"/>
  <c r="L16" i="30"/>
  <c r="L17" i="30"/>
  <c r="L18" i="30"/>
  <c r="L19" i="30"/>
  <c r="L20" i="30"/>
  <c r="L21" i="30"/>
  <c r="L22" i="30"/>
  <c r="L23" i="30"/>
  <c r="L24" i="30"/>
  <c r="L25" i="30"/>
  <c r="L26" i="30"/>
  <c r="L27" i="30"/>
  <c r="L28" i="30"/>
  <c r="L29" i="30"/>
  <c r="L30" i="30"/>
  <c r="L31" i="30"/>
  <c r="L32" i="30"/>
  <c r="L33" i="30"/>
  <c r="L34" i="30"/>
  <c r="L35" i="30"/>
  <c r="L6" i="30"/>
  <c r="K7" i="36"/>
  <c r="K8" i="36"/>
  <c r="K9" i="36"/>
  <c r="K10" i="36"/>
  <c r="K11" i="36"/>
  <c r="K12" i="36"/>
  <c r="K13" i="36"/>
  <c r="K14" i="36"/>
  <c r="K15" i="36"/>
  <c r="K16" i="36"/>
  <c r="K17" i="36"/>
  <c r="K18" i="36"/>
  <c r="K19" i="36"/>
  <c r="K20" i="36"/>
  <c r="K21" i="36"/>
  <c r="K22" i="36"/>
  <c r="K23" i="36"/>
  <c r="K24" i="36"/>
  <c r="K25" i="36"/>
  <c r="K26" i="36"/>
  <c r="K27" i="36"/>
  <c r="K28" i="36"/>
  <c r="K29" i="36"/>
  <c r="K30" i="36"/>
  <c r="K31" i="36"/>
  <c r="K32" i="36"/>
  <c r="K33" i="36"/>
  <c r="K34" i="36"/>
  <c r="K35" i="36"/>
  <c r="K6" i="36"/>
  <c r="K7" i="35"/>
  <c r="K8" i="35"/>
  <c r="K9" i="35"/>
  <c r="K10" i="35"/>
  <c r="K11" i="35"/>
  <c r="K12" i="35"/>
  <c r="K13" i="35"/>
  <c r="K14" i="35"/>
  <c r="K15" i="35"/>
  <c r="K16" i="35"/>
  <c r="K17" i="35"/>
  <c r="K18" i="35"/>
  <c r="K19" i="35"/>
  <c r="K20" i="35"/>
  <c r="K21" i="35"/>
  <c r="K22" i="35"/>
  <c r="K23" i="35"/>
  <c r="K24" i="35"/>
  <c r="K25" i="35"/>
  <c r="K26" i="35"/>
  <c r="K27" i="35"/>
  <c r="K28" i="35"/>
  <c r="K29" i="35"/>
  <c r="K30" i="35"/>
  <c r="K31" i="35"/>
  <c r="K32" i="35"/>
  <c r="K33" i="35"/>
  <c r="K34" i="35"/>
  <c r="K35" i="35"/>
  <c r="K6" i="35"/>
  <c r="K7" i="34"/>
  <c r="K8" i="34"/>
  <c r="K9" i="34"/>
  <c r="K10" i="34"/>
  <c r="K11" i="34"/>
  <c r="K12" i="34"/>
  <c r="K13" i="34"/>
  <c r="K14" i="34"/>
  <c r="K15" i="34"/>
  <c r="K16" i="34"/>
  <c r="K17" i="34"/>
  <c r="K18" i="34"/>
  <c r="K19" i="34"/>
  <c r="K20" i="34"/>
  <c r="K21" i="34"/>
  <c r="K22" i="34"/>
  <c r="K23" i="34"/>
  <c r="K24" i="34"/>
  <c r="K25" i="34"/>
  <c r="K26" i="34"/>
  <c r="K27" i="34"/>
  <c r="K28" i="34"/>
  <c r="K29" i="34"/>
  <c r="K30" i="34"/>
  <c r="K31" i="34"/>
  <c r="K32" i="34"/>
  <c r="K33" i="34"/>
  <c r="K34" i="34"/>
  <c r="K35" i="34"/>
  <c r="K6" i="34"/>
  <c r="K7" i="33"/>
  <c r="K8" i="33"/>
  <c r="K9" i="33"/>
  <c r="K10" i="33"/>
  <c r="K11" i="33"/>
  <c r="K12" i="33"/>
  <c r="K13" i="33"/>
  <c r="K14" i="33"/>
  <c r="K15" i="33"/>
  <c r="K16" i="33"/>
  <c r="K17" i="33"/>
  <c r="K18" i="33"/>
  <c r="K19" i="33"/>
  <c r="K20" i="33"/>
  <c r="K21" i="33"/>
  <c r="K22" i="33"/>
  <c r="K23" i="33"/>
  <c r="K24" i="33"/>
  <c r="K25" i="33"/>
  <c r="K26" i="33"/>
  <c r="K27" i="33"/>
  <c r="K28" i="33"/>
  <c r="K29" i="33"/>
  <c r="K30" i="33"/>
  <c r="K31" i="33"/>
  <c r="K32" i="33"/>
  <c r="K33" i="33"/>
  <c r="K34" i="33"/>
  <c r="K35" i="33"/>
  <c r="K6" i="33"/>
  <c r="K7" i="32"/>
  <c r="K8" i="32"/>
  <c r="K9" i="32"/>
  <c r="K10" i="32"/>
  <c r="K11" i="32"/>
  <c r="K12" i="32"/>
  <c r="K13" i="32"/>
  <c r="K14" i="32"/>
  <c r="K15" i="32"/>
  <c r="K16" i="32"/>
  <c r="K17" i="32"/>
  <c r="K18" i="32"/>
  <c r="K19" i="32"/>
  <c r="K20" i="32"/>
  <c r="K21" i="32"/>
  <c r="K22" i="32"/>
  <c r="K23" i="32"/>
  <c r="K24" i="32"/>
  <c r="K25" i="32"/>
  <c r="K26" i="32"/>
  <c r="K27" i="32"/>
  <c r="K28" i="32"/>
  <c r="K29" i="32"/>
  <c r="K30" i="32"/>
  <c r="K31" i="32"/>
  <c r="K32" i="32"/>
  <c r="K33" i="32"/>
  <c r="K34" i="32"/>
  <c r="K35" i="32"/>
  <c r="K6" i="32"/>
  <c r="K7" i="31"/>
  <c r="K8" i="31"/>
  <c r="K9" i="31"/>
  <c r="K10" i="31"/>
  <c r="K11" i="31"/>
  <c r="K12" i="31"/>
  <c r="K13" i="31"/>
  <c r="K14" i="31"/>
  <c r="K15" i="31"/>
  <c r="K16" i="31"/>
  <c r="K17" i="31"/>
  <c r="K18" i="31"/>
  <c r="K19" i="31"/>
  <c r="K20" i="31"/>
  <c r="K21" i="31"/>
  <c r="K22" i="31"/>
  <c r="K23" i="31"/>
  <c r="K24" i="31"/>
  <c r="K25" i="31"/>
  <c r="K26" i="31"/>
  <c r="K27" i="31"/>
  <c r="K28" i="31"/>
  <c r="K29" i="31"/>
  <c r="K30" i="31"/>
  <c r="K31" i="31"/>
  <c r="K32" i="31"/>
  <c r="K33" i="31"/>
  <c r="K34" i="31"/>
  <c r="K35" i="31"/>
  <c r="K6" i="31"/>
  <c r="K7" i="30"/>
  <c r="K8" i="30"/>
  <c r="K9" i="30"/>
  <c r="K10" i="30"/>
  <c r="K11" i="30"/>
  <c r="K12" i="30"/>
  <c r="K13" i="30"/>
  <c r="K14" i="30"/>
  <c r="K15" i="30"/>
  <c r="K16" i="30"/>
  <c r="K17" i="30"/>
  <c r="K18" i="30"/>
  <c r="K19" i="30"/>
  <c r="K20" i="30"/>
  <c r="K21" i="30"/>
  <c r="K22" i="30"/>
  <c r="K23" i="30"/>
  <c r="K24" i="30"/>
  <c r="K25" i="30"/>
  <c r="K26" i="30"/>
  <c r="K27" i="30"/>
  <c r="K28" i="30"/>
  <c r="K29" i="30"/>
  <c r="K30" i="30"/>
  <c r="K31" i="30"/>
  <c r="K32" i="30"/>
  <c r="K33" i="30"/>
  <c r="K34" i="30"/>
  <c r="K35" i="30"/>
  <c r="K6" i="30"/>
  <c r="J7" i="36"/>
  <c r="J8" i="36"/>
  <c r="J9" i="36"/>
  <c r="J10" i="36"/>
  <c r="J11" i="36"/>
  <c r="J12" i="36"/>
  <c r="J13" i="36"/>
  <c r="J14" i="36"/>
  <c r="J15" i="36"/>
  <c r="J16" i="36"/>
  <c r="J17" i="36"/>
  <c r="J18" i="36"/>
  <c r="J19" i="36"/>
  <c r="J20" i="36"/>
  <c r="J21" i="36"/>
  <c r="J22" i="36"/>
  <c r="J23" i="36"/>
  <c r="J24" i="36"/>
  <c r="J25" i="36"/>
  <c r="J26" i="36"/>
  <c r="J27" i="36"/>
  <c r="J28" i="36"/>
  <c r="J29" i="36"/>
  <c r="J30" i="36"/>
  <c r="J31" i="36"/>
  <c r="J32" i="36"/>
  <c r="J33" i="36"/>
  <c r="J34" i="36"/>
  <c r="J35" i="36"/>
  <c r="J6" i="36"/>
  <c r="J7" i="35"/>
  <c r="J8" i="35"/>
  <c r="J9" i="35"/>
  <c r="J10" i="35"/>
  <c r="J11" i="35"/>
  <c r="J12" i="35"/>
  <c r="J13" i="35"/>
  <c r="J14" i="35"/>
  <c r="J15" i="35"/>
  <c r="J16" i="35"/>
  <c r="J17" i="35"/>
  <c r="J18" i="35"/>
  <c r="J19" i="35"/>
  <c r="J20" i="35"/>
  <c r="J21" i="35"/>
  <c r="J22" i="35"/>
  <c r="J23" i="35"/>
  <c r="J24" i="35"/>
  <c r="J25" i="35"/>
  <c r="J26" i="35"/>
  <c r="J27" i="35"/>
  <c r="J28" i="35"/>
  <c r="J29" i="35"/>
  <c r="J30" i="35"/>
  <c r="J31" i="35"/>
  <c r="J32" i="35"/>
  <c r="J33" i="35"/>
  <c r="J34" i="35"/>
  <c r="J35" i="35"/>
  <c r="J6" i="35"/>
  <c r="J7" i="34"/>
  <c r="J8" i="34"/>
  <c r="J9" i="34"/>
  <c r="J10" i="34"/>
  <c r="J11" i="34"/>
  <c r="J12" i="34"/>
  <c r="J13" i="34"/>
  <c r="J14" i="34"/>
  <c r="J15" i="34"/>
  <c r="J16" i="34"/>
  <c r="J17" i="34"/>
  <c r="J18" i="34"/>
  <c r="J19" i="34"/>
  <c r="J20" i="34"/>
  <c r="J21" i="34"/>
  <c r="J22" i="34"/>
  <c r="J23" i="34"/>
  <c r="J24" i="34"/>
  <c r="J25" i="34"/>
  <c r="J26" i="34"/>
  <c r="J27" i="34"/>
  <c r="J28" i="34"/>
  <c r="J29" i="34"/>
  <c r="J30" i="34"/>
  <c r="J31" i="34"/>
  <c r="J32" i="34"/>
  <c r="J33" i="34"/>
  <c r="J34" i="34"/>
  <c r="J35" i="34"/>
  <c r="J6" i="34"/>
  <c r="J7" i="33"/>
  <c r="J8" i="33"/>
  <c r="J9" i="33"/>
  <c r="J10" i="33"/>
  <c r="J11" i="33"/>
  <c r="J12" i="33"/>
  <c r="J13" i="33"/>
  <c r="J14" i="33"/>
  <c r="J15" i="33"/>
  <c r="J16" i="33"/>
  <c r="J17" i="33"/>
  <c r="J18" i="33"/>
  <c r="J19" i="33"/>
  <c r="J20" i="33"/>
  <c r="J21" i="33"/>
  <c r="J22" i="33"/>
  <c r="J23" i="33"/>
  <c r="J24" i="33"/>
  <c r="J25" i="33"/>
  <c r="J26" i="33"/>
  <c r="J27" i="33"/>
  <c r="J28" i="33"/>
  <c r="J29" i="33"/>
  <c r="J30" i="33"/>
  <c r="J31" i="33"/>
  <c r="J32" i="33"/>
  <c r="J33" i="33"/>
  <c r="J34" i="33"/>
  <c r="J35" i="33"/>
  <c r="J6" i="33"/>
  <c r="J7" i="32"/>
  <c r="J8" i="32"/>
  <c r="J9" i="32"/>
  <c r="J10" i="32"/>
  <c r="J11" i="32"/>
  <c r="J12" i="32"/>
  <c r="J13" i="32"/>
  <c r="J14" i="32"/>
  <c r="J15" i="32"/>
  <c r="J16" i="32"/>
  <c r="J17" i="32"/>
  <c r="J18" i="32"/>
  <c r="J19" i="32"/>
  <c r="J20" i="32"/>
  <c r="J21" i="32"/>
  <c r="J22" i="32"/>
  <c r="J23" i="32"/>
  <c r="J24" i="32"/>
  <c r="J25" i="32"/>
  <c r="J26" i="32"/>
  <c r="J27" i="32"/>
  <c r="J28" i="32"/>
  <c r="J29" i="32"/>
  <c r="J30" i="32"/>
  <c r="J31" i="32"/>
  <c r="J32" i="32"/>
  <c r="J33" i="32"/>
  <c r="J34" i="32"/>
  <c r="J35" i="32"/>
  <c r="J6" i="32"/>
  <c r="J7" i="31"/>
  <c r="J8" i="31"/>
  <c r="J9" i="31"/>
  <c r="J10" i="31"/>
  <c r="J11" i="31"/>
  <c r="J12" i="31"/>
  <c r="J13" i="31"/>
  <c r="J14" i="31"/>
  <c r="J15" i="31"/>
  <c r="J16" i="31"/>
  <c r="J17" i="31"/>
  <c r="J18" i="31"/>
  <c r="J19" i="31"/>
  <c r="J20" i="31"/>
  <c r="J21" i="31"/>
  <c r="J22" i="31"/>
  <c r="J23" i="31"/>
  <c r="J24" i="31"/>
  <c r="J25" i="31"/>
  <c r="J26" i="31"/>
  <c r="J27" i="31"/>
  <c r="J28" i="31"/>
  <c r="J29" i="31"/>
  <c r="J30" i="31"/>
  <c r="J31" i="31"/>
  <c r="J32" i="31"/>
  <c r="J33" i="31"/>
  <c r="J34" i="31"/>
  <c r="J35" i="31"/>
  <c r="J6" i="31"/>
  <c r="J7" i="30"/>
  <c r="J8" i="30"/>
  <c r="J9" i="30"/>
  <c r="J10" i="30"/>
  <c r="J11" i="30"/>
  <c r="J12" i="30"/>
  <c r="J13" i="30"/>
  <c r="J14" i="30"/>
  <c r="J15" i="30"/>
  <c r="J16" i="30"/>
  <c r="J17" i="30"/>
  <c r="J18" i="30"/>
  <c r="J19" i="30"/>
  <c r="J20" i="30"/>
  <c r="J21" i="30"/>
  <c r="J22" i="30"/>
  <c r="J23" i="30"/>
  <c r="J24" i="30"/>
  <c r="J25" i="30"/>
  <c r="J26" i="30"/>
  <c r="J27" i="30"/>
  <c r="J28" i="30"/>
  <c r="J29" i="30"/>
  <c r="J30" i="30"/>
  <c r="J31" i="30"/>
  <c r="J32" i="30"/>
  <c r="J33" i="30"/>
  <c r="J34" i="30"/>
  <c r="J35" i="30"/>
  <c r="J6" i="30"/>
  <c r="I7" i="36"/>
  <c r="I8" i="36"/>
  <c r="I9" i="36"/>
  <c r="I10" i="36"/>
  <c r="I11" i="36"/>
  <c r="I12" i="36"/>
  <c r="I13" i="36"/>
  <c r="I14" i="36"/>
  <c r="I15" i="36"/>
  <c r="I16" i="36"/>
  <c r="I17" i="36"/>
  <c r="I18" i="36"/>
  <c r="I19" i="36"/>
  <c r="I20" i="36"/>
  <c r="I21" i="36"/>
  <c r="I22" i="36"/>
  <c r="I23" i="36"/>
  <c r="I24" i="36"/>
  <c r="I25" i="36"/>
  <c r="I26" i="36"/>
  <c r="I27" i="36"/>
  <c r="I28" i="36"/>
  <c r="I29" i="36"/>
  <c r="I30" i="36"/>
  <c r="I31" i="36"/>
  <c r="I32" i="36"/>
  <c r="I33" i="36"/>
  <c r="I34" i="36"/>
  <c r="I35" i="36"/>
  <c r="I6" i="36"/>
  <c r="I7" i="35"/>
  <c r="I8" i="35"/>
  <c r="I9" i="35"/>
  <c r="I10" i="35"/>
  <c r="I11" i="35"/>
  <c r="I12" i="35"/>
  <c r="I13" i="35"/>
  <c r="I14" i="35"/>
  <c r="I15" i="35"/>
  <c r="I16" i="35"/>
  <c r="I17" i="35"/>
  <c r="I18" i="35"/>
  <c r="I19" i="35"/>
  <c r="I20" i="35"/>
  <c r="I21" i="35"/>
  <c r="I22" i="35"/>
  <c r="I23" i="35"/>
  <c r="I24" i="35"/>
  <c r="I25" i="35"/>
  <c r="I26" i="35"/>
  <c r="I27" i="35"/>
  <c r="I28" i="35"/>
  <c r="I29" i="35"/>
  <c r="I30" i="35"/>
  <c r="I31" i="35"/>
  <c r="I32" i="35"/>
  <c r="I33" i="35"/>
  <c r="I34" i="35"/>
  <c r="I35" i="35"/>
  <c r="I6" i="35"/>
  <c r="I7" i="34"/>
  <c r="I8" i="34"/>
  <c r="I9" i="34"/>
  <c r="I10" i="34"/>
  <c r="I11" i="34"/>
  <c r="I12" i="34"/>
  <c r="I13" i="34"/>
  <c r="I14" i="34"/>
  <c r="I15" i="34"/>
  <c r="I16" i="34"/>
  <c r="I17" i="34"/>
  <c r="I18" i="34"/>
  <c r="I19" i="34"/>
  <c r="I20" i="34"/>
  <c r="I21" i="34"/>
  <c r="I22" i="34"/>
  <c r="I23" i="34"/>
  <c r="I24" i="34"/>
  <c r="I25" i="34"/>
  <c r="I26" i="34"/>
  <c r="I27" i="34"/>
  <c r="I28" i="34"/>
  <c r="I29" i="34"/>
  <c r="I30" i="34"/>
  <c r="I31" i="34"/>
  <c r="I32" i="34"/>
  <c r="I33" i="34"/>
  <c r="I34" i="34"/>
  <c r="I35" i="34"/>
  <c r="I6" i="34"/>
  <c r="I7" i="33"/>
  <c r="I8" i="33"/>
  <c r="I9" i="33"/>
  <c r="I10" i="33"/>
  <c r="I11" i="33"/>
  <c r="I12" i="33"/>
  <c r="I13" i="33"/>
  <c r="I14" i="33"/>
  <c r="I15" i="33"/>
  <c r="I16" i="33"/>
  <c r="I17" i="33"/>
  <c r="I18" i="33"/>
  <c r="I19" i="33"/>
  <c r="I20" i="33"/>
  <c r="I21" i="33"/>
  <c r="I22" i="33"/>
  <c r="I23" i="33"/>
  <c r="I24" i="33"/>
  <c r="I25" i="33"/>
  <c r="I26" i="33"/>
  <c r="I27" i="33"/>
  <c r="I28" i="33"/>
  <c r="I29" i="33"/>
  <c r="I30" i="33"/>
  <c r="I31" i="33"/>
  <c r="I32" i="33"/>
  <c r="I33" i="33"/>
  <c r="I34" i="33"/>
  <c r="I35" i="33"/>
  <c r="I6" i="33"/>
  <c r="I7" i="32"/>
  <c r="I8" i="32"/>
  <c r="I9" i="32"/>
  <c r="I10" i="32"/>
  <c r="I11" i="32"/>
  <c r="I12" i="32"/>
  <c r="I13" i="32"/>
  <c r="I14" i="32"/>
  <c r="I15" i="32"/>
  <c r="I16" i="32"/>
  <c r="I17" i="32"/>
  <c r="I18" i="32"/>
  <c r="I19" i="32"/>
  <c r="I20" i="32"/>
  <c r="I21" i="32"/>
  <c r="I22" i="32"/>
  <c r="I23" i="32"/>
  <c r="I24" i="32"/>
  <c r="I25" i="32"/>
  <c r="I26" i="32"/>
  <c r="I27" i="32"/>
  <c r="I28" i="32"/>
  <c r="I29" i="32"/>
  <c r="I30" i="32"/>
  <c r="I31" i="32"/>
  <c r="I32" i="32"/>
  <c r="I33" i="32"/>
  <c r="I34" i="32"/>
  <c r="I35" i="32"/>
  <c r="I6" i="32"/>
  <c r="I7" i="31"/>
  <c r="I8" i="31"/>
  <c r="I9" i="31"/>
  <c r="I10" i="31"/>
  <c r="I11" i="31"/>
  <c r="I12" i="31"/>
  <c r="I13" i="31"/>
  <c r="I14" i="31"/>
  <c r="I15" i="31"/>
  <c r="I16" i="31"/>
  <c r="I17" i="31"/>
  <c r="I18" i="31"/>
  <c r="I19" i="31"/>
  <c r="I20" i="31"/>
  <c r="I21" i="31"/>
  <c r="I22" i="31"/>
  <c r="I23" i="31"/>
  <c r="I24" i="31"/>
  <c r="I25" i="31"/>
  <c r="I26" i="31"/>
  <c r="I27" i="31"/>
  <c r="I28" i="31"/>
  <c r="I29" i="31"/>
  <c r="I30" i="31"/>
  <c r="I31" i="31"/>
  <c r="I32" i="31"/>
  <c r="I33" i="31"/>
  <c r="I34" i="31"/>
  <c r="I35" i="31"/>
  <c r="I6" i="31"/>
  <c r="I7" i="30"/>
  <c r="I8" i="30"/>
  <c r="I9" i="30"/>
  <c r="I10" i="30"/>
  <c r="I11" i="30"/>
  <c r="I12" i="30"/>
  <c r="I13" i="30"/>
  <c r="I14" i="30"/>
  <c r="I15" i="30"/>
  <c r="I16" i="30"/>
  <c r="I17" i="30"/>
  <c r="I18" i="30"/>
  <c r="I19" i="30"/>
  <c r="I20" i="30"/>
  <c r="I21" i="30"/>
  <c r="I22" i="30"/>
  <c r="I23" i="30"/>
  <c r="I24" i="30"/>
  <c r="I25" i="30"/>
  <c r="I26" i="30"/>
  <c r="I27" i="30"/>
  <c r="I28" i="30"/>
  <c r="I29" i="30"/>
  <c r="I30" i="30"/>
  <c r="I31" i="30"/>
  <c r="I32" i="30"/>
  <c r="I33" i="30"/>
  <c r="I34" i="30"/>
  <c r="I35" i="30"/>
  <c r="I6" i="30"/>
  <c r="I7" i="7"/>
  <c r="K7" i="7" s="1"/>
  <c r="N7" i="7" s="1"/>
  <c r="I8" i="7"/>
  <c r="K8" i="7" s="1"/>
  <c r="N8" i="7" s="1"/>
  <c r="I9" i="7"/>
  <c r="K9" i="7" s="1"/>
  <c r="N9" i="7" s="1"/>
  <c r="I10" i="7"/>
  <c r="K10" i="7" s="1"/>
  <c r="N10" i="7" s="1"/>
  <c r="I11" i="7"/>
  <c r="K11" i="7" s="1"/>
  <c r="I12" i="7"/>
  <c r="K12" i="7" s="1"/>
  <c r="I13" i="7"/>
  <c r="K13" i="7" s="1"/>
  <c r="I14" i="7"/>
  <c r="K14" i="7" s="1"/>
  <c r="I15" i="7"/>
  <c r="K15" i="7" s="1"/>
  <c r="I16" i="7"/>
  <c r="K16" i="7" s="1"/>
  <c r="I17" i="7"/>
  <c r="K17" i="7" s="1"/>
  <c r="I18" i="7"/>
  <c r="K18" i="7" s="1"/>
  <c r="N18" i="7" s="1"/>
  <c r="I19" i="7"/>
  <c r="K19" i="7" s="1"/>
  <c r="I20" i="7"/>
  <c r="K20" i="7" s="1"/>
  <c r="I21" i="7"/>
  <c r="K21" i="7" s="1"/>
  <c r="I22" i="7"/>
  <c r="K22" i="7" s="1"/>
  <c r="I23" i="7"/>
  <c r="K23" i="7" s="1"/>
  <c r="I24" i="7"/>
  <c r="K24" i="7" s="1"/>
  <c r="I25" i="7"/>
  <c r="K25" i="7" s="1"/>
  <c r="I26" i="7"/>
  <c r="J26" i="7" s="1"/>
  <c r="I27" i="7"/>
  <c r="K27" i="7" s="1"/>
  <c r="I28" i="7"/>
  <c r="K28" i="7" s="1"/>
  <c r="I29" i="7"/>
  <c r="K29" i="7" s="1"/>
  <c r="I30" i="7"/>
  <c r="K30" i="7" s="1"/>
  <c r="I31" i="7"/>
  <c r="K31" i="7" s="1"/>
  <c r="I32" i="7"/>
  <c r="K32" i="7" s="1"/>
  <c r="I33" i="7"/>
  <c r="K33" i="7" s="1"/>
  <c r="I34" i="7"/>
  <c r="J34" i="7" s="1"/>
  <c r="I35" i="7"/>
  <c r="K35" i="7" s="1"/>
  <c r="I6" i="7"/>
  <c r="K6" i="7" s="1"/>
  <c r="N6" i="7" s="1"/>
  <c r="F35" i="36"/>
  <c r="F34" i="36"/>
  <c r="F33" i="36"/>
  <c r="F32" i="36"/>
  <c r="F31" i="36"/>
  <c r="F30" i="36"/>
  <c r="F29" i="36"/>
  <c r="F28" i="36"/>
  <c r="F27" i="36"/>
  <c r="F26" i="36"/>
  <c r="F25" i="36"/>
  <c r="F24" i="36"/>
  <c r="F23" i="36"/>
  <c r="F22" i="36"/>
  <c r="F21" i="36"/>
  <c r="F20" i="36"/>
  <c r="F19" i="36"/>
  <c r="F18" i="36"/>
  <c r="F17" i="36"/>
  <c r="F16" i="36"/>
  <c r="F15" i="36"/>
  <c r="F14" i="36"/>
  <c r="F13" i="36"/>
  <c r="F12" i="36"/>
  <c r="F11" i="36"/>
  <c r="F10" i="36"/>
  <c r="F35" i="35"/>
  <c r="F34" i="35"/>
  <c r="F33" i="35"/>
  <c r="F32" i="35"/>
  <c r="F31" i="35"/>
  <c r="F30" i="35"/>
  <c r="F29" i="35"/>
  <c r="F28" i="35"/>
  <c r="F27" i="35"/>
  <c r="F26" i="35"/>
  <c r="F25" i="35"/>
  <c r="F24" i="35"/>
  <c r="F23" i="35"/>
  <c r="F22" i="35"/>
  <c r="F21" i="35"/>
  <c r="F20" i="35"/>
  <c r="F19" i="35"/>
  <c r="F18" i="35"/>
  <c r="F17" i="35"/>
  <c r="F16" i="35"/>
  <c r="F15" i="35"/>
  <c r="F14" i="35"/>
  <c r="F13" i="35"/>
  <c r="F12" i="35"/>
  <c r="F11" i="35"/>
  <c r="F10" i="35"/>
  <c r="F35" i="34"/>
  <c r="F34" i="34"/>
  <c r="F33" i="34"/>
  <c r="F32" i="34"/>
  <c r="F31" i="34"/>
  <c r="F30" i="34"/>
  <c r="F29" i="34"/>
  <c r="F28" i="34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F35" i="33"/>
  <c r="F34" i="33"/>
  <c r="F33" i="33"/>
  <c r="F32" i="33"/>
  <c r="F31" i="33"/>
  <c r="F30" i="33"/>
  <c r="F29" i="33"/>
  <c r="F28" i="33"/>
  <c r="F27" i="33"/>
  <c r="F26" i="33"/>
  <c r="F25" i="33"/>
  <c r="F24" i="33"/>
  <c r="F23" i="33"/>
  <c r="F22" i="33"/>
  <c r="F21" i="33"/>
  <c r="F20" i="33"/>
  <c r="F19" i="33"/>
  <c r="F18" i="33"/>
  <c r="F17" i="33"/>
  <c r="F16" i="33"/>
  <c r="F15" i="33"/>
  <c r="F14" i="33"/>
  <c r="F13" i="33"/>
  <c r="F12" i="33"/>
  <c r="F11" i="33"/>
  <c r="F10" i="33"/>
  <c r="F35" i="32"/>
  <c r="F34" i="32"/>
  <c r="F33" i="32"/>
  <c r="F32" i="32"/>
  <c r="F31" i="32"/>
  <c r="F30" i="32"/>
  <c r="F29" i="32"/>
  <c r="F28" i="32"/>
  <c r="F27" i="32"/>
  <c r="F26" i="32"/>
  <c r="F25" i="32"/>
  <c r="F24" i="32"/>
  <c r="F23" i="32"/>
  <c r="F22" i="32"/>
  <c r="F21" i="32"/>
  <c r="F20" i="32"/>
  <c r="F19" i="32"/>
  <c r="F18" i="32"/>
  <c r="F17" i="32"/>
  <c r="F16" i="32"/>
  <c r="F15" i="32"/>
  <c r="F14" i="32"/>
  <c r="F13" i="32"/>
  <c r="F12" i="32"/>
  <c r="F11" i="32"/>
  <c r="F10" i="32"/>
  <c r="F35" i="31"/>
  <c r="F34" i="31"/>
  <c r="F33" i="31"/>
  <c r="F32" i="31"/>
  <c r="F31" i="31"/>
  <c r="F30" i="31"/>
  <c r="F29" i="31"/>
  <c r="F28" i="31"/>
  <c r="F27" i="31"/>
  <c r="F26" i="31"/>
  <c r="F25" i="31"/>
  <c r="F24" i="31"/>
  <c r="F23" i="31"/>
  <c r="F22" i="31"/>
  <c r="F21" i="31"/>
  <c r="F20" i="31"/>
  <c r="F19" i="31"/>
  <c r="F18" i="31"/>
  <c r="F17" i="31"/>
  <c r="F16" i="31"/>
  <c r="F15" i="31"/>
  <c r="F14" i="31"/>
  <c r="F13" i="31"/>
  <c r="F12" i="31"/>
  <c r="F11" i="31"/>
  <c r="F10" i="31"/>
  <c r="F35" i="30"/>
  <c r="F34" i="30"/>
  <c r="F33" i="30"/>
  <c r="F32" i="30"/>
  <c r="F31" i="30"/>
  <c r="F30" i="30"/>
  <c r="F29" i="30"/>
  <c r="F28" i="30"/>
  <c r="F27" i="30"/>
  <c r="F26" i="30"/>
  <c r="F25" i="30"/>
  <c r="F24" i="30"/>
  <c r="F23" i="30"/>
  <c r="F22" i="30"/>
  <c r="F21" i="30"/>
  <c r="F20" i="30"/>
  <c r="F19" i="30"/>
  <c r="F18" i="30"/>
  <c r="F17" i="30"/>
  <c r="F16" i="30"/>
  <c r="F15" i="30"/>
  <c r="F14" i="30"/>
  <c r="F13" i="30"/>
  <c r="F12" i="30"/>
  <c r="F11" i="30"/>
  <c r="F10" i="30"/>
  <c r="F11" i="7"/>
  <c r="N11" i="7" s="1"/>
  <c r="F12" i="7"/>
  <c r="F13" i="7"/>
  <c r="F14" i="7"/>
  <c r="F15" i="7"/>
  <c r="F16" i="7"/>
  <c r="F17" i="7"/>
  <c r="F18" i="7"/>
  <c r="F19" i="7"/>
  <c r="N19" i="7" s="1"/>
  <c r="F20" i="7"/>
  <c r="F21" i="7"/>
  <c r="F22" i="7"/>
  <c r="F23" i="7"/>
  <c r="F24" i="7"/>
  <c r="F25" i="7"/>
  <c r="F26" i="7"/>
  <c r="L26" i="7" s="1"/>
  <c r="M26" i="7" s="1"/>
  <c r="F27" i="7"/>
  <c r="N27" i="7" s="1"/>
  <c r="F28" i="7"/>
  <c r="F29" i="7"/>
  <c r="F30" i="7"/>
  <c r="F31" i="7"/>
  <c r="F32" i="7"/>
  <c r="F33" i="7"/>
  <c r="F34" i="7"/>
  <c r="L34" i="7" s="1"/>
  <c r="M34" i="7" s="1"/>
  <c r="F35" i="7"/>
  <c r="N35" i="7" s="1"/>
  <c r="F10" i="7"/>
  <c r="L12" i="7" l="1"/>
  <c r="M12" i="7" s="1"/>
  <c r="O26" i="7"/>
  <c r="O34" i="7"/>
  <c r="L33" i="7"/>
  <c r="M33" i="7" s="1"/>
  <c r="O33" i="7" s="1"/>
  <c r="L25" i="7"/>
  <c r="M25" i="7" s="1"/>
  <c r="O25" i="7" s="1"/>
  <c r="J11" i="7"/>
  <c r="L35" i="7"/>
  <c r="M35" i="7" s="1"/>
  <c r="O35" i="7" s="1"/>
  <c r="J10" i="7"/>
  <c r="L10" i="7" s="1"/>
  <c r="M10" i="7" s="1"/>
  <c r="O10" i="7" s="1"/>
  <c r="K34" i="7"/>
  <c r="N34" i="7" s="1"/>
  <c r="N33" i="7"/>
  <c r="N25" i="7"/>
  <c r="N17" i="7"/>
  <c r="J33" i="7"/>
  <c r="J25" i="7"/>
  <c r="J17" i="7"/>
  <c r="L17" i="7" s="1"/>
  <c r="M17" i="7" s="1"/>
  <c r="O17" i="7" s="1"/>
  <c r="J9" i="7"/>
  <c r="L9" i="7" s="1"/>
  <c r="M9" i="7" s="1"/>
  <c r="O9" i="7" s="1"/>
  <c r="N32" i="7"/>
  <c r="N24" i="7"/>
  <c r="N16" i="7"/>
  <c r="J19" i="7"/>
  <c r="L19" i="7" s="1"/>
  <c r="M19" i="7" s="1"/>
  <c r="O19" i="7" s="1"/>
  <c r="J18" i="7"/>
  <c r="L18" i="7" s="1"/>
  <c r="M18" i="7" s="1"/>
  <c r="O18" i="7" s="1"/>
  <c r="J32" i="7"/>
  <c r="L32" i="7" s="1"/>
  <c r="M32" i="7" s="1"/>
  <c r="O32" i="7" s="1"/>
  <c r="J24" i="7"/>
  <c r="L24" i="7" s="1"/>
  <c r="M24" i="7" s="1"/>
  <c r="O24" i="7" s="1"/>
  <c r="J16" i="7"/>
  <c r="L16" i="7" s="1"/>
  <c r="M16" i="7" s="1"/>
  <c r="O16" i="7" s="1"/>
  <c r="J8" i="7"/>
  <c r="L8" i="7" s="1"/>
  <c r="M8" i="7" s="1"/>
  <c r="O8" i="7" s="1"/>
  <c r="N31" i="7"/>
  <c r="N23" i="7"/>
  <c r="N15" i="7"/>
  <c r="J35" i="7"/>
  <c r="L27" i="7"/>
  <c r="M27" i="7" s="1"/>
  <c r="O27" i="7" s="1"/>
  <c r="J31" i="7"/>
  <c r="L31" i="7" s="1"/>
  <c r="M31" i="7" s="1"/>
  <c r="O31" i="7" s="1"/>
  <c r="J23" i="7"/>
  <c r="L23" i="7" s="1"/>
  <c r="M23" i="7" s="1"/>
  <c r="O23" i="7" s="1"/>
  <c r="J15" i="7"/>
  <c r="L15" i="7" s="1"/>
  <c r="M15" i="7" s="1"/>
  <c r="O15" i="7" s="1"/>
  <c r="J7" i="7"/>
  <c r="L7" i="7" s="1"/>
  <c r="M7" i="7" s="1"/>
  <c r="O7" i="7" s="1"/>
  <c r="N30" i="7"/>
  <c r="N22" i="7"/>
  <c r="N14" i="7"/>
  <c r="L11" i="7"/>
  <c r="M11" i="7" s="1"/>
  <c r="O11" i="7" s="1"/>
  <c r="J30" i="7"/>
  <c r="L30" i="7" s="1"/>
  <c r="M30" i="7" s="1"/>
  <c r="O30" i="7" s="1"/>
  <c r="J22" i="7"/>
  <c r="L22" i="7" s="1"/>
  <c r="M22" i="7" s="1"/>
  <c r="O22" i="7" s="1"/>
  <c r="J14" i="7"/>
  <c r="L14" i="7" s="1"/>
  <c r="M14" i="7" s="1"/>
  <c r="O14" i="7" s="1"/>
  <c r="N29" i="7"/>
  <c r="N21" i="7"/>
  <c r="N13" i="7"/>
  <c r="J27" i="7"/>
  <c r="K26" i="7"/>
  <c r="N26" i="7" s="1"/>
  <c r="J29" i="7"/>
  <c r="L29" i="7" s="1"/>
  <c r="M29" i="7" s="1"/>
  <c r="O29" i="7" s="1"/>
  <c r="J21" i="7"/>
  <c r="L21" i="7" s="1"/>
  <c r="M21" i="7" s="1"/>
  <c r="O21" i="7" s="1"/>
  <c r="J13" i="7"/>
  <c r="L13" i="7" s="1"/>
  <c r="M13" i="7" s="1"/>
  <c r="O13" i="7" s="1"/>
  <c r="N28" i="7"/>
  <c r="N20" i="7"/>
  <c r="N12" i="7"/>
  <c r="J6" i="7"/>
  <c r="L6" i="7" s="1"/>
  <c r="M6" i="7" s="1"/>
  <c r="O6" i="7" s="1"/>
  <c r="J28" i="7"/>
  <c r="L28" i="7" s="1"/>
  <c r="M28" i="7" s="1"/>
  <c r="O28" i="7" s="1"/>
  <c r="J20" i="7"/>
  <c r="L20" i="7" s="1"/>
  <c r="M20" i="7" s="1"/>
  <c r="O20" i="7" s="1"/>
  <c r="J12" i="7"/>
  <c r="O12" i="7" l="1"/>
  <c r="O36" i="7" s="1"/>
</calcChain>
</file>

<file path=xl/sharedStrings.xml><?xml version="1.0" encoding="utf-8"?>
<sst xmlns="http://schemas.openxmlformats.org/spreadsheetml/2006/main" count="550" uniqueCount="60">
  <si>
    <t>WS</t>
  </si>
  <si>
    <t>HSG</t>
  </si>
  <si>
    <t>LULC</t>
  </si>
  <si>
    <t>WS 1</t>
  </si>
  <si>
    <t>A</t>
  </si>
  <si>
    <t>Bare Land</t>
  </si>
  <si>
    <t>Buildup Area</t>
  </si>
  <si>
    <t>Crop Land</t>
  </si>
  <si>
    <t>Range Land</t>
  </si>
  <si>
    <t>Vegetation</t>
  </si>
  <si>
    <t>Water</t>
  </si>
  <si>
    <t>WS 2</t>
  </si>
  <si>
    <t>Flooded Vegetation</t>
  </si>
  <si>
    <t>WS 3</t>
  </si>
  <si>
    <t>WS 4</t>
  </si>
  <si>
    <t>WS 5</t>
  </si>
  <si>
    <t>WS 6</t>
  </si>
  <si>
    <t>WS 7</t>
  </si>
  <si>
    <t>WS 8</t>
  </si>
  <si>
    <t>AREA (KM2)</t>
  </si>
  <si>
    <t xml:space="preserve">FID </t>
  </si>
  <si>
    <t>CN</t>
  </si>
  <si>
    <t>Approx. CN</t>
  </si>
  <si>
    <t>Row Level</t>
  </si>
  <si>
    <t>Approx CN</t>
  </si>
  <si>
    <t>Ws1</t>
  </si>
  <si>
    <t>Ws2</t>
  </si>
  <si>
    <t>Ws3</t>
  </si>
  <si>
    <t>Ws4</t>
  </si>
  <si>
    <t>Ws5</t>
  </si>
  <si>
    <t>Ws6</t>
  </si>
  <si>
    <t>Ws7</t>
  </si>
  <si>
    <t>Ws8</t>
  </si>
  <si>
    <t>Year</t>
  </si>
  <si>
    <t>Month</t>
  </si>
  <si>
    <t>rainfall in mm</t>
  </si>
  <si>
    <t>cc(5 days)</t>
  </si>
  <si>
    <t>AMC</t>
  </si>
  <si>
    <t>CONDITIONAL CN</t>
  </si>
  <si>
    <t>S*.2</t>
  </si>
  <si>
    <t>P-.25</t>
  </si>
  <si>
    <t>SQ(P-.25)</t>
  </si>
  <si>
    <t>P+S0.8</t>
  </si>
  <si>
    <t>Q</t>
  </si>
  <si>
    <t>Water shed no.</t>
  </si>
  <si>
    <t xml:space="preserve">WS 1 </t>
  </si>
  <si>
    <t>date</t>
  </si>
  <si>
    <t>I</t>
  </si>
  <si>
    <t>II</t>
  </si>
  <si>
    <t>III</t>
  </si>
  <si>
    <t xml:space="preserve"> </t>
  </si>
  <si>
    <t>s</t>
  </si>
  <si>
    <t>S*.8</t>
  </si>
  <si>
    <t>P-.2S</t>
  </si>
  <si>
    <t>SQ(P-.2S)</t>
  </si>
  <si>
    <t>ID</t>
  </si>
  <si>
    <t>Watershed</t>
  </si>
  <si>
    <t>AREA OF WATERSHED</t>
  </si>
  <si>
    <t>TOTAL AREA OF BASIN</t>
  </si>
  <si>
    <t>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</si>
</sst>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/>
    <xf numFmtId="0" fontId="0" fillId="6" borderId="0" xfId="0" applyFill="1"/>
    <xf numFmtId="0" fontId="0" fillId="5" borderId="0" xfId="0" applyFill="1"/>
    <xf numFmtId="0" fontId="0" fillId="3" borderId="0" xfId="0" applyFill="1"/>
    <xf numFmtId="0" fontId="0" fillId="2" borderId="0" xfId="0" applyFill="1"/>
    <xf numFmtId="0" fontId="0" fillId="4" borderId="0" xfId="0" applyFill="1"/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47"/>
  <sheetViews>
    <sheetView workbookViewId="0">
      <selection activeCell="J18" sqref="J18"/>
    </sheetView>
  </sheetViews>
  <sheetFormatPr defaultRowHeight="14.4" x14ac:dyDescent="0.3"/>
  <cols>
    <col min="1" max="1" width="8.88671875" style="1"/>
    <col min="4" max="4" width="19.109375" customWidth="1"/>
    <col min="5" max="5" width="16.6640625" customWidth="1"/>
  </cols>
  <sheetData>
    <row r="1" spans="1:6" ht="15.6" x14ac:dyDescent="0.3">
      <c r="A1" s="2" t="s">
        <v>20</v>
      </c>
      <c r="B1" s="2" t="s">
        <v>0</v>
      </c>
      <c r="C1" s="2" t="s">
        <v>1</v>
      </c>
      <c r="D1" s="2" t="s">
        <v>2</v>
      </c>
      <c r="E1" s="2" t="s">
        <v>19</v>
      </c>
      <c r="F1" s="2" t="s">
        <v>21</v>
      </c>
    </row>
    <row r="2" spans="1:6" ht="15.6" x14ac:dyDescent="0.3">
      <c r="A2" s="3">
        <v>1</v>
      </c>
      <c r="B2" s="4" t="s">
        <v>3</v>
      </c>
      <c r="C2" s="4" t="s">
        <v>4</v>
      </c>
      <c r="D2" s="4" t="s">
        <v>5</v>
      </c>
      <c r="E2">
        <v>8.5699999999999991E-4</v>
      </c>
      <c r="F2">
        <v>88</v>
      </c>
    </row>
    <row r="3" spans="1:6" ht="15.6" x14ac:dyDescent="0.3">
      <c r="A3" s="3">
        <v>2</v>
      </c>
      <c r="B3" s="4" t="s">
        <v>3</v>
      </c>
      <c r="C3" s="4" t="s">
        <v>4</v>
      </c>
      <c r="D3" s="4" t="s">
        <v>6</v>
      </c>
      <c r="E3">
        <v>3.3263769999999999</v>
      </c>
      <c r="F3">
        <v>89</v>
      </c>
    </row>
    <row r="4" spans="1:6" ht="15.6" x14ac:dyDescent="0.3">
      <c r="A4" s="3">
        <v>3</v>
      </c>
      <c r="B4" s="4" t="s">
        <v>3</v>
      </c>
      <c r="C4" s="4" t="s">
        <v>4</v>
      </c>
      <c r="D4" s="4" t="s">
        <v>7</v>
      </c>
      <c r="E4">
        <v>15.031597999999999</v>
      </c>
      <c r="F4">
        <v>67</v>
      </c>
    </row>
    <row r="5" spans="1:6" ht="15.6" x14ac:dyDescent="0.3">
      <c r="A5" s="3">
        <v>4</v>
      </c>
      <c r="B5" s="4" t="s">
        <v>3</v>
      </c>
      <c r="C5" s="4" t="s">
        <v>4</v>
      </c>
      <c r="D5" s="4" t="s">
        <v>8</v>
      </c>
      <c r="E5">
        <v>1.4432E-2</v>
      </c>
      <c r="F5">
        <v>30</v>
      </c>
    </row>
    <row r="6" spans="1:6" ht="15.6" x14ac:dyDescent="0.3">
      <c r="A6" s="3">
        <v>5</v>
      </c>
      <c r="B6" s="4" t="s">
        <v>3</v>
      </c>
      <c r="C6" s="4" t="s">
        <v>4</v>
      </c>
      <c r="D6" s="4" t="s">
        <v>9</v>
      </c>
      <c r="E6">
        <v>1.063782</v>
      </c>
      <c r="F6">
        <v>36</v>
      </c>
    </row>
    <row r="7" spans="1:6" ht="15.6" x14ac:dyDescent="0.3">
      <c r="A7" s="3">
        <v>6</v>
      </c>
      <c r="B7" s="4" t="s">
        <v>3</v>
      </c>
      <c r="C7" s="4" t="s">
        <v>4</v>
      </c>
      <c r="D7" s="4" t="s">
        <v>10</v>
      </c>
      <c r="E7">
        <v>2.655875</v>
      </c>
      <c r="F7">
        <v>99</v>
      </c>
    </row>
    <row r="8" spans="1:6" ht="15.6" x14ac:dyDescent="0.3">
      <c r="A8" s="3">
        <v>7</v>
      </c>
      <c r="B8" s="4" t="s">
        <v>11</v>
      </c>
      <c r="C8" s="4" t="s">
        <v>4</v>
      </c>
      <c r="D8" s="4" t="s">
        <v>5</v>
      </c>
      <c r="E8">
        <v>5.2599999999999999E-4</v>
      </c>
      <c r="F8">
        <v>88</v>
      </c>
    </row>
    <row r="9" spans="1:6" ht="15.6" x14ac:dyDescent="0.3">
      <c r="A9" s="3">
        <v>8</v>
      </c>
      <c r="B9" s="4" t="s">
        <v>11</v>
      </c>
      <c r="C9" s="4" t="s">
        <v>4</v>
      </c>
      <c r="D9" s="4" t="s">
        <v>6</v>
      </c>
      <c r="E9">
        <v>1.0967819999999999</v>
      </c>
      <c r="F9">
        <v>89</v>
      </c>
    </row>
    <row r="10" spans="1:6" ht="15.6" x14ac:dyDescent="0.3">
      <c r="A10" s="3">
        <v>9</v>
      </c>
      <c r="B10" s="4" t="s">
        <v>11</v>
      </c>
      <c r="C10" s="4" t="s">
        <v>4</v>
      </c>
      <c r="D10" s="4" t="s">
        <v>7</v>
      </c>
      <c r="E10">
        <v>5.5907020000000003</v>
      </c>
      <c r="F10">
        <v>67</v>
      </c>
    </row>
    <row r="11" spans="1:6" ht="15.6" x14ac:dyDescent="0.3">
      <c r="A11" s="3">
        <v>10</v>
      </c>
      <c r="B11" s="4" t="s">
        <v>11</v>
      </c>
      <c r="C11" s="4" t="s">
        <v>4</v>
      </c>
      <c r="D11" s="4" t="s">
        <v>12</v>
      </c>
      <c r="E11">
        <v>3.2509999999999995E-3</v>
      </c>
      <c r="F11">
        <v>72</v>
      </c>
    </row>
    <row r="12" spans="1:6" ht="15.6" x14ac:dyDescent="0.3">
      <c r="A12" s="3">
        <v>11</v>
      </c>
      <c r="B12" s="4" t="s">
        <v>11</v>
      </c>
      <c r="C12" s="4" t="s">
        <v>4</v>
      </c>
      <c r="D12" s="4" t="s">
        <v>8</v>
      </c>
      <c r="E12">
        <v>1.0319999999999999E-2</v>
      </c>
      <c r="F12">
        <v>30</v>
      </c>
    </row>
    <row r="13" spans="1:6" ht="15.6" x14ac:dyDescent="0.3">
      <c r="A13" s="3">
        <v>12</v>
      </c>
      <c r="B13" s="4" t="s">
        <v>11</v>
      </c>
      <c r="C13" s="4" t="s">
        <v>4</v>
      </c>
      <c r="D13" s="4" t="s">
        <v>9</v>
      </c>
      <c r="E13">
        <v>0.50392400000000004</v>
      </c>
      <c r="F13">
        <v>36</v>
      </c>
    </row>
    <row r="14" spans="1:6" ht="15.6" x14ac:dyDescent="0.3">
      <c r="A14" s="3">
        <v>13</v>
      </c>
      <c r="B14" s="4" t="s">
        <v>11</v>
      </c>
      <c r="C14" s="4" t="s">
        <v>4</v>
      </c>
      <c r="D14" s="4" t="s">
        <v>10</v>
      </c>
      <c r="E14">
        <v>4.4082489999999996</v>
      </c>
      <c r="F14">
        <v>99</v>
      </c>
    </row>
    <row r="15" spans="1:6" ht="15.6" x14ac:dyDescent="0.3">
      <c r="A15" s="3">
        <v>14</v>
      </c>
      <c r="B15" s="4" t="s">
        <v>13</v>
      </c>
      <c r="C15" s="4" t="s">
        <v>4</v>
      </c>
      <c r="D15" s="4" t="s">
        <v>5</v>
      </c>
      <c r="E15">
        <v>2.5010000000000002E-3</v>
      </c>
      <c r="F15">
        <v>88</v>
      </c>
    </row>
    <row r="16" spans="1:6" ht="15.6" x14ac:dyDescent="0.3">
      <c r="A16" s="3">
        <v>15</v>
      </c>
      <c r="B16" s="4" t="s">
        <v>13</v>
      </c>
      <c r="C16" s="4" t="s">
        <v>4</v>
      </c>
      <c r="D16" s="4" t="s">
        <v>6</v>
      </c>
      <c r="E16">
        <v>2.388522</v>
      </c>
      <c r="F16">
        <v>89</v>
      </c>
    </row>
    <row r="17" spans="1:6" ht="15.6" x14ac:dyDescent="0.3">
      <c r="A17" s="3">
        <v>16</v>
      </c>
      <c r="B17" s="4" t="s">
        <v>13</v>
      </c>
      <c r="C17" s="4" t="s">
        <v>4</v>
      </c>
      <c r="D17" s="4" t="s">
        <v>7</v>
      </c>
      <c r="E17">
        <v>15.677002999999999</v>
      </c>
      <c r="F17">
        <v>67</v>
      </c>
    </row>
    <row r="18" spans="1:6" ht="15.6" x14ac:dyDescent="0.3">
      <c r="A18" s="3">
        <v>17</v>
      </c>
      <c r="B18" s="4" t="s">
        <v>13</v>
      </c>
      <c r="C18" s="4" t="s">
        <v>4</v>
      </c>
      <c r="D18" s="4" t="s">
        <v>12</v>
      </c>
      <c r="E18">
        <v>4.7800000000000002E-4</v>
      </c>
      <c r="F18">
        <v>72</v>
      </c>
    </row>
    <row r="19" spans="1:6" ht="15.6" x14ac:dyDescent="0.3">
      <c r="A19" s="3">
        <v>18</v>
      </c>
      <c r="B19" s="4" t="s">
        <v>13</v>
      </c>
      <c r="C19" s="4" t="s">
        <v>4</v>
      </c>
      <c r="D19" s="4" t="s">
        <v>8</v>
      </c>
      <c r="E19">
        <v>9.1739999999999999E-3</v>
      </c>
      <c r="F19">
        <v>30</v>
      </c>
    </row>
    <row r="20" spans="1:6" ht="15.6" x14ac:dyDescent="0.3">
      <c r="A20" s="3">
        <v>19</v>
      </c>
      <c r="B20" s="4" t="s">
        <v>13</v>
      </c>
      <c r="C20" s="4" t="s">
        <v>4</v>
      </c>
      <c r="D20" s="4" t="s">
        <v>9</v>
      </c>
      <c r="E20">
        <v>0.27614100000000003</v>
      </c>
      <c r="F20">
        <v>36</v>
      </c>
    </row>
    <row r="21" spans="1:6" ht="15.6" x14ac:dyDescent="0.3">
      <c r="A21" s="3">
        <v>20</v>
      </c>
      <c r="B21" s="4" t="s">
        <v>13</v>
      </c>
      <c r="C21" s="4" t="s">
        <v>4</v>
      </c>
      <c r="D21" s="4" t="s">
        <v>10</v>
      </c>
      <c r="E21">
        <v>7.3504269999999989</v>
      </c>
      <c r="F21">
        <v>99</v>
      </c>
    </row>
    <row r="22" spans="1:6" ht="15.6" x14ac:dyDescent="0.3">
      <c r="A22" s="3">
        <v>21</v>
      </c>
      <c r="B22" s="4" t="s">
        <v>14</v>
      </c>
      <c r="C22" s="4" t="s">
        <v>4</v>
      </c>
      <c r="D22" s="4" t="s">
        <v>6</v>
      </c>
      <c r="E22">
        <v>2.4414999999999999E-2</v>
      </c>
      <c r="F22">
        <v>89</v>
      </c>
    </row>
    <row r="23" spans="1:6" ht="15.6" x14ac:dyDescent="0.3">
      <c r="A23" s="3">
        <v>22</v>
      </c>
      <c r="B23" s="4" t="s">
        <v>14</v>
      </c>
      <c r="C23" s="4" t="s">
        <v>4</v>
      </c>
      <c r="D23" s="4" t="s">
        <v>7</v>
      </c>
      <c r="E23">
        <v>0.156973</v>
      </c>
      <c r="F23">
        <v>67</v>
      </c>
    </row>
    <row r="24" spans="1:6" ht="15.6" x14ac:dyDescent="0.3">
      <c r="A24" s="3">
        <v>23</v>
      </c>
      <c r="B24" s="4" t="s">
        <v>14</v>
      </c>
      <c r="C24" s="4" t="s">
        <v>4</v>
      </c>
      <c r="D24" s="4" t="s">
        <v>10</v>
      </c>
      <c r="E24">
        <v>0.12814999999999999</v>
      </c>
      <c r="F24">
        <v>99</v>
      </c>
    </row>
    <row r="25" spans="1:6" ht="15.6" x14ac:dyDescent="0.3">
      <c r="A25" s="3">
        <v>24</v>
      </c>
      <c r="B25" s="4" t="s">
        <v>15</v>
      </c>
      <c r="C25" s="4" t="s">
        <v>4</v>
      </c>
      <c r="D25" s="4" t="s">
        <v>5</v>
      </c>
      <c r="E25">
        <v>2.6459999999999999E-3</v>
      </c>
      <c r="F25">
        <v>88</v>
      </c>
    </row>
    <row r="26" spans="1:6" ht="15.6" x14ac:dyDescent="0.3">
      <c r="A26" s="3">
        <v>25</v>
      </c>
      <c r="B26" s="4" t="s">
        <v>15</v>
      </c>
      <c r="C26" s="4" t="s">
        <v>4</v>
      </c>
      <c r="D26" s="4" t="s">
        <v>6</v>
      </c>
      <c r="E26">
        <v>2.2791540000000001</v>
      </c>
      <c r="F26">
        <v>89</v>
      </c>
    </row>
    <row r="27" spans="1:6" ht="15.6" x14ac:dyDescent="0.3">
      <c r="A27" s="3">
        <v>26</v>
      </c>
      <c r="B27" s="4" t="s">
        <v>15</v>
      </c>
      <c r="C27" s="4" t="s">
        <v>4</v>
      </c>
      <c r="D27" s="4" t="s">
        <v>7</v>
      </c>
      <c r="E27">
        <v>22.8293</v>
      </c>
      <c r="F27">
        <v>67</v>
      </c>
    </row>
    <row r="28" spans="1:6" ht="15.6" x14ac:dyDescent="0.3">
      <c r="A28" s="3">
        <v>27</v>
      </c>
      <c r="B28" s="4" t="s">
        <v>15</v>
      </c>
      <c r="C28" s="4" t="s">
        <v>4</v>
      </c>
      <c r="D28" s="4" t="s">
        <v>8</v>
      </c>
      <c r="E28">
        <v>4.6955999999999998E-2</v>
      </c>
      <c r="F28">
        <v>30</v>
      </c>
    </row>
    <row r="29" spans="1:6" ht="15.6" x14ac:dyDescent="0.3">
      <c r="A29" s="3">
        <v>28</v>
      </c>
      <c r="B29" s="4" t="s">
        <v>15</v>
      </c>
      <c r="C29" s="4" t="s">
        <v>4</v>
      </c>
      <c r="D29" s="4" t="s">
        <v>9</v>
      </c>
      <c r="E29">
        <v>0.25435600000000003</v>
      </c>
      <c r="F29">
        <v>36</v>
      </c>
    </row>
    <row r="30" spans="1:6" ht="15.6" x14ac:dyDescent="0.3">
      <c r="A30" s="3">
        <v>29</v>
      </c>
      <c r="B30" s="4" t="s">
        <v>15</v>
      </c>
      <c r="C30" s="4" t="s">
        <v>4</v>
      </c>
      <c r="D30" s="4" t="s">
        <v>10</v>
      </c>
      <c r="E30">
        <v>2.2324389999999998</v>
      </c>
      <c r="F30">
        <v>99</v>
      </c>
    </row>
    <row r="31" spans="1:6" ht="15.6" x14ac:dyDescent="0.3">
      <c r="A31" s="3">
        <v>30</v>
      </c>
      <c r="B31" s="4" t="s">
        <v>16</v>
      </c>
      <c r="C31" s="4" t="s">
        <v>4</v>
      </c>
      <c r="D31" s="4" t="s">
        <v>5</v>
      </c>
      <c r="E31">
        <v>1E-4</v>
      </c>
      <c r="F31">
        <v>88</v>
      </c>
    </row>
    <row r="32" spans="1:6" ht="15.6" x14ac:dyDescent="0.3">
      <c r="A32" s="3">
        <v>31</v>
      </c>
      <c r="B32" s="4" t="s">
        <v>16</v>
      </c>
      <c r="C32" s="4" t="s">
        <v>4</v>
      </c>
      <c r="D32" s="4" t="s">
        <v>6</v>
      </c>
      <c r="E32">
        <v>0.44298300000000002</v>
      </c>
      <c r="F32">
        <v>89</v>
      </c>
    </row>
    <row r="33" spans="1:6" ht="15.6" x14ac:dyDescent="0.3">
      <c r="A33" s="3">
        <v>32</v>
      </c>
      <c r="B33" s="4" t="s">
        <v>16</v>
      </c>
      <c r="C33" s="4" t="s">
        <v>4</v>
      </c>
      <c r="D33" s="4" t="s">
        <v>7</v>
      </c>
      <c r="E33">
        <v>2.2068189999999999</v>
      </c>
      <c r="F33">
        <v>67</v>
      </c>
    </row>
    <row r="34" spans="1:6" ht="15.6" x14ac:dyDescent="0.3">
      <c r="A34" s="3">
        <v>33</v>
      </c>
      <c r="B34" s="4" t="s">
        <v>16</v>
      </c>
      <c r="C34" s="4" t="s">
        <v>4</v>
      </c>
      <c r="D34" s="4" t="s">
        <v>8</v>
      </c>
      <c r="E34">
        <v>1.4877999999999999E-2</v>
      </c>
      <c r="F34">
        <v>30</v>
      </c>
    </row>
    <row r="35" spans="1:6" ht="15.6" x14ac:dyDescent="0.3">
      <c r="A35" s="3">
        <v>34</v>
      </c>
      <c r="B35" s="4" t="s">
        <v>16</v>
      </c>
      <c r="C35" s="4" t="s">
        <v>4</v>
      </c>
      <c r="D35" s="4" t="s">
        <v>10</v>
      </c>
      <c r="E35">
        <v>3.3240889999999998</v>
      </c>
      <c r="F35">
        <v>99</v>
      </c>
    </row>
    <row r="36" spans="1:6" ht="15.6" x14ac:dyDescent="0.3">
      <c r="A36" s="3">
        <v>35</v>
      </c>
      <c r="B36" s="4" t="s">
        <v>17</v>
      </c>
      <c r="C36" s="4" t="s">
        <v>4</v>
      </c>
      <c r="D36" s="4" t="s">
        <v>5</v>
      </c>
      <c r="E36">
        <v>7.0735999999999993E-2</v>
      </c>
      <c r="F36">
        <v>88</v>
      </c>
    </row>
    <row r="37" spans="1:6" ht="15.6" x14ac:dyDescent="0.3">
      <c r="A37" s="3">
        <v>36</v>
      </c>
      <c r="B37" s="4" t="s">
        <v>17</v>
      </c>
      <c r="C37" s="4" t="s">
        <v>4</v>
      </c>
      <c r="D37" s="4" t="s">
        <v>6</v>
      </c>
      <c r="E37">
        <v>3.0534129999999999</v>
      </c>
      <c r="F37">
        <v>89</v>
      </c>
    </row>
    <row r="38" spans="1:6" ht="15.6" x14ac:dyDescent="0.3">
      <c r="A38" s="3">
        <v>37</v>
      </c>
      <c r="B38" s="4" t="s">
        <v>17</v>
      </c>
      <c r="C38" s="4" t="s">
        <v>4</v>
      </c>
      <c r="D38" s="4" t="s">
        <v>7</v>
      </c>
      <c r="E38">
        <v>11.130655000000001</v>
      </c>
      <c r="F38">
        <v>67</v>
      </c>
    </row>
    <row r="39" spans="1:6" ht="15.6" x14ac:dyDescent="0.3">
      <c r="A39" s="3">
        <v>38</v>
      </c>
      <c r="B39" s="4" t="s">
        <v>17</v>
      </c>
      <c r="C39" s="4" t="s">
        <v>4</v>
      </c>
      <c r="D39" s="4" t="s">
        <v>12</v>
      </c>
      <c r="E39">
        <v>4.7749999999999997E-3</v>
      </c>
      <c r="F39">
        <v>72</v>
      </c>
    </row>
    <row r="40" spans="1:6" ht="15.6" x14ac:dyDescent="0.3">
      <c r="A40" s="3">
        <v>39</v>
      </c>
      <c r="B40" s="4" t="s">
        <v>17</v>
      </c>
      <c r="C40" s="4" t="s">
        <v>4</v>
      </c>
      <c r="D40" s="4" t="s">
        <v>8</v>
      </c>
      <c r="E40">
        <v>0.108654</v>
      </c>
      <c r="F40">
        <v>30</v>
      </c>
    </row>
    <row r="41" spans="1:6" ht="15.6" x14ac:dyDescent="0.3">
      <c r="A41" s="3">
        <v>40</v>
      </c>
      <c r="B41" s="4" t="s">
        <v>17</v>
      </c>
      <c r="C41" s="4" t="s">
        <v>4</v>
      </c>
      <c r="D41" s="4" t="s">
        <v>9</v>
      </c>
      <c r="E41">
        <v>1.9494000000000001E-2</v>
      </c>
      <c r="F41">
        <v>36</v>
      </c>
    </row>
    <row r="42" spans="1:6" ht="15.6" x14ac:dyDescent="0.3">
      <c r="A42" s="3">
        <v>41</v>
      </c>
      <c r="B42" s="4" t="s">
        <v>17</v>
      </c>
      <c r="C42" s="4" t="s">
        <v>4</v>
      </c>
      <c r="D42" s="4" t="s">
        <v>10</v>
      </c>
      <c r="E42">
        <v>6.397443</v>
      </c>
      <c r="F42">
        <v>99</v>
      </c>
    </row>
    <row r="43" spans="1:6" ht="15.6" x14ac:dyDescent="0.3">
      <c r="A43" s="3">
        <v>42</v>
      </c>
      <c r="B43" s="4" t="s">
        <v>18</v>
      </c>
      <c r="C43" s="4" t="s">
        <v>4</v>
      </c>
      <c r="D43" s="4" t="s">
        <v>5</v>
      </c>
      <c r="E43">
        <v>6.7999999999999999E-5</v>
      </c>
      <c r="F43">
        <v>88</v>
      </c>
    </row>
    <row r="44" spans="1:6" ht="15.6" x14ac:dyDescent="0.3">
      <c r="A44" s="3">
        <v>43</v>
      </c>
      <c r="B44" s="4" t="s">
        <v>18</v>
      </c>
      <c r="C44" s="4" t="s">
        <v>4</v>
      </c>
      <c r="D44" s="4" t="s">
        <v>6</v>
      </c>
      <c r="E44">
        <v>2.5886200000000001</v>
      </c>
      <c r="F44">
        <v>89</v>
      </c>
    </row>
    <row r="45" spans="1:6" ht="15.6" x14ac:dyDescent="0.3">
      <c r="A45" s="3">
        <v>44</v>
      </c>
      <c r="B45" s="4" t="s">
        <v>18</v>
      </c>
      <c r="C45" s="4" t="s">
        <v>4</v>
      </c>
      <c r="D45" s="4" t="s">
        <v>7</v>
      </c>
      <c r="E45">
        <v>8.2659640000000003</v>
      </c>
      <c r="F45">
        <v>67</v>
      </c>
    </row>
    <row r="46" spans="1:6" ht="15.6" x14ac:dyDescent="0.3">
      <c r="A46" s="3">
        <v>45</v>
      </c>
      <c r="B46" s="4" t="s">
        <v>18</v>
      </c>
      <c r="C46" s="4" t="s">
        <v>4</v>
      </c>
      <c r="D46" s="4" t="s">
        <v>9</v>
      </c>
      <c r="E46">
        <v>3.8077E-2</v>
      </c>
      <c r="F46">
        <v>36</v>
      </c>
    </row>
    <row r="47" spans="1:6" ht="15.6" x14ac:dyDescent="0.3">
      <c r="A47" s="3">
        <v>46</v>
      </c>
      <c r="B47" s="4" t="s">
        <v>18</v>
      </c>
      <c r="C47" s="4" t="s">
        <v>4</v>
      </c>
      <c r="D47" s="4" t="s">
        <v>10</v>
      </c>
      <c r="E47">
        <v>0.52952200000000005</v>
      </c>
      <c r="F47">
        <v>99</v>
      </c>
    </row>
  </sheetData>
  <autoFilter ref="A1:F47" xr:uid="{00000000-0001-0000-0000-000000000000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DC17-207A-4017-A343-56F9899A93E6}">
  <sheetPr codeName="Sheet12"/>
  <dimension ref="A2:P36"/>
  <sheetViews>
    <sheetView workbookViewId="0">
      <selection activeCell="O36" sqref="O36"/>
    </sheetView>
  </sheetViews>
  <sheetFormatPr defaultRowHeight="14.4" x14ac:dyDescent="0.3"/>
  <cols>
    <col min="1" max="1" width="13.5546875" style="15" bestFit="1" customWidth="1"/>
    <col min="2" max="2" width="10.21875" style="15" bestFit="1" customWidth="1"/>
    <col min="3" max="3" width="8.6640625" style="15" bestFit="1" customWidth="1"/>
    <col min="4" max="4" width="14.33203125" style="15" bestFit="1" customWidth="1"/>
    <col min="5" max="5" width="6.88671875" style="15" bestFit="1" customWidth="1"/>
    <col min="6" max="6" width="11.21875" style="15" bestFit="1" customWidth="1"/>
    <col min="7" max="7" width="7.109375" style="15" bestFit="1" customWidth="1"/>
    <col min="8" max="8" width="18" style="15" bestFit="1" customWidth="1"/>
    <col min="9" max="11" width="12" style="15" bestFit="1" customWidth="1"/>
    <col min="12" max="12" width="12.6640625" style="15" bestFit="1" customWidth="1"/>
    <col min="13" max="15" width="12" style="15" bestFit="1" customWidth="1"/>
    <col min="16" max="16" width="3" style="15" bestFit="1" customWidth="1"/>
    <col min="17" max="16384" width="8.88671875" style="15"/>
  </cols>
  <sheetData>
    <row r="2" spans="1:16" x14ac:dyDescent="0.3">
      <c r="A2" s="14" t="s">
        <v>44</v>
      </c>
      <c r="B2" s="14" t="s">
        <v>22</v>
      </c>
    </row>
    <row r="3" spans="1:16" x14ac:dyDescent="0.3">
      <c r="A3" s="16" t="s">
        <v>45</v>
      </c>
      <c r="B3" s="17">
        <v>80</v>
      </c>
    </row>
    <row r="5" spans="1:16" customFormat="1" x14ac:dyDescent="0.3">
      <c r="B5" s="10" t="s">
        <v>33</v>
      </c>
      <c r="C5" s="10" t="s">
        <v>34</v>
      </c>
      <c r="D5" s="10" t="s">
        <v>35</v>
      </c>
      <c r="E5" s="10" t="s">
        <v>46</v>
      </c>
      <c r="F5" s="10" t="s">
        <v>36</v>
      </c>
      <c r="G5" s="10" t="s">
        <v>37</v>
      </c>
      <c r="H5" s="10" t="s">
        <v>38</v>
      </c>
      <c r="I5" s="10" t="s">
        <v>51</v>
      </c>
      <c r="J5" s="10" t="s">
        <v>39</v>
      </c>
      <c r="K5" s="10" t="s">
        <v>52</v>
      </c>
      <c r="L5" s="10" t="s">
        <v>40</v>
      </c>
      <c r="M5" s="10" t="s">
        <v>41</v>
      </c>
      <c r="N5" s="10" t="s">
        <v>42</v>
      </c>
      <c r="O5" s="10" t="s">
        <v>43</v>
      </c>
    </row>
    <row r="6" spans="1:16" x14ac:dyDescent="0.3">
      <c r="B6" s="15">
        <v>2022</v>
      </c>
      <c r="C6" s="15">
        <v>6</v>
      </c>
      <c r="D6" s="15">
        <v>1</v>
      </c>
      <c r="E6" s="15">
        <v>2.37</v>
      </c>
      <c r="F6" s="15">
        <v>0</v>
      </c>
      <c r="G6" s="15" t="s">
        <v>47</v>
      </c>
      <c r="H6" s="15">
        <v>63</v>
      </c>
      <c r="I6" s="15">
        <f>(25400-254)/H6</f>
        <v>399.14285714285717</v>
      </c>
      <c r="J6" s="15">
        <f>I6*0.2</f>
        <v>79.828571428571436</v>
      </c>
      <c r="K6" s="15">
        <f>I6*0.8</f>
        <v>319.31428571428575</v>
      </c>
      <c r="L6" s="15">
        <f>F6-J6</f>
        <v>-79.828571428571436</v>
      </c>
      <c r="M6" s="15">
        <f>POWER(L6,2)</f>
        <v>6372.6008163265315</v>
      </c>
      <c r="N6" s="15">
        <f>F6+K6</f>
        <v>319.31428571428575</v>
      </c>
      <c r="O6" s="15">
        <f>M6/N6</f>
        <v>19.957142857142859</v>
      </c>
    </row>
    <row r="7" spans="1:16" x14ac:dyDescent="0.3">
      <c r="B7" s="15">
        <v>2022</v>
      </c>
      <c r="C7" s="15">
        <v>6</v>
      </c>
      <c r="D7" s="15">
        <v>2</v>
      </c>
      <c r="E7" s="15">
        <v>1.03</v>
      </c>
      <c r="F7" s="15">
        <v>0</v>
      </c>
      <c r="G7" s="15" t="s">
        <v>47</v>
      </c>
      <c r="H7" s="15">
        <v>63</v>
      </c>
      <c r="I7" s="15">
        <f t="shared" ref="I7:I35" si="0">(25400-254)/H7</f>
        <v>399.14285714285717</v>
      </c>
      <c r="J7" s="15">
        <f t="shared" ref="J7:J35" si="1">I7*0.2</f>
        <v>79.828571428571436</v>
      </c>
      <c r="K7" s="15">
        <f t="shared" ref="K7:K35" si="2">I7*0.8</f>
        <v>319.31428571428575</v>
      </c>
      <c r="L7" s="15">
        <f t="shared" ref="L7:L35" si="3">F7-J7</f>
        <v>-79.828571428571436</v>
      </c>
      <c r="M7" s="15">
        <f t="shared" ref="M7:M35" si="4">POWER(L7,2)</f>
        <v>6372.6008163265315</v>
      </c>
      <c r="N7" s="15">
        <f t="shared" ref="N7:N35" si="5">F7+K7</f>
        <v>319.31428571428575</v>
      </c>
      <c r="O7" s="15">
        <f t="shared" ref="O7:O35" si="6">M7/N7</f>
        <v>19.957142857142859</v>
      </c>
    </row>
    <row r="8" spans="1:16" x14ac:dyDescent="0.3">
      <c r="B8" s="15">
        <v>2022</v>
      </c>
      <c r="C8" s="15">
        <v>6</v>
      </c>
      <c r="D8" s="15">
        <v>3</v>
      </c>
      <c r="E8" s="15">
        <v>2.72</v>
      </c>
      <c r="F8" s="15">
        <v>0</v>
      </c>
      <c r="G8" s="15" t="s">
        <v>47</v>
      </c>
      <c r="H8" s="15">
        <v>63</v>
      </c>
      <c r="I8" s="15">
        <f t="shared" si="0"/>
        <v>399.14285714285717</v>
      </c>
      <c r="J8" s="15">
        <f t="shared" si="1"/>
        <v>79.828571428571436</v>
      </c>
      <c r="K8" s="15">
        <f t="shared" si="2"/>
        <v>319.31428571428575</v>
      </c>
      <c r="L8" s="15">
        <f t="shared" si="3"/>
        <v>-79.828571428571436</v>
      </c>
      <c r="M8" s="15">
        <f t="shared" si="4"/>
        <v>6372.6008163265315</v>
      </c>
      <c r="N8" s="15">
        <f t="shared" si="5"/>
        <v>319.31428571428575</v>
      </c>
      <c r="O8" s="15">
        <f t="shared" si="6"/>
        <v>19.957142857142859</v>
      </c>
    </row>
    <row r="9" spans="1:16" x14ac:dyDescent="0.3">
      <c r="B9" s="15">
        <v>2022</v>
      </c>
      <c r="C9" s="15">
        <v>6</v>
      </c>
      <c r="D9" s="15">
        <v>4</v>
      </c>
      <c r="E9" s="15">
        <v>3.54</v>
      </c>
      <c r="F9" s="15">
        <v>0</v>
      </c>
      <c r="G9" s="15" t="s">
        <v>47</v>
      </c>
      <c r="H9" s="15">
        <v>63</v>
      </c>
      <c r="I9" s="15">
        <f t="shared" si="0"/>
        <v>399.14285714285717</v>
      </c>
      <c r="J9" s="15">
        <f t="shared" si="1"/>
        <v>79.828571428571436</v>
      </c>
      <c r="K9" s="15">
        <f t="shared" si="2"/>
        <v>319.31428571428575</v>
      </c>
      <c r="L9" s="15">
        <f t="shared" si="3"/>
        <v>-79.828571428571436</v>
      </c>
      <c r="M9" s="15">
        <f t="shared" si="4"/>
        <v>6372.6008163265315</v>
      </c>
      <c r="N9" s="15">
        <f t="shared" si="5"/>
        <v>319.31428571428575</v>
      </c>
      <c r="O9" s="15">
        <f t="shared" si="6"/>
        <v>19.957142857142859</v>
      </c>
    </row>
    <row r="10" spans="1:16" x14ac:dyDescent="0.3">
      <c r="B10" s="15">
        <v>2022</v>
      </c>
      <c r="C10" s="15">
        <v>6</v>
      </c>
      <c r="D10" s="15">
        <v>5</v>
      </c>
      <c r="E10" s="15">
        <v>0.89</v>
      </c>
      <c r="F10" s="15">
        <f>SUM(E6:E10)</f>
        <v>10.55</v>
      </c>
      <c r="G10" s="15" t="s">
        <v>47</v>
      </c>
      <c r="H10" s="15">
        <v>63</v>
      </c>
      <c r="I10" s="15">
        <f t="shared" si="0"/>
        <v>399.14285714285717</v>
      </c>
      <c r="J10" s="15">
        <f t="shared" si="1"/>
        <v>79.828571428571436</v>
      </c>
      <c r="K10" s="15">
        <f t="shared" si="2"/>
        <v>319.31428571428575</v>
      </c>
      <c r="L10" s="15">
        <f t="shared" si="3"/>
        <v>-69.278571428571439</v>
      </c>
      <c r="M10" s="15">
        <f t="shared" si="4"/>
        <v>4799.5204591836746</v>
      </c>
      <c r="N10" s="15">
        <f t="shared" si="5"/>
        <v>329.86428571428576</v>
      </c>
      <c r="O10" s="15">
        <f t="shared" si="6"/>
        <v>14.549985151592956</v>
      </c>
    </row>
    <row r="11" spans="1:16" x14ac:dyDescent="0.3">
      <c r="B11" s="15">
        <v>2022</v>
      </c>
      <c r="C11" s="15">
        <v>6</v>
      </c>
      <c r="D11" s="15">
        <v>6</v>
      </c>
      <c r="E11" s="15">
        <v>1.44</v>
      </c>
      <c r="F11" s="15">
        <f t="shared" ref="F11:F35" si="7">SUM(E7:E11)</f>
        <v>9.6199999999999992</v>
      </c>
      <c r="G11" s="15" t="s">
        <v>47</v>
      </c>
      <c r="H11" s="15">
        <v>63</v>
      </c>
      <c r="I11" s="15">
        <f t="shared" si="0"/>
        <v>399.14285714285717</v>
      </c>
      <c r="J11" s="15">
        <f t="shared" si="1"/>
        <v>79.828571428571436</v>
      </c>
      <c r="K11" s="15">
        <f t="shared" si="2"/>
        <v>319.31428571428575</v>
      </c>
      <c r="L11" s="15">
        <f t="shared" si="3"/>
        <v>-70.208571428571432</v>
      </c>
      <c r="M11" s="15">
        <f t="shared" si="4"/>
        <v>4929.2435020408166</v>
      </c>
      <c r="N11" s="15">
        <f t="shared" si="5"/>
        <v>328.93428571428575</v>
      </c>
      <c r="O11" s="15">
        <f t="shared" si="6"/>
        <v>14.985496240797429</v>
      </c>
      <c r="P11" s="15">
        <v>63</v>
      </c>
    </row>
    <row r="12" spans="1:16" x14ac:dyDescent="0.3">
      <c r="B12" s="15">
        <v>2022</v>
      </c>
      <c r="C12" s="15">
        <v>6</v>
      </c>
      <c r="D12" s="15">
        <v>7</v>
      </c>
      <c r="E12" s="15">
        <v>7.0000000000000007E-2</v>
      </c>
      <c r="F12" s="15">
        <f t="shared" si="7"/>
        <v>8.66</v>
      </c>
      <c r="G12" s="15" t="s">
        <v>47</v>
      </c>
      <c r="H12" s="15">
        <v>63</v>
      </c>
      <c r="I12" s="15">
        <f t="shared" si="0"/>
        <v>399.14285714285717</v>
      </c>
      <c r="J12" s="15">
        <f t="shared" si="1"/>
        <v>79.828571428571436</v>
      </c>
      <c r="K12" s="15">
        <f t="shared" si="2"/>
        <v>319.31428571428575</v>
      </c>
      <c r="L12" s="15">
        <f t="shared" si="3"/>
        <v>-71.16857142857144</v>
      </c>
      <c r="M12" s="15">
        <f t="shared" si="4"/>
        <v>5064.9655591836754</v>
      </c>
      <c r="N12" s="15">
        <f t="shared" si="5"/>
        <v>327.97428571428577</v>
      </c>
      <c r="O12" s="15">
        <f t="shared" si="6"/>
        <v>15.443178870419162</v>
      </c>
      <c r="P12" s="15">
        <v>80</v>
      </c>
    </row>
    <row r="13" spans="1:16" x14ac:dyDescent="0.3">
      <c r="B13" s="15">
        <v>2022</v>
      </c>
      <c r="C13" s="15">
        <v>6</v>
      </c>
      <c r="D13" s="15">
        <v>8</v>
      </c>
      <c r="E13" s="15">
        <v>0.08</v>
      </c>
      <c r="F13" s="15">
        <f t="shared" si="7"/>
        <v>6.02</v>
      </c>
      <c r="G13" s="15" t="s">
        <v>47</v>
      </c>
      <c r="H13" s="15">
        <v>63</v>
      </c>
      <c r="I13" s="15">
        <f t="shared" si="0"/>
        <v>399.14285714285717</v>
      </c>
      <c r="J13" s="15">
        <f t="shared" si="1"/>
        <v>79.828571428571436</v>
      </c>
      <c r="K13" s="15">
        <f t="shared" si="2"/>
        <v>319.31428571428575</v>
      </c>
      <c r="L13" s="15">
        <f t="shared" si="3"/>
        <v>-73.80857142857144</v>
      </c>
      <c r="M13" s="15">
        <f t="shared" si="4"/>
        <v>5447.7052163265325</v>
      </c>
      <c r="N13" s="15">
        <f t="shared" si="5"/>
        <v>325.33428571428573</v>
      </c>
      <c r="O13" s="15">
        <f t="shared" si="6"/>
        <v>16.744946522823</v>
      </c>
      <c r="P13" s="15">
        <v>91</v>
      </c>
    </row>
    <row r="14" spans="1:16" x14ac:dyDescent="0.3">
      <c r="B14" s="15">
        <v>2022</v>
      </c>
      <c r="C14" s="15">
        <v>6</v>
      </c>
      <c r="D14" s="15">
        <v>9</v>
      </c>
      <c r="E14" s="15">
        <v>8.85</v>
      </c>
      <c r="F14" s="15">
        <f t="shared" si="7"/>
        <v>11.33</v>
      </c>
      <c r="G14" s="15" t="s">
        <v>47</v>
      </c>
      <c r="H14" s="15">
        <v>63</v>
      </c>
      <c r="I14" s="15">
        <f t="shared" si="0"/>
        <v>399.14285714285717</v>
      </c>
      <c r="J14" s="15">
        <f t="shared" si="1"/>
        <v>79.828571428571436</v>
      </c>
      <c r="K14" s="15">
        <f t="shared" si="2"/>
        <v>319.31428571428575</v>
      </c>
      <c r="L14" s="15">
        <f t="shared" si="3"/>
        <v>-68.498571428571438</v>
      </c>
      <c r="M14" s="15">
        <f t="shared" si="4"/>
        <v>4692.0542877551034</v>
      </c>
      <c r="N14" s="15">
        <f t="shared" si="5"/>
        <v>330.64428571428573</v>
      </c>
      <c r="O14" s="15">
        <f t="shared" si="6"/>
        <v>14.190640789750626</v>
      </c>
    </row>
    <row r="15" spans="1:16" x14ac:dyDescent="0.3">
      <c r="B15" s="15">
        <v>2022</v>
      </c>
      <c r="C15" s="15">
        <v>6</v>
      </c>
      <c r="D15" s="15">
        <v>10</v>
      </c>
      <c r="E15" s="15">
        <v>7.03</v>
      </c>
      <c r="F15" s="15">
        <f t="shared" si="7"/>
        <v>17.47</v>
      </c>
      <c r="G15" s="15" t="s">
        <v>47</v>
      </c>
      <c r="H15" s="15">
        <v>63</v>
      </c>
      <c r="I15" s="15">
        <f t="shared" si="0"/>
        <v>399.14285714285717</v>
      </c>
      <c r="J15" s="15">
        <f t="shared" si="1"/>
        <v>79.828571428571436</v>
      </c>
      <c r="K15" s="15">
        <f t="shared" si="2"/>
        <v>319.31428571428575</v>
      </c>
      <c r="L15" s="15">
        <f t="shared" si="3"/>
        <v>-62.358571428571437</v>
      </c>
      <c r="M15" s="15">
        <f t="shared" si="4"/>
        <v>3888.5914306122459</v>
      </c>
      <c r="N15" s="15">
        <f t="shared" si="5"/>
        <v>336.78428571428572</v>
      </c>
      <c r="O15" s="15">
        <f t="shared" si="6"/>
        <v>11.546237741956793</v>
      </c>
    </row>
    <row r="16" spans="1:16" x14ac:dyDescent="0.3">
      <c r="B16" s="15">
        <v>2022</v>
      </c>
      <c r="C16" s="15">
        <v>6</v>
      </c>
      <c r="D16" s="15">
        <v>11</v>
      </c>
      <c r="E16" s="15">
        <v>3.54</v>
      </c>
      <c r="F16" s="15">
        <f t="shared" si="7"/>
        <v>19.57</v>
      </c>
      <c r="G16" s="15" t="s">
        <v>47</v>
      </c>
      <c r="H16" s="15">
        <v>63</v>
      </c>
      <c r="I16" s="15">
        <f t="shared" si="0"/>
        <v>399.14285714285717</v>
      </c>
      <c r="J16" s="15">
        <f t="shared" si="1"/>
        <v>79.828571428571436</v>
      </c>
      <c r="K16" s="15">
        <f t="shared" si="2"/>
        <v>319.31428571428575</v>
      </c>
      <c r="L16" s="15">
        <f t="shared" si="3"/>
        <v>-60.258571428571436</v>
      </c>
      <c r="M16" s="15">
        <f t="shared" si="4"/>
        <v>3631.0954306122458</v>
      </c>
      <c r="N16" s="15">
        <f t="shared" si="5"/>
        <v>338.88428571428574</v>
      </c>
      <c r="O16" s="15">
        <f t="shared" si="6"/>
        <v>10.714853369369957</v>
      </c>
    </row>
    <row r="17" spans="2:15" x14ac:dyDescent="0.3">
      <c r="B17" s="15">
        <v>2022</v>
      </c>
      <c r="C17" s="15">
        <v>6</v>
      </c>
      <c r="D17" s="15">
        <v>12</v>
      </c>
      <c r="E17" s="15">
        <v>0.02</v>
      </c>
      <c r="F17" s="15">
        <f t="shared" si="7"/>
        <v>19.52</v>
      </c>
      <c r="G17" s="15" t="s">
        <v>47</v>
      </c>
      <c r="H17" s="15">
        <v>63</v>
      </c>
      <c r="I17" s="15">
        <f t="shared" si="0"/>
        <v>399.14285714285717</v>
      </c>
      <c r="J17" s="15">
        <f t="shared" si="1"/>
        <v>79.828571428571436</v>
      </c>
      <c r="K17" s="15">
        <f t="shared" si="2"/>
        <v>319.31428571428575</v>
      </c>
      <c r="L17" s="15">
        <f t="shared" si="3"/>
        <v>-60.30857142857144</v>
      </c>
      <c r="M17" s="15">
        <f t="shared" si="4"/>
        <v>3637.1237877551034</v>
      </c>
      <c r="N17" s="15">
        <f t="shared" si="5"/>
        <v>338.83428571428573</v>
      </c>
      <c r="O17" s="15">
        <f t="shared" si="6"/>
        <v>10.734225965615607</v>
      </c>
    </row>
    <row r="18" spans="2:15" x14ac:dyDescent="0.3">
      <c r="B18" s="15">
        <v>2022</v>
      </c>
      <c r="C18" s="15">
        <v>6</v>
      </c>
      <c r="D18" s="15">
        <v>13</v>
      </c>
      <c r="E18" s="15">
        <v>0.6</v>
      </c>
      <c r="F18" s="15">
        <f t="shared" si="7"/>
        <v>20.04</v>
      </c>
      <c r="G18" s="15" t="s">
        <v>47</v>
      </c>
      <c r="H18" s="15">
        <v>63</v>
      </c>
      <c r="I18" s="15">
        <f t="shared" si="0"/>
        <v>399.14285714285717</v>
      </c>
      <c r="J18" s="15">
        <f t="shared" si="1"/>
        <v>79.828571428571436</v>
      </c>
      <c r="K18" s="15">
        <f t="shared" si="2"/>
        <v>319.31428571428575</v>
      </c>
      <c r="L18" s="15">
        <f t="shared" si="3"/>
        <v>-59.788571428571437</v>
      </c>
      <c r="M18" s="15">
        <f t="shared" si="4"/>
        <v>3574.6732734693887</v>
      </c>
      <c r="N18" s="15">
        <f t="shared" si="5"/>
        <v>339.35428571428577</v>
      </c>
      <c r="O18" s="15">
        <f t="shared" si="6"/>
        <v>10.533750195449223</v>
      </c>
    </row>
    <row r="19" spans="2:15" x14ac:dyDescent="0.3">
      <c r="B19" s="15">
        <v>2022</v>
      </c>
      <c r="C19" s="15">
        <v>6</v>
      </c>
      <c r="D19" s="15">
        <v>14</v>
      </c>
      <c r="E19" s="15">
        <v>3.72</v>
      </c>
      <c r="F19" s="15">
        <f t="shared" si="7"/>
        <v>14.91</v>
      </c>
      <c r="G19" s="15" t="s">
        <v>47</v>
      </c>
      <c r="H19" s="15">
        <v>63</v>
      </c>
      <c r="I19" s="15">
        <f t="shared" si="0"/>
        <v>399.14285714285717</v>
      </c>
      <c r="J19" s="15">
        <f t="shared" si="1"/>
        <v>79.828571428571436</v>
      </c>
      <c r="K19" s="15">
        <f t="shared" si="2"/>
        <v>319.31428571428575</v>
      </c>
      <c r="L19" s="15">
        <f t="shared" si="3"/>
        <v>-64.91857142857144</v>
      </c>
      <c r="M19" s="15">
        <f t="shared" si="4"/>
        <v>4214.4209163265323</v>
      </c>
      <c r="N19" s="15">
        <f t="shared" si="5"/>
        <v>334.22428571428577</v>
      </c>
      <c r="O19" s="15">
        <f t="shared" si="6"/>
        <v>12.609559198607316</v>
      </c>
    </row>
    <row r="20" spans="2:15" x14ac:dyDescent="0.3">
      <c r="B20" s="15">
        <v>2022</v>
      </c>
      <c r="C20" s="15">
        <v>6</v>
      </c>
      <c r="D20" s="15">
        <v>15</v>
      </c>
      <c r="E20" s="15">
        <v>3.67</v>
      </c>
      <c r="F20" s="15">
        <f t="shared" si="7"/>
        <v>11.55</v>
      </c>
      <c r="G20" s="15" t="s">
        <v>47</v>
      </c>
      <c r="H20" s="15">
        <v>63</v>
      </c>
      <c r="I20" s="15">
        <f t="shared" si="0"/>
        <v>399.14285714285717</v>
      </c>
      <c r="J20" s="15">
        <f t="shared" si="1"/>
        <v>79.828571428571436</v>
      </c>
      <c r="K20" s="15">
        <f t="shared" si="2"/>
        <v>319.31428571428575</v>
      </c>
      <c r="L20" s="15">
        <f t="shared" si="3"/>
        <v>-68.278571428571439</v>
      </c>
      <c r="M20" s="15">
        <f t="shared" si="4"/>
        <v>4661.9633163265316</v>
      </c>
      <c r="N20" s="15">
        <f t="shared" si="5"/>
        <v>330.86428571428576</v>
      </c>
      <c r="O20" s="15">
        <f t="shared" si="6"/>
        <v>14.09025850663229</v>
      </c>
    </row>
    <row r="21" spans="2:15" x14ac:dyDescent="0.3">
      <c r="B21" s="15">
        <v>2022</v>
      </c>
      <c r="C21" s="15">
        <v>6</v>
      </c>
      <c r="D21" s="15">
        <v>16</v>
      </c>
      <c r="E21" s="15">
        <v>8.24</v>
      </c>
      <c r="F21" s="15">
        <f t="shared" si="7"/>
        <v>16.25</v>
      </c>
      <c r="G21" s="15" t="s">
        <v>47</v>
      </c>
      <c r="H21" s="15">
        <v>63</v>
      </c>
      <c r="I21" s="15">
        <f t="shared" si="0"/>
        <v>399.14285714285717</v>
      </c>
      <c r="J21" s="15">
        <f t="shared" si="1"/>
        <v>79.828571428571436</v>
      </c>
      <c r="K21" s="15">
        <f t="shared" si="2"/>
        <v>319.31428571428575</v>
      </c>
      <c r="L21" s="15">
        <f t="shared" si="3"/>
        <v>-63.578571428571436</v>
      </c>
      <c r="M21" s="15">
        <f t="shared" si="4"/>
        <v>4042.2347448979604</v>
      </c>
      <c r="N21" s="15">
        <f t="shared" si="5"/>
        <v>335.56428571428575</v>
      </c>
      <c r="O21" s="15">
        <f t="shared" si="6"/>
        <v>12.046081531869865</v>
      </c>
    </row>
    <row r="22" spans="2:15" x14ac:dyDescent="0.3">
      <c r="B22" s="15">
        <v>2022</v>
      </c>
      <c r="C22" s="15">
        <v>6</v>
      </c>
      <c r="D22" s="15">
        <v>17</v>
      </c>
      <c r="E22" s="15">
        <v>12.76</v>
      </c>
      <c r="F22" s="15">
        <f t="shared" si="7"/>
        <v>28.990000000000002</v>
      </c>
      <c r="G22" s="15" t="s">
        <v>47</v>
      </c>
      <c r="H22" s="15">
        <v>63</v>
      </c>
      <c r="I22" s="15">
        <f t="shared" si="0"/>
        <v>399.14285714285717</v>
      </c>
      <c r="J22" s="15">
        <f t="shared" si="1"/>
        <v>79.828571428571436</v>
      </c>
      <c r="K22" s="15">
        <f t="shared" si="2"/>
        <v>319.31428571428575</v>
      </c>
      <c r="L22" s="15">
        <f t="shared" si="3"/>
        <v>-50.838571428571434</v>
      </c>
      <c r="M22" s="15">
        <f t="shared" si="4"/>
        <v>2584.5603448979596</v>
      </c>
      <c r="N22" s="15">
        <f t="shared" si="5"/>
        <v>348.30428571428575</v>
      </c>
      <c r="O22" s="15">
        <f t="shared" si="6"/>
        <v>7.4204092539305595</v>
      </c>
    </row>
    <row r="23" spans="2:15" x14ac:dyDescent="0.3">
      <c r="B23" s="15">
        <v>2022</v>
      </c>
      <c r="C23" s="15">
        <v>6</v>
      </c>
      <c r="D23" s="15">
        <v>18</v>
      </c>
      <c r="E23" s="15">
        <v>14.23</v>
      </c>
      <c r="F23" s="15">
        <f t="shared" si="7"/>
        <v>42.620000000000005</v>
      </c>
      <c r="G23" s="15" t="s">
        <v>48</v>
      </c>
      <c r="H23" s="15">
        <v>80</v>
      </c>
      <c r="I23" s="15">
        <f t="shared" si="0"/>
        <v>314.32499999999999</v>
      </c>
      <c r="J23" s="15">
        <f t="shared" si="1"/>
        <v>62.865000000000002</v>
      </c>
      <c r="K23" s="15">
        <f t="shared" si="2"/>
        <v>251.46</v>
      </c>
      <c r="L23" s="15">
        <f t="shared" si="3"/>
        <v>-20.244999999999997</v>
      </c>
      <c r="M23" s="15">
        <f t="shared" si="4"/>
        <v>409.86002499999989</v>
      </c>
      <c r="N23" s="15">
        <f t="shared" si="5"/>
        <v>294.08000000000004</v>
      </c>
      <c r="O23" s="15">
        <f t="shared" si="6"/>
        <v>1.3937024789173009</v>
      </c>
    </row>
    <row r="24" spans="2:15" x14ac:dyDescent="0.3">
      <c r="B24" s="15">
        <v>2022</v>
      </c>
      <c r="C24" s="15">
        <v>6</v>
      </c>
      <c r="D24" s="15">
        <v>19</v>
      </c>
      <c r="E24" s="15">
        <v>12.31</v>
      </c>
      <c r="F24" s="15">
        <f t="shared" si="7"/>
        <v>51.210000000000008</v>
      </c>
      <c r="G24" s="15" t="s">
        <v>48</v>
      </c>
      <c r="H24" s="15">
        <v>80</v>
      </c>
      <c r="I24" s="15">
        <f t="shared" si="0"/>
        <v>314.32499999999999</v>
      </c>
      <c r="J24" s="15">
        <f t="shared" si="1"/>
        <v>62.865000000000002</v>
      </c>
      <c r="K24" s="15">
        <f t="shared" si="2"/>
        <v>251.46</v>
      </c>
      <c r="L24" s="15">
        <f t="shared" si="3"/>
        <v>-11.654999999999994</v>
      </c>
      <c r="M24" s="15">
        <f t="shared" si="4"/>
        <v>135.83902499999985</v>
      </c>
      <c r="N24" s="15">
        <f t="shared" si="5"/>
        <v>302.67</v>
      </c>
      <c r="O24" s="15">
        <f t="shared" si="6"/>
        <v>0.44880240856378184</v>
      </c>
    </row>
    <row r="25" spans="2:15" x14ac:dyDescent="0.3">
      <c r="B25" s="15">
        <v>2022</v>
      </c>
      <c r="C25" s="15">
        <v>6</v>
      </c>
      <c r="D25" s="15">
        <v>20</v>
      </c>
      <c r="E25" s="15">
        <v>11.01</v>
      </c>
      <c r="F25" s="15">
        <f t="shared" si="7"/>
        <v>58.550000000000004</v>
      </c>
      <c r="G25" s="15" t="s">
        <v>49</v>
      </c>
      <c r="H25" s="15">
        <v>91</v>
      </c>
      <c r="I25" s="15">
        <f t="shared" si="0"/>
        <v>276.32967032967031</v>
      </c>
      <c r="J25" s="15">
        <f t="shared" si="1"/>
        <v>55.265934065934061</v>
      </c>
      <c r="K25" s="15">
        <f t="shared" si="2"/>
        <v>221.06373626373625</v>
      </c>
      <c r="L25" s="15">
        <f t="shared" si="3"/>
        <v>3.2840659340659428</v>
      </c>
      <c r="M25" s="15">
        <f t="shared" si="4"/>
        <v>10.785089059292414</v>
      </c>
      <c r="N25" s="15">
        <f t="shared" si="5"/>
        <v>279.61373626373626</v>
      </c>
      <c r="O25" s="15">
        <f t="shared" si="6"/>
        <v>3.8571384951988703E-2</v>
      </c>
    </row>
    <row r="26" spans="2:15" x14ac:dyDescent="0.3">
      <c r="B26" s="15">
        <v>2022</v>
      </c>
      <c r="C26" s="15">
        <v>6</v>
      </c>
      <c r="D26" s="15">
        <v>21</v>
      </c>
      <c r="E26" s="15">
        <v>10.71</v>
      </c>
      <c r="F26" s="15">
        <f t="shared" si="7"/>
        <v>61.02</v>
      </c>
      <c r="G26" s="15" t="s">
        <v>49</v>
      </c>
      <c r="H26" s="15">
        <v>91</v>
      </c>
      <c r="I26" s="15">
        <f t="shared" si="0"/>
        <v>276.32967032967031</v>
      </c>
      <c r="J26" s="15">
        <f t="shared" si="1"/>
        <v>55.265934065934061</v>
      </c>
      <c r="K26" s="15">
        <f t="shared" si="2"/>
        <v>221.06373626373625</v>
      </c>
      <c r="L26" s="15">
        <f t="shared" si="3"/>
        <v>5.7540659340659417</v>
      </c>
      <c r="M26" s="15">
        <f t="shared" si="4"/>
        <v>33.109274773578157</v>
      </c>
      <c r="N26" s="15">
        <f t="shared" si="5"/>
        <v>282.08373626373623</v>
      </c>
      <c r="O26" s="15">
        <f t="shared" si="6"/>
        <v>0.11737392311984411</v>
      </c>
    </row>
    <row r="27" spans="2:15" x14ac:dyDescent="0.3">
      <c r="B27" s="15">
        <v>2022</v>
      </c>
      <c r="C27" s="15">
        <v>6</v>
      </c>
      <c r="D27" s="15">
        <v>22</v>
      </c>
      <c r="E27" s="15">
        <v>11.96</v>
      </c>
      <c r="F27" s="15">
        <f t="shared" si="7"/>
        <v>60.22</v>
      </c>
      <c r="G27" s="15" t="s">
        <v>49</v>
      </c>
      <c r="H27" s="15">
        <v>91</v>
      </c>
      <c r="I27" s="15">
        <f t="shared" si="0"/>
        <v>276.32967032967031</v>
      </c>
      <c r="J27" s="15">
        <f t="shared" si="1"/>
        <v>55.265934065934061</v>
      </c>
      <c r="K27" s="15">
        <f t="shared" si="2"/>
        <v>221.06373626373625</v>
      </c>
      <c r="L27" s="15">
        <f t="shared" si="3"/>
        <v>4.9540659340659374</v>
      </c>
      <c r="M27" s="15">
        <f t="shared" si="4"/>
        <v>24.542769279072608</v>
      </c>
      <c r="N27" s="15">
        <f t="shared" si="5"/>
        <v>281.28373626373627</v>
      </c>
      <c r="O27" s="15">
        <f t="shared" si="6"/>
        <v>8.7252713594720255E-2</v>
      </c>
    </row>
    <row r="28" spans="2:15" x14ac:dyDescent="0.3">
      <c r="B28" s="15">
        <v>2022</v>
      </c>
      <c r="C28" s="15">
        <v>6</v>
      </c>
      <c r="D28" s="15">
        <v>23</v>
      </c>
      <c r="E28" s="15">
        <v>3.57</v>
      </c>
      <c r="F28" s="15">
        <f t="shared" si="7"/>
        <v>49.56</v>
      </c>
      <c r="G28" s="15" t="s">
        <v>48</v>
      </c>
      <c r="H28" s="15">
        <v>80</v>
      </c>
      <c r="I28" s="15">
        <f t="shared" si="0"/>
        <v>314.32499999999999</v>
      </c>
      <c r="J28" s="15">
        <f t="shared" si="1"/>
        <v>62.865000000000002</v>
      </c>
      <c r="K28" s="15">
        <f t="shared" si="2"/>
        <v>251.46</v>
      </c>
      <c r="L28" s="15">
        <f t="shared" si="3"/>
        <v>-13.305</v>
      </c>
      <c r="M28" s="15">
        <f t="shared" si="4"/>
        <v>177.02302499999999</v>
      </c>
      <c r="N28" s="15">
        <f t="shared" si="5"/>
        <v>301.02</v>
      </c>
      <c r="O28" s="15">
        <f t="shared" si="6"/>
        <v>0.58807728722344033</v>
      </c>
    </row>
    <row r="29" spans="2:15" x14ac:dyDescent="0.3">
      <c r="B29" s="15">
        <v>2022</v>
      </c>
      <c r="C29" s="15">
        <v>6</v>
      </c>
      <c r="D29" s="15">
        <v>24</v>
      </c>
      <c r="E29" s="15">
        <v>6.53</v>
      </c>
      <c r="F29" s="15">
        <f t="shared" si="7"/>
        <v>43.78</v>
      </c>
      <c r="G29" s="15" t="s">
        <v>48</v>
      </c>
      <c r="H29" s="15">
        <v>80</v>
      </c>
      <c r="I29" s="15">
        <f t="shared" si="0"/>
        <v>314.32499999999999</v>
      </c>
      <c r="J29" s="15">
        <f t="shared" si="1"/>
        <v>62.865000000000002</v>
      </c>
      <c r="K29" s="15">
        <f t="shared" si="2"/>
        <v>251.46</v>
      </c>
      <c r="L29" s="15">
        <f t="shared" si="3"/>
        <v>-19.085000000000001</v>
      </c>
      <c r="M29" s="15">
        <f t="shared" si="4"/>
        <v>364.23722500000002</v>
      </c>
      <c r="N29" s="15">
        <f t="shared" si="5"/>
        <v>295.24</v>
      </c>
      <c r="O29" s="15">
        <f t="shared" si="6"/>
        <v>1.2336987704918034</v>
      </c>
    </row>
    <row r="30" spans="2:15" x14ac:dyDescent="0.3">
      <c r="B30" s="15">
        <v>2022</v>
      </c>
      <c r="C30" s="15">
        <v>6</v>
      </c>
      <c r="D30" s="15">
        <v>25</v>
      </c>
      <c r="E30" s="15">
        <v>6.63</v>
      </c>
      <c r="F30" s="15">
        <f t="shared" si="7"/>
        <v>39.400000000000006</v>
      </c>
      <c r="G30" s="15" t="s">
        <v>48</v>
      </c>
      <c r="H30" s="15">
        <v>80</v>
      </c>
      <c r="I30" s="15">
        <f t="shared" si="0"/>
        <v>314.32499999999999</v>
      </c>
      <c r="J30" s="15">
        <f t="shared" si="1"/>
        <v>62.865000000000002</v>
      </c>
      <c r="K30" s="15">
        <f t="shared" si="2"/>
        <v>251.46</v>
      </c>
      <c r="L30" s="15">
        <f t="shared" si="3"/>
        <v>-23.464999999999996</v>
      </c>
      <c r="M30" s="15">
        <f t="shared" si="4"/>
        <v>550.60622499999988</v>
      </c>
      <c r="N30" s="15">
        <f t="shared" si="5"/>
        <v>290.86</v>
      </c>
      <c r="O30" s="15">
        <f t="shared" si="6"/>
        <v>1.8930283469710509</v>
      </c>
    </row>
    <row r="31" spans="2:15" x14ac:dyDescent="0.3">
      <c r="B31" s="15">
        <v>2022</v>
      </c>
      <c r="C31" s="15">
        <v>6</v>
      </c>
      <c r="D31" s="15">
        <v>26</v>
      </c>
      <c r="E31" s="15">
        <v>4.83</v>
      </c>
      <c r="F31" s="15">
        <f t="shared" si="7"/>
        <v>33.520000000000003</v>
      </c>
      <c r="G31" s="15" t="s">
        <v>47</v>
      </c>
      <c r="H31" s="15">
        <v>63</v>
      </c>
      <c r="I31" s="15">
        <f t="shared" si="0"/>
        <v>399.14285714285717</v>
      </c>
      <c r="J31" s="15">
        <f t="shared" si="1"/>
        <v>79.828571428571436</v>
      </c>
      <c r="K31" s="15">
        <f t="shared" si="2"/>
        <v>319.31428571428575</v>
      </c>
      <c r="L31" s="15">
        <f t="shared" si="3"/>
        <v>-46.308571428571433</v>
      </c>
      <c r="M31" s="15">
        <f t="shared" si="4"/>
        <v>2144.4837877551026</v>
      </c>
      <c r="N31" s="15">
        <f t="shared" si="5"/>
        <v>352.83428571428573</v>
      </c>
      <c r="O31" s="15">
        <f t="shared" si="6"/>
        <v>6.0778781274437685</v>
      </c>
    </row>
    <row r="32" spans="2:15" x14ac:dyDescent="0.3">
      <c r="B32" s="15">
        <v>2022</v>
      </c>
      <c r="C32" s="15">
        <v>6</v>
      </c>
      <c r="D32" s="15">
        <v>27</v>
      </c>
      <c r="E32" s="15">
        <v>2.23</v>
      </c>
      <c r="F32" s="15">
        <f t="shared" si="7"/>
        <v>23.790000000000003</v>
      </c>
      <c r="G32" s="15" t="s">
        <v>47</v>
      </c>
      <c r="H32" s="15">
        <v>63</v>
      </c>
      <c r="I32" s="15">
        <f t="shared" si="0"/>
        <v>399.14285714285717</v>
      </c>
      <c r="J32" s="15">
        <f t="shared" si="1"/>
        <v>79.828571428571436</v>
      </c>
      <c r="K32" s="15">
        <f t="shared" si="2"/>
        <v>319.31428571428575</v>
      </c>
      <c r="L32" s="15">
        <f t="shared" si="3"/>
        <v>-56.03857142857143</v>
      </c>
      <c r="M32" s="15">
        <f t="shared" si="4"/>
        <v>3140.3214877551022</v>
      </c>
      <c r="N32" s="15">
        <f t="shared" si="5"/>
        <v>343.10428571428577</v>
      </c>
      <c r="O32" s="15">
        <f t="shared" si="6"/>
        <v>9.152673453837739</v>
      </c>
    </row>
    <row r="33" spans="2:15" x14ac:dyDescent="0.3">
      <c r="B33" s="15">
        <v>2022</v>
      </c>
      <c r="C33" s="15">
        <v>6</v>
      </c>
      <c r="D33" s="15">
        <v>28</v>
      </c>
      <c r="E33" s="15">
        <v>6.19</v>
      </c>
      <c r="F33" s="15">
        <f t="shared" si="7"/>
        <v>26.410000000000004</v>
      </c>
      <c r="G33" s="15" t="s">
        <v>47</v>
      </c>
      <c r="H33" s="15">
        <v>63</v>
      </c>
      <c r="I33" s="15">
        <f t="shared" si="0"/>
        <v>399.14285714285717</v>
      </c>
      <c r="J33" s="15">
        <f t="shared" si="1"/>
        <v>79.828571428571436</v>
      </c>
      <c r="K33" s="15">
        <f t="shared" si="2"/>
        <v>319.31428571428575</v>
      </c>
      <c r="L33" s="15">
        <f t="shared" si="3"/>
        <v>-53.418571428571433</v>
      </c>
      <c r="M33" s="15">
        <f t="shared" si="4"/>
        <v>2853.5437734693883</v>
      </c>
      <c r="N33" s="15">
        <f t="shared" si="5"/>
        <v>345.72428571428577</v>
      </c>
      <c r="O33" s="15">
        <f t="shared" si="6"/>
        <v>8.2538134906369294</v>
      </c>
    </row>
    <row r="34" spans="2:15" x14ac:dyDescent="0.3">
      <c r="B34" s="15">
        <v>2022</v>
      </c>
      <c r="C34" s="15">
        <v>6</v>
      </c>
      <c r="D34" s="15">
        <v>29</v>
      </c>
      <c r="E34" s="15">
        <v>8.25</v>
      </c>
      <c r="F34" s="15">
        <f t="shared" si="7"/>
        <v>28.130000000000003</v>
      </c>
      <c r="G34" s="15" t="s">
        <v>47</v>
      </c>
      <c r="H34" s="15">
        <v>63</v>
      </c>
      <c r="I34" s="15">
        <f t="shared" si="0"/>
        <v>399.14285714285717</v>
      </c>
      <c r="J34" s="15">
        <f t="shared" si="1"/>
        <v>79.828571428571436</v>
      </c>
      <c r="K34" s="15">
        <f t="shared" si="2"/>
        <v>319.31428571428575</v>
      </c>
      <c r="L34" s="15">
        <f t="shared" si="3"/>
        <v>-51.698571428571434</v>
      </c>
      <c r="M34" s="15">
        <f t="shared" si="4"/>
        <v>2672.7422877551026</v>
      </c>
      <c r="N34" s="15">
        <f t="shared" si="5"/>
        <v>347.44428571428574</v>
      </c>
      <c r="O34" s="15">
        <f t="shared" si="6"/>
        <v>7.6925780553863587</v>
      </c>
    </row>
    <row r="35" spans="2:15" x14ac:dyDescent="0.3">
      <c r="B35" s="15">
        <v>2022</v>
      </c>
      <c r="C35" s="15">
        <v>6</v>
      </c>
      <c r="D35" s="15">
        <v>30</v>
      </c>
      <c r="E35" s="15">
        <v>9.27</v>
      </c>
      <c r="F35" s="15">
        <f t="shared" si="7"/>
        <v>30.77</v>
      </c>
      <c r="G35" s="15" t="s">
        <v>47</v>
      </c>
      <c r="H35" s="15">
        <v>63</v>
      </c>
      <c r="I35" s="15">
        <f t="shared" si="0"/>
        <v>399.14285714285717</v>
      </c>
      <c r="J35" s="15">
        <f t="shared" si="1"/>
        <v>79.828571428571436</v>
      </c>
      <c r="K35" s="15">
        <f t="shared" si="2"/>
        <v>319.31428571428575</v>
      </c>
      <c r="L35" s="15">
        <f t="shared" si="3"/>
        <v>-49.05857142857144</v>
      </c>
      <c r="M35" s="15">
        <f t="shared" si="4"/>
        <v>2406.7434306122459</v>
      </c>
      <c r="N35" s="15">
        <f t="shared" si="5"/>
        <v>350.08428571428573</v>
      </c>
      <c r="O35" s="15">
        <f t="shared" si="6"/>
        <v>6.8747542486853046</v>
      </c>
    </row>
    <row r="36" spans="2:15" x14ac:dyDescent="0.3">
      <c r="O36" s="16">
        <f>SUM(O6:O35)</f>
        <v>289.29039945721024</v>
      </c>
    </row>
  </sheetData>
  <autoFilter ref="B5:N35" xr:uid="{780ADC17-207A-4017-A343-56F9899A93E6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85454-9BB7-426A-8538-0AEB5E24097B}">
  <sheetPr codeName="Sheet13"/>
  <dimension ref="A2:S36"/>
  <sheetViews>
    <sheetView topLeftCell="A13" workbookViewId="0">
      <selection activeCell="O36" sqref="O36"/>
    </sheetView>
  </sheetViews>
  <sheetFormatPr defaultRowHeight="14.4" x14ac:dyDescent="0.3"/>
  <cols>
    <col min="1" max="1" width="13.5546875" bestFit="1" customWidth="1"/>
    <col min="2" max="2" width="10.21875" bestFit="1" customWidth="1"/>
    <col min="3" max="3" width="8.6640625" bestFit="1" customWidth="1"/>
    <col min="4" max="4" width="14.33203125" bestFit="1" customWidth="1"/>
    <col min="5" max="5" width="6.88671875" bestFit="1" customWidth="1"/>
    <col min="6" max="6" width="11.21875" bestFit="1" customWidth="1"/>
    <col min="7" max="7" width="7.109375" bestFit="1" customWidth="1"/>
    <col min="8" max="8" width="18" bestFit="1" customWidth="1"/>
    <col min="9" max="11" width="12" bestFit="1" customWidth="1"/>
    <col min="12" max="12" width="12.6640625" bestFit="1" customWidth="1"/>
    <col min="13" max="15" width="12" bestFit="1" customWidth="1"/>
    <col min="19" max="19" width="2" bestFit="1" customWidth="1"/>
  </cols>
  <sheetData>
    <row r="2" spans="1:19" x14ac:dyDescent="0.3">
      <c r="A2" s="11" t="s">
        <v>44</v>
      </c>
      <c r="B2" s="11" t="s">
        <v>22</v>
      </c>
    </row>
    <row r="3" spans="1:19" x14ac:dyDescent="0.3">
      <c r="A3" s="12" t="s">
        <v>45</v>
      </c>
      <c r="B3" s="13">
        <v>73</v>
      </c>
    </row>
    <row r="5" spans="1:19" x14ac:dyDescent="0.3">
      <c r="B5" s="10" t="s">
        <v>33</v>
      </c>
      <c r="C5" s="10" t="s">
        <v>34</v>
      </c>
      <c r="D5" s="10" t="s">
        <v>35</v>
      </c>
      <c r="E5" s="10" t="s">
        <v>46</v>
      </c>
      <c r="F5" s="10" t="s">
        <v>36</v>
      </c>
      <c r="G5" s="10" t="s">
        <v>37</v>
      </c>
      <c r="H5" s="10" t="s">
        <v>38</v>
      </c>
      <c r="I5" s="10" t="s">
        <v>51</v>
      </c>
      <c r="J5" s="10" t="s">
        <v>39</v>
      </c>
      <c r="K5" s="10" t="s">
        <v>52</v>
      </c>
      <c r="L5" s="10" t="s">
        <v>40</v>
      </c>
      <c r="M5" s="10" t="s">
        <v>54</v>
      </c>
      <c r="N5" s="10" t="s">
        <v>42</v>
      </c>
      <c r="O5" s="10" t="s">
        <v>43</v>
      </c>
    </row>
    <row r="6" spans="1:19" x14ac:dyDescent="0.3">
      <c r="B6">
        <v>2022</v>
      </c>
      <c r="C6">
        <v>6</v>
      </c>
      <c r="D6">
        <v>1</v>
      </c>
      <c r="E6">
        <v>2.37</v>
      </c>
      <c r="F6">
        <v>0</v>
      </c>
      <c r="G6" t="s">
        <v>47</v>
      </c>
      <c r="H6" s="1">
        <v>34</v>
      </c>
      <c r="I6">
        <f>(25400-254)/H6</f>
        <v>739.58823529411768</v>
      </c>
      <c r="J6">
        <f>I6*0.2</f>
        <v>147.91764705882355</v>
      </c>
      <c r="K6">
        <f>I6*0.8</f>
        <v>591.67058823529419</v>
      </c>
      <c r="L6">
        <f>F6-J6</f>
        <v>-147.91764705882355</v>
      </c>
      <c r="M6">
        <f>POWER(L6,2)</f>
        <v>21879.630311418692</v>
      </c>
      <c r="N6">
        <f>F6+K6</f>
        <v>591.67058823529419</v>
      </c>
      <c r="O6">
        <f>M6/N6</f>
        <v>36.979411764705887</v>
      </c>
    </row>
    <row r="7" spans="1:19" x14ac:dyDescent="0.3">
      <c r="B7">
        <v>2022</v>
      </c>
      <c r="C7">
        <v>6</v>
      </c>
      <c r="D7">
        <v>2</v>
      </c>
      <c r="E7">
        <v>1.03</v>
      </c>
      <c r="F7">
        <v>0</v>
      </c>
      <c r="G7" t="s">
        <v>47</v>
      </c>
      <c r="H7" s="1">
        <v>34</v>
      </c>
      <c r="I7">
        <f t="shared" ref="I7:I35" si="0">(25400-254)/H7</f>
        <v>739.58823529411768</v>
      </c>
      <c r="J7">
        <f t="shared" ref="J7:J35" si="1">I7*0.2</f>
        <v>147.91764705882355</v>
      </c>
      <c r="K7">
        <f t="shared" ref="K7:K35" si="2">I7*0.8</f>
        <v>591.67058823529419</v>
      </c>
      <c r="L7">
        <f t="shared" ref="L7:L35" si="3">F7-J7</f>
        <v>-147.91764705882355</v>
      </c>
      <c r="M7">
        <f t="shared" ref="M7:M35" si="4">POWER(L7,2)</f>
        <v>21879.630311418692</v>
      </c>
      <c r="N7">
        <f t="shared" ref="N7:N35" si="5">F7+K7</f>
        <v>591.67058823529419</v>
      </c>
      <c r="O7">
        <f t="shared" ref="O7:O35" si="6">M7/N7</f>
        <v>36.979411764705887</v>
      </c>
    </row>
    <row r="8" spans="1:19" x14ac:dyDescent="0.3">
      <c r="B8">
        <v>2022</v>
      </c>
      <c r="C8">
        <v>6</v>
      </c>
      <c r="D8">
        <v>3</v>
      </c>
      <c r="E8">
        <v>2.72</v>
      </c>
      <c r="F8">
        <v>0</v>
      </c>
      <c r="G8" t="s">
        <v>47</v>
      </c>
      <c r="H8" s="1">
        <v>34</v>
      </c>
      <c r="I8">
        <f t="shared" si="0"/>
        <v>739.58823529411768</v>
      </c>
      <c r="J8">
        <f t="shared" si="1"/>
        <v>147.91764705882355</v>
      </c>
      <c r="K8">
        <f t="shared" si="2"/>
        <v>591.67058823529419</v>
      </c>
      <c r="L8">
        <f t="shared" si="3"/>
        <v>-147.91764705882355</v>
      </c>
      <c r="M8">
        <f t="shared" si="4"/>
        <v>21879.630311418692</v>
      </c>
      <c r="N8">
        <f t="shared" si="5"/>
        <v>591.67058823529419</v>
      </c>
      <c r="O8">
        <f t="shared" si="6"/>
        <v>36.979411764705887</v>
      </c>
    </row>
    <row r="9" spans="1:19" x14ac:dyDescent="0.3">
      <c r="B9">
        <v>2022</v>
      </c>
      <c r="C9">
        <v>6</v>
      </c>
      <c r="D9">
        <v>4</v>
      </c>
      <c r="E9">
        <v>3.54</v>
      </c>
      <c r="F9">
        <v>0</v>
      </c>
      <c r="G9" t="s">
        <v>47</v>
      </c>
      <c r="H9" s="1">
        <v>34</v>
      </c>
      <c r="I9">
        <f t="shared" si="0"/>
        <v>739.58823529411768</v>
      </c>
      <c r="J9">
        <f t="shared" si="1"/>
        <v>147.91764705882355</v>
      </c>
      <c r="K9">
        <f t="shared" si="2"/>
        <v>591.67058823529419</v>
      </c>
      <c r="L9">
        <f t="shared" si="3"/>
        <v>-147.91764705882355</v>
      </c>
      <c r="M9">
        <f t="shared" si="4"/>
        <v>21879.630311418692</v>
      </c>
      <c r="N9">
        <f t="shared" si="5"/>
        <v>591.67058823529419</v>
      </c>
      <c r="O9">
        <f t="shared" si="6"/>
        <v>36.979411764705887</v>
      </c>
    </row>
    <row r="10" spans="1:19" x14ac:dyDescent="0.3">
      <c r="B10">
        <v>2022</v>
      </c>
      <c r="C10">
        <v>6</v>
      </c>
      <c r="D10">
        <v>5</v>
      </c>
      <c r="E10">
        <v>0.89</v>
      </c>
      <c r="F10">
        <f>SUM(E6:E10)</f>
        <v>10.55</v>
      </c>
      <c r="G10" t="s">
        <v>47</v>
      </c>
      <c r="H10" s="1">
        <v>34</v>
      </c>
      <c r="I10">
        <f t="shared" si="0"/>
        <v>739.58823529411768</v>
      </c>
      <c r="J10">
        <f t="shared" si="1"/>
        <v>147.91764705882355</v>
      </c>
      <c r="K10">
        <f t="shared" si="2"/>
        <v>591.67058823529419</v>
      </c>
      <c r="L10">
        <f t="shared" si="3"/>
        <v>-137.36764705882354</v>
      </c>
      <c r="M10">
        <f t="shared" si="4"/>
        <v>18869.870458477511</v>
      </c>
      <c r="N10">
        <f t="shared" si="5"/>
        <v>602.22058823529414</v>
      </c>
      <c r="O10">
        <f t="shared" si="6"/>
        <v>31.333818250505988</v>
      </c>
    </row>
    <row r="11" spans="1:19" x14ac:dyDescent="0.3">
      <c r="B11">
        <v>2022</v>
      </c>
      <c r="C11">
        <v>6</v>
      </c>
      <c r="D11">
        <v>6</v>
      </c>
      <c r="E11">
        <v>1.44</v>
      </c>
      <c r="F11">
        <f t="shared" ref="F11:F35" si="7">SUM(E7:E11)</f>
        <v>9.6199999999999992</v>
      </c>
      <c r="G11" t="s">
        <v>47</v>
      </c>
      <c r="H11" s="1">
        <v>34</v>
      </c>
      <c r="I11">
        <f t="shared" si="0"/>
        <v>739.58823529411768</v>
      </c>
      <c r="J11">
        <f t="shared" si="1"/>
        <v>147.91764705882355</v>
      </c>
      <c r="K11">
        <f t="shared" si="2"/>
        <v>591.67058823529419</v>
      </c>
      <c r="L11">
        <f t="shared" si="3"/>
        <v>-138.29764705882354</v>
      </c>
      <c r="M11">
        <f t="shared" si="4"/>
        <v>19126.239182006924</v>
      </c>
      <c r="N11">
        <f t="shared" si="5"/>
        <v>601.29058823529419</v>
      </c>
      <c r="O11">
        <f t="shared" si="6"/>
        <v>31.808645530507679</v>
      </c>
    </row>
    <row r="12" spans="1:19" x14ac:dyDescent="0.3">
      <c r="B12">
        <v>2022</v>
      </c>
      <c r="C12">
        <v>6</v>
      </c>
      <c r="D12">
        <v>7</v>
      </c>
      <c r="E12">
        <v>7.0000000000000007E-2</v>
      </c>
      <c r="F12">
        <f t="shared" si="7"/>
        <v>8.66</v>
      </c>
      <c r="G12" t="s">
        <v>47</v>
      </c>
      <c r="H12" s="1">
        <v>34</v>
      </c>
      <c r="I12">
        <f t="shared" si="0"/>
        <v>739.58823529411768</v>
      </c>
      <c r="J12">
        <f t="shared" si="1"/>
        <v>147.91764705882355</v>
      </c>
      <c r="K12">
        <f t="shared" si="2"/>
        <v>591.67058823529419</v>
      </c>
      <c r="L12">
        <f t="shared" si="3"/>
        <v>-139.25764705882355</v>
      </c>
      <c r="M12">
        <f t="shared" si="4"/>
        <v>19392.692264359866</v>
      </c>
      <c r="N12">
        <f t="shared" si="5"/>
        <v>600.33058823529416</v>
      </c>
      <c r="O12">
        <f t="shared" si="6"/>
        <v>32.303355258584752</v>
      </c>
    </row>
    <row r="13" spans="1:19" x14ac:dyDescent="0.3">
      <c r="B13">
        <v>2022</v>
      </c>
      <c r="C13">
        <v>6</v>
      </c>
      <c r="D13">
        <v>8</v>
      </c>
      <c r="E13">
        <v>0.08</v>
      </c>
      <c r="F13">
        <f t="shared" si="7"/>
        <v>6.02</v>
      </c>
      <c r="G13" t="s">
        <v>47</v>
      </c>
      <c r="H13" s="1">
        <v>34</v>
      </c>
      <c r="I13">
        <f t="shared" si="0"/>
        <v>739.58823529411768</v>
      </c>
      <c r="J13">
        <f t="shared" si="1"/>
        <v>147.91764705882355</v>
      </c>
      <c r="K13">
        <f t="shared" si="2"/>
        <v>591.67058823529419</v>
      </c>
      <c r="L13">
        <f t="shared" si="3"/>
        <v>-141.89764705882354</v>
      </c>
      <c r="M13">
        <f t="shared" si="4"/>
        <v>20134.942240830453</v>
      </c>
      <c r="N13">
        <f t="shared" si="5"/>
        <v>597.69058823529417</v>
      </c>
      <c r="O13">
        <f t="shared" si="6"/>
        <v>33.687902465186362</v>
      </c>
    </row>
    <row r="14" spans="1:19" x14ac:dyDescent="0.3">
      <c r="B14">
        <v>2022</v>
      </c>
      <c r="C14">
        <v>6</v>
      </c>
      <c r="D14">
        <v>9</v>
      </c>
      <c r="E14">
        <v>8.85</v>
      </c>
      <c r="F14">
        <f t="shared" si="7"/>
        <v>11.33</v>
      </c>
      <c r="G14" t="s">
        <v>47</v>
      </c>
      <c r="H14" s="1">
        <v>34</v>
      </c>
      <c r="I14">
        <f t="shared" si="0"/>
        <v>739.58823529411768</v>
      </c>
      <c r="J14">
        <f t="shared" si="1"/>
        <v>147.91764705882355</v>
      </c>
      <c r="K14">
        <f t="shared" si="2"/>
        <v>591.67058823529419</v>
      </c>
      <c r="L14">
        <f t="shared" si="3"/>
        <v>-136.58764705882353</v>
      </c>
      <c r="M14">
        <f t="shared" si="4"/>
        <v>18656.185329065745</v>
      </c>
      <c r="N14">
        <f t="shared" si="5"/>
        <v>603.00058823529423</v>
      </c>
      <c r="O14">
        <f t="shared" si="6"/>
        <v>30.938917296355932</v>
      </c>
    </row>
    <row r="15" spans="1:19" x14ac:dyDescent="0.3">
      <c r="B15">
        <v>2022</v>
      </c>
      <c r="C15">
        <v>6</v>
      </c>
      <c r="D15">
        <v>10</v>
      </c>
      <c r="E15">
        <v>7.03</v>
      </c>
      <c r="F15">
        <f t="shared" si="7"/>
        <v>17.47</v>
      </c>
      <c r="G15" t="s">
        <v>47</v>
      </c>
      <c r="H15" s="1">
        <v>34</v>
      </c>
      <c r="I15">
        <f t="shared" si="0"/>
        <v>739.58823529411768</v>
      </c>
      <c r="J15">
        <f t="shared" si="1"/>
        <v>147.91764705882355</v>
      </c>
      <c r="K15">
        <f t="shared" si="2"/>
        <v>591.67058823529419</v>
      </c>
      <c r="L15">
        <f t="shared" si="3"/>
        <v>-130.44764705882355</v>
      </c>
      <c r="M15">
        <f t="shared" si="4"/>
        <v>17016.588623183397</v>
      </c>
      <c r="N15">
        <f t="shared" si="5"/>
        <v>609.14058823529422</v>
      </c>
      <c r="O15">
        <f t="shared" si="6"/>
        <v>27.93540432510197</v>
      </c>
    </row>
    <row r="16" spans="1:19" x14ac:dyDescent="0.3">
      <c r="B16">
        <v>2022</v>
      </c>
      <c r="C16">
        <v>6</v>
      </c>
      <c r="D16">
        <v>11</v>
      </c>
      <c r="E16">
        <v>3.54</v>
      </c>
      <c r="F16">
        <f t="shared" si="7"/>
        <v>19.57</v>
      </c>
      <c r="G16" t="s">
        <v>47</v>
      </c>
      <c r="H16" s="1">
        <v>34</v>
      </c>
      <c r="I16">
        <f t="shared" si="0"/>
        <v>739.58823529411768</v>
      </c>
      <c r="J16">
        <f t="shared" si="1"/>
        <v>147.91764705882355</v>
      </c>
      <c r="K16">
        <f t="shared" si="2"/>
        <v>591.67058823529419</v>
      </c>
      <c r="L16">
        <f t="shared" si="3"/>
        <v>-128.34764705882355</v>
      </c>
      <c r="M16">
        <f t="shared" si="4"/>
        <v>16473.118505536338</v>
      </c>
      <c r="N16">
        <f t="shared" si="5"/>
        <v>611.24058823529424</v>
      </c>
      <c r="O16">
        <f t="shared" si="6"/>
        <v>26.950302094786753</v>
      </c>
      <c r="S16">
        <f>POWER(2,2)</f>
        <v>4</v>
      </c>
    </row>
    <row r="17" spans="2:15" x14ac:dyDescent="0.3">
      <c r="B17">
        <v>2022</v>
      </c>
      <c r="C17">
        <v>6</v>
      </c>
      <c r="D17">
        <v>12</v>
      </c>
      <c r="E17">
        <v>0.02</v>
      </c>
      <c r="F17">
        <f t="shared" si="7"/>
        <v>19.52</v>
      </c>
      <c r="G17" t="s">
        <v>47</v>
      </c>
      <c r="H17" s="1">
        <v>34</v>
      </c>
      <c r="I17">
        <f t="shared" si="0"/>
        <v>739.58823529411768</v>
      </c>
      <c r="J17">
        <f t="shared" si="1"/>
        <v>147.91764705882355</v>
      </c>
      <c r="K17">
        <f t="shared" si="2"/>
        <v>591.67058823529419</v>
      </c>
      <c r="L17">
        <f t="shared" si="3"/>
        <v>-128.39764705882354</v>
      </c>
      <c r="M17">
        <f t="shared" si="4"/>
        <v>16485.955770242217</v>
      </c>
      <c r="N17">
        <f t="shared" si="5"/>
        <v>611.19058823529417</v>
      </c>
      <c r="O17">
        <f t="shared" si="6"/>
        <v>26.973510534320447</v>
      </c>
    </row>
    <row r="18" spans="2:15" x14ac:dyDescent="0.3">
      <c r="B18">
        <v>2022</v>
      </c>
      <c r="C18">
        <v>6</v>
      </c>
      <c r="D18">
        <v>13</v>
      </c>
      <c r="E18">
        <v>0.6</v>
      </c>
      <c r="F18">
        <f t="shared" si="7"/>
        <v>20.04</v>
      </c>
      <c r="G18" t="s">
        <v>47</v>
      </c>
      <c r="H18" s="1">
        <v>34</v>
      </c>
      <c r="I18">
        <f t="shared" si="0"/>
        <v>739.58823529411768</v>
      </c>
      <c r="J18">
        <f t="shared" si="1"/>
        <v>147.91764705882355</v>
      </c>
      <c r="K18">
        <f t="shared" si="2"/>
        <v>591.67058823529419</v>
      </c>
      <c r="L18">
        <f t="shared" si="3"/>
        <v>-127.87764705882356</v>
      </c>
      <c r="M18">
        <f t="shared" si="4"/>
        <v>16352.692617301045</v>
      </c>
      <c r="N18">
        <f t="shared" si="5"/>
        <v>611.71058823529415</v>
      </c>
      <c r="O18">
        <f t="shared" si="6"/>
        <v>26.732727750350776</v>
      </c>
    </row>
    <row r="19" spans="2:15" x14ac:dyDescent="0.3">
      <c r="B19">
        <v>2022</v>
      </c>
      <c r="C19">
        <v>6</v>
      </c>
      <c r="D19">
        <v>14</v>
      </c>
      <c r="E19">
        <v>3.72</v>
      </c>
      <c r="F19">
        <f t="shared" si="7"/>
        <v>14.91</v>
      </c>
      <c r="G19" t="s">
        <v>47</v>
      </c>
      <c r="H19" s="1">
        <v>34</v>
      </c>
      <c r="I19">
        <f t="shared" si="0"/>
        <v>739.58823529411768</v>
      </c>
      <c r="J19">
        <f t="shared" si="1"/>
        <v>147.91764705882355</v>
      </c>
      <c r="K19">
        <f t="shared" si="2"/>
        <v>591.67058823529419</v>
      </c>
      <c r="L19">
        <f t="shared" si="3"/>
        <v>-133.00764705882355</v>
      </c>
      <c r="M19">
        <f t="shared" si="4"/>
        <v>17691.034176124573</v>
      </c>
      <c r="N19">
        <f t="shared" si="5"/>
        <v>606.58058823529416</v>
      </c>
      <c r="O19">
        <f t="shared" si="6"/>
        <v>29.165183520944087</v>
      </c>
    </row>
    <row r="20" spans="2:15" x14ac:dyDescent="0.3">
      <c r="B20">
        <v>2022</v>
      </c>
      <c r="C20">
        <v>6</v>
      </c>
      <c r="D20">
        <v>15</v>
      </c>
      <c r="E20">
        <v>3.67</v>
      </c>
      <c r="F20">
        <f t="shared" si="7"/>
        <v>11.55</v>
      </c>
      <c r="G20" t="s">
        <v>47</v>
      </c>
      <c r="H20" s="1">
        <v>34</v>
      </c>
      <c r="I20">
        <f t="shared" si="0"/>
        <v>739.58823529411768</v>
      </c>
      <c r="J20">
        <f t="shared" si="1"/>
        <v>147.91764705882355</v>
      </c>
      <c r="K20">
        <f t="shared" si="2"/>
        <v>591.67058823529419</v>
      </c>
      <c r="L20">
        <f t="shared" si="3"/>
        <v>-136.36764705882354</v>
      </c>
      <c r="M20">
        <f t="shared" si="4"/>
        <v>18596.135164359865</v>
      </c>
      <c r="N20">
        <f t="shared" si="5"/>
        <v>603.22058823529414</v>
      </c>
      <c r="O20">
        <f t="shared" si="6"/>
        <v>30.828084331077566</v>
      </c>
    </row>
    <row r="21" spans="2:15" x14ac:dyDescent="0.3">
      <c r="B21">
        <v>2022</v>
      </c>
      <c r="C21">
        <v>6</v>
      </c>
      <c r="D21">
        <v>16</v>
      </c>
      <c r="E21">
        <v>8.24</v>
      </c>
      <c r="F21">
        <f t="shared" si="7"/>
        <v>16.25</v>
      </c>
      <c r="G21" t="s">
        <v>47</v>
      </c>
      <c r="H21" s="1">
        <v>34</v>
      </c>
      <c r="I21">
        <f t="shared" si="0"/>
        <v>739.58823529411768</v>
      </c>
      <c r="J21">
        <f t="shared" si="1"/>
        <v>147.91764705882355</v>
      </c>
      <c r="K21">
        <f t="shared" si="2"/>
        <v>591.67058823529419</v>
      </c>
      <c r="L21">
        <f t="shared" si="3"/>
        <v>-131.66764705882355</v>
      </c>
      <c r="M21">
        <f t="shared" si="4"/>
        <v>17336.369282006926</v>
      </c>
      <c r="N21">
        <f t="shared" si="5"/>
        <v>607.92058823529419</v>
      </c>
      <c r="O21">
        <f t="shared" si="6"/>
        <v>28.517489977320732</v>
      </c>
    </row>
    <row r="22" spans="2:15" x14ac:dyDescent="0.3">
      <c r="B22">
        <v>2022</v>
      </c>
      <c r="C22">
        <v>6</v>
      </c>
      <c r="D22">
        <v>17</v>
      </c>
      <c r="E22">
        <v>12.76</v>
      </c>
      <c r="F22">
        <f t="shared" si="7"/>
        <v>28.990000000000002</v>
      </c>
      <c r="G22" t="s">
        <v>47</v>
      </c>
      <c r="H22" s="1">
        <v>34</v>
      </c>
      <c r="I22">
        <f t="shared" si="0"/>
        <v>739.58823529411768</v>
      </c>
      <c r="J22">
        <f t="shared" si="1"/>
        <v>147.91764705882355</v>
      </c>
      <c r="K22">
        <f t="shared" si="2"/>
        <v>591.67058823529419</v>
      </c>
      <c r="L22">
        <f t="shared" si="3"/>
        <v>-118.92764705882354</v>
      </c>
      <c r="M22">
        <f t="shared" si="4"/>
        <v>14143.785234948098</v>
      </c>
      <c r="N22">
        <f t="shared" si="5"/>
        <v>620.6605882352942</v>
      </c>
      <c r="O22">
        <f t="shared" si="6"/>
        <v>22.788276721682461</v>
      </c>
    </row>
    <row r="23" spans="2:15" x14ac:dyDescent="0.3">
      <c r="B23">
        <v>2022</v>
      </c>
      <c r="C23">
        <v>6</v>
      </c>
      <c r="D23">
        <v>18</v>
      </c>
      <c r="E23">
        <v>14.23</v>
      </c>
      <c r="F23">
        <f t="shared" si="7"/>
        <v>42.620000000000005</v>
      </c>
      <c r="G23" t="s">
        <v>48</v>
      </c>
      <c r="H23" s="1">
        <v>54</v>
      </c>
      <c r="I23">
        <f t="shared" si="0"/>
        <v>465.66666666666669</v>
      </c>
      <c r="J23">
        <f t="shared" si="1"/>
        <v>93.13333333333334</v>
      </c>
      <c r="K23">
        <f t="shared" si="2"/>
        <v>372.53333333333336</v>
      </c>
      <c r="L23">
        <f t="shared" si="3"/>
        <v>-50.513333333333335</v>
      </c>
      <c r="M23">
        <f t="shared" si="4"/>
        <v>2551.5968444444447</v>
      </c>
      <c r="N23">
        <f t="shared" si="5"/>
        <v>415.15333333333336</v>
      </c>
      <c r="O23">
        <f t="shared" si="6"/>
        <v>6.1461552625803586</v>
      </c>
    </row>
    <row r="24" spans="2:15" x14ac:dyDescent="0.3">
      <c r="B24">
        <v>2022</v>
      </c>
      <c r="C24">
        <v>6</v>
      </c>
      <c r="D24">
        <v>19</v>
      </c>
      <c r="E24">
        <v>12.31</v>
      </c>
      <c r="F24">
        <f t="shared" si="7"/>
        <v>51.210000000000008</v>
      </c>
      <c r="G24" t="s">
        <v>48</v>
      </c>
      <c r="H24" s="1">
        <v>54</v>
      </c>
      <c r="I24">
        <f t="shared" si="0"/>
        <v>465.66666666666669</v>
      </c>
      <c r="J24">
        <f t="shared" si="1"/>
        <v>93.13333333333334</v>
      </c>
      <c r="K24">
        <f t="shared" si="2"/>
        <v>372.53333333333336</v>
      </c>
      <c r="L24">
        <f t="shared" si="3"/>
        <v>-41.923333333333332</v>
      </c>
      <c r="M24">
        <f t="shared" si="4"/>
        <v>1757.5658777777776</v>
      </c>
      <c r="N24">
        <f t="shared" si="5"/>
        <v>423.74333333333334</v>
      </c>
      <c r="O24">
        <f t="shared" si="6"/>
        <v>4.1477133432449929</v>
      </c>
    </row>
    <row r="25" spans="2:15" x14ac:dyDescent="0.3">
      <c r="B25">
        <v>2022</v>
      </c>
      <c r="C25">
        <v>6</v>
      </c>
      <c r="D25">
        <v>20</v>
      </c>
      <c r="E25">
        <v>11.01</v>
      </c>
      <c r="F25">
        <f t="shared" si="7"/>
        <v>58.550000000000004</v>
      </c>
      <c r="G25" t="s">
        <v>49</v>
      </c>
      <c r="H25" s="1">
        <v>73</v>
      </c>
      <c r="I25">
        <f t="shared" si="0"/>
        <v>344.46575342465752</v>
      </c>
      <c r="J25">
        <f t="shared" si="1"/>
        <v>68.893150684931513</v>
      </c>
      <c r="K25">
        <f t="shared" si="2"/>
        <v>275.57260273972605</v>
      </c>
      <c r="L25">
        <f t="shared" si="3"/>
        <v>-10.343150684931508</v>
      </c>
      <c r="M25">
        <f t="shared" si="4"/>
        <v>106.98076609119913</v>
      </c>
      <c r="N25">
        <f t="shared" si="5"/>
        <v>334.12260273972606</v>
      </c>
      <c r="O25">
        <f t="shared" si="6"/>
        <v>0.32018416357942331</v>
      </c>
    </row>
    <row r="26" spans="2:15" x14ac:dyDescent="0.3">
      <c r="B26">
        <v>2022</v>
      </c>
      <c r="C26">
        <v>6</v>
      </c>
      <c r="D26">
        <v>21</v>
      </c>
      <c r="E26">
        <v>10.71</v>
      </c>
      <c r="F26">
        <f t="shared" si="7"/>
        <v>61.02</v>
      </c>
      <c r="G26" t="s">
        <v>49</v>
      </c>
      <c r="H26" s="1">
        <v>73</v>
      </c>
      <c r="I26">
        <f t="shared" si="0"/>
        <v>344.46575342465752</v>
      </c>
      <c r="J26">
        <f t="shared" si="1"/>
        <v>68.893150684931513</v>
      </c>
      <c r="K26">
        <f t="shared" si="2"/>
        <v>275.57260273972605</v>
      </c>
      <c r="L26">
        <f t="shared" si="3"/>
        <v>-7.8731506849315096</v>
      </c>
      <c r="M26">
        <f t="shared" si="4"/>
        <v>61.986501707637501</v>
      </c>
      <c r="N26">
        <f t="shared" si="5"/>
        <v>336.59260273972603</v>
      </c>
      <c r="O26">
        <f t="shared" si="6"/>
        <v>0.18415883534900276</v>
      </c>
    </row>
    <row r="27" spans="2:15" x14ac:dyDescent="0.3">
      <c r="B27">
        <v>2022</v>
      </c>
      <c r="C27">
        <v>6</v>
      </c>
      <c r="D27">
        <v>22</v>
      </c>
      <c r="E27">
        <v>11.96</v>
      </c>
      <c r="F27">
        <f t="shared" si="7"/>
        <v>60.22</v>
      </c>
      <c r="G27" t="s">
        <v>49</v>
      </c>
      <c r="H27" s="1">
        <v>73</v>
      </c>
      <c r="I27">
        <f t="shared" si="0"/>
        <v>344.46575342465752</v>
      </c>
      <c r="J27">
        <f t="shared" si="1"/>
        <v>68.893150684931513</v>
      </c>
      <c r="K27">
        <f t="shared" si="2"/>
        <v>275.57260273972605</v>
      </c>
      <c r="L27">
        <f t="shared" si="3"/>
        <v>-8.6731506849315139</v>
      </c>
      <c r="M27">
        <f t="shared" si="4"/>
        <v>75.223542803527991</v>
      </c>
      <c r="N27">
        <f t="shared" si="5"/>
        <v>335.79260273972602</v>
      </c>
      <c r="O27">
        <f t="shared" si="6"/>
        <v>0.22401786754615918</v>
      </c>
    </row>
    <row r="28" spans="2:15" x14ac:dyDescent="0.3">
      <c r="B28">
        <v>2022</v>
      </c>
      <c r="C28">
        <v>6</v>
      </c>
      <c r="D28">
        <v>23</v>
      </c>
      <c r="E28">
        <v>3.57</v>
      </c>
      <c r="F28">
        <f t="shared" si="7"/>
        <v>49.56</v>
      </c>
      <c r="G28" t="s">
        <v>48</v>
      </c>
      <c r="H28" s="1">
        <v>54</v>
      </c>
      <c r="I28">
        <f t="shared" si="0"/>
        <v>465.66666666666669</v>
      </c>
      <c r="J28">
        <f t="shared" si="1"/>
        <v>93.13333333333334</v>
      </c>
      <c r="K28">
        <f t="shared" si="2"/>
        <v>372.53333333333336</v>
      </c>
      <c r="L28">
        <f t="shared" si="3"/>
        <v>-43.573333333333338</v>
      </c>
      <c r="M28">
        <f t="shared" si="4"/>
        <v>1898.6353777777781</v>
      </c>
      <c r="N28">
        <f t="shared" si="5"/>
        <v>422.09333333333336</v>
      </c>
      <c r="O28">
        <f t="shared" si="6"/>
        <v>4.4981411167619596</v>
      </c>
    </row>
    <row r="29" spans="2:15" x14ac:dyDescent="0.3">
      <c r="B29">
        <v>2022</v>
      </c>
      <c r="C29">
        <v>6</v>
      </c>
      <c r="D29">
        <v>24</v>
      </c>
      <c r="E29">
        <v>6.53</v>
      </c>
      <c r="F29">
        <f t="shared" si="7"/>
        <v>43.78</v>
      </c>
      <c r="G29" t="s">
        <v>48</v>
      </c>
      <c r="H29" s="1">
        <v>54</v>
      </c>
      <c r="I29">
        <f t="shared" si="0"/>
        <v>465.66666666666669</v>
      </c>
      <c r="J29">
        <f t="shared" si="1"/>
        <v>93.13333333333334</v>
      </c>
      <c r="K29">
        <f t="shared" si="2"/>
        <v>372.53333333333336</v>
      </c>
      <c r="L29">
        <f t="shared" si="3"/>
        <v>-49.353333333333339</v>
      </c>
      <c r="M29">
        <f t="shared" si="4"/>
        <v>2435.7515111111115</v>
      </c>
      <c r="N29">
        <f t="shared" si="5"/>
        <v>416.31333333333339</v>
      </c>
      <c r="O29">
        <f t="shared" si="6"/>
        <v>5.8507650754506493</v>
      </c>
    </row>
    <row r="30" spans="2:15" x14ac:dyDescent="0.3">
      <c r="B30">
        <v>2022</v>
      </c>
      <c r="C30">
        <v>6</v>
      </c>
      <c r="D30">
        <v>25</v>
      </c>
      <c r="E30">
        <v>6.63</v>
      </c>
      <c r="F30">
        <f t="shared" si="7"/>
        <v>39.400000000000006</v>
      </c>
      <c r="G30" t="s">
        <v>48</v>
      </c>
      <c r="H30" s="1">
        <v>54</v>
      </c>
      <c r="I30">
        <f t="shared" si="0"/>
        <v>465.66666666666669</v>
      </c>
      <c r="J30">
        <f t="shared" si="1"/>
        <v>93.13333333333334</v>
      </c>
      <c r="K30">
        <f t="shared" si="2"/>
        <v>372.53333333333336</v>
      </c>
      <c r="L30">
        <f t="shared" si="3"/>
        <v>-53.733333333333334</v>
      </c>
      <c r="M30">
        <f t="shared" si="4"/>
        <v>2887.2711111111112</v>
      </c>
      <c r="N30">
        <f t="shared" si="5"/>
        <v>411.93333333333339</v>
      </c>
      <c r="O30">
        <f t="shared" si="6"/>
        <v>7.0090737444030848</v>
      </c>
    </row>
    <row r="31" spans="2:15" x14ac:dyDescent="0.3">
      <c r="B31">
        <v>2022</v>
      </c>
      <c r="C31">
        <v>6</v>
      </c>
      <c r="D31">
        <v>26</v>
      </c>
      <c r="E31">
        <v>4.83</v>
      </c>
      <c r="F31">
        <f t="shared" si="7"/>
        <v>33.520000000000003</v>
      </c>
      <c r="G31" t="s">
        <v>47</v>
      </c>
      <c r="H31" s="1">
        <v>34</v>
      </c>
      <c r="I31">
        <f t="shared" si="0"/>
        <v>739.58823529411768</v>
      </c>
      <c r="J31">
        <f t="shared" si="1"/>
        <v>147.91764705882355</v>
      </c>
      <c r="K31">
        <f t="shared" si="2"/>
        <v>591.67058823529419</v>
      </c>
      <c r="L31">
        <f t="shared" si="3"/>
        <v>-114.39764705882354</v>
      </c>
      <c r="M31">
        <f t="shared" si="4"/>
        <v>13086.821652595158</v>
      </c>
      <c r="N31">
        <f t="shared" si="5"/>
        <v>625.19058823529417</v>
      </c>
      <c r="O31">
        <f t="shared" si="6"/>
        <v>20.932531453384346</v>
      </c>
    </row>
    <row r="32" spans="2:15" x14ac:dyDescent="0.3">
      <c r="B32">
        <v>2022</v>
      </c>
      <c r="C32">
        <v>6</v>
      </c>
      <c r="D32">
        <v>27</v>
      </c>
      <c r="E32">
        <v>2.23</v>
      </c>
      <c r="F32">
        <f t="shared" si="7"/>
        <v>23.790000000000003</v>
      </c>
      <c r="G32" t="s">
        <v>47</v>
      </c>
      <c r="H32" s="1">
        <v>34</v>
      </c>
      <c r="I32">
        <f t="shared" si="0"/>
        <v>739.58823529411768</v>
      </c>
      <c r="J32">
        <f t="shared" si="1"/>
        <v>147.91764705882355</v>
      </c>
      <c r="K32">
        <f t="shared" si="2"/>
        <v>591.67058823529419</v>
      </c>
      <c r="L32">
        <f t="shared" si="3"/>
        <v>-124.12764705882354</v>
      </c>
      <c r="M32">
        <f t="shared" si="4"/>
        <v>15407.672764359864</v>
      </c>
      <c r="N32">
        <f t="shared" si="5"/>
        <v>615.46058823529415</v>
      </c>
      <c r="O32">
        <f t="shared" si="6"/>
        <v>25.034377600908901</v>
      </c>
    </row>
    <row r="33" spans="2:15" x14ac:dyDescent="0.3">
      <c r="B33">
        <v>2022</v>
      </c>
      <c r="C33">
        <v>6</v>
      </c>
      <c r="D33">
        <v>28</v>
      </c>
      <c r="E33">
        <v>6.19</v>
      </c>
      <c r="F33">
        <f t="shared" si="7"/>
        <v>26.410000000000004</v>
      </c>
      <c r="G33" t="s">
        <v>47</v>
      </c>
      <c r="H33" s="1">
        <v>34</v>
      </c>
      <c r="I33">
        <f t="shared" si="0"/>
        <v>739.58823529411768</v>
      </c>
      <c r="J33">
        <f t="shared" si="1"/>
        <v>147.91764705882355</v>
      </c>
      <c r="K33">
        <f t="shared" si="2"/>
        <v>591.67058823529419</v>
      </c>
      <c r="L33">
        <f t="shared" si="3"/>
        <v>-121.50764705882355</v>
      </c>
      <c r="M33">
        <f t="shared" si="4"/>
        <v>14764.108293771631</v>
      </c>
      <c r="N33">
        <f t="shared" si="5"/>
        <v>618.08058823529416</v>
      </c>
      <c r="O33">
        <f t="shared" si="6"/>
        <v>23.887027961718079</v>
      </c>
    </row>
    <row r="34" spans="2:15" x14ac:dyDescent="0.3">
      <c r="B34">
        <v>2022</v>
      </c>
      <c r="C34">
        <v>6</v>
      </c>
      <c r="D34">
        <v>29</v>
      </c>
      <c r="E34">
        <v>8.25</v>
      </c>
      <c r="F34">
        <f t="shared" si="7"/>
        <v>28.130000000000003</v>
      </c>
      <c r="G34" t="s">
        <v>47</v>
      </c>
      <c r="H34" s="1">
        <v>34</v>
      </c>
      <c r="I34">
        <f t="shared" si="0"/>
        <v>739.58823529411768</v>
      </c>
      <c r="J34">
        <f t="shared" si="1"/>
        <v>147.91764705882355</v>
      </c>
      <c r="K34">
        <f t="shared" si="2"/>
        <v>591.67058823529419</v>
      </c>
      <c r="L34">
        <f t="shared" si="3"/>
        <v>-119.78764705882355</v>
      </c>
      <c r="M34">
        <f t="shared" si="4"/>
        <v>14349.080387889278</v>
      </c>
      <c r="N34">
        <f t="shared" si="5"/>
        <v>619.80058823529419</v>
      </c>
      <c r="O34">
        <f t="shared" si="6"/>
        <v>23.151124184544905</v>
      </c>
    </row>
    <row r="35" spans="2:15" x14ac:dyDescent="0.3">
      <c r="B35">
        <v>2022</v>
      </c>
      <c r="C35">
        <v>6</v>
      </c>
      <c r="D35">
        <v>30</v>
      </c>
      <c r="E35">
        <v>9.27</v>
      </c>
      <c r="F35">
        <f t="shared" si="7"/>
        <v>30.77</v>
      </c>
      <c r="G35" t="s">
        <v>47</v>
      </c>
      <c r="H35" s="1">
        <v>34</v>
      </c>
      <c r="I35">
        <f t="shared" si="0"/>
        <v>739.58823529411768</v>
      </c>
      <c r="J35">
        <f t="shared" si="1"/>
        <v>147.91764705882355</v>
      </c>
      <c r="K35">
        <f t="shared" si="2"/>
        <v>591.67058823529419</v>
      </c>
      <c r="L35">
        <f t="shared" si="3"/>
        <v>-117.14764705882355</v>
      </c>
      <c r="M35">
        <f t="shared" si="4"/>
        <v>13723.57121141869</v>
      </c>
      <c r="N35">
        <f t="shared" si="5"/>
        <v>622.44058823529417</v>
      </c>
      <c r="O35">
        <f t="shared" si="6"/>
        <v>22.0480018025928</v>
      </c>
    </row>
    <row r="36" spans="2:15" x14ac:dyDescent="0.3">
      <c r="O36" s="12">
        <f>SUM(O6:O35)</f>
        <v>671.31453752761365</v>
      </c>
    </row>
  </sheetData>
  <autoFilter ref="B5:N35" xr:uid="{3A885454-9BB7-426A-8538-0AEB5E24097B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4B470-959B-450B-BF63-22848BE45E81}">
  <sheetPr codeName="Sheet14"/>
  <dimension ref="A4:G12"/>
  <sheetViews>
    <sheetView workbookViewId="0">
      <selection activeCell="G17" sqref="G17"/>
    </sheetView>
  </sheetViews>
  <sheetFormatPr defaultRowHeight="14.4" x14ac:dyDescent="0.3"/>
  <cols>
    <col min="1" max="1" width="2.77734375" bestFit="1" customWidth="1"/>
    <col min="2" max="2" width="9.88671875" bestFit="1" customWidth="1"/>
    <col min="3" max="3" width="5.44140625" customWidth="1"/>
    <col min="4" max="4" width="13.33203125" customWidth="1"/>
    <col min="5" max="5" width="19" bestFit="1" customWidth="1"/>
    <col min="6" max="6" width="19.44140625" bestFit="1" customWidth="1"/>
    <col min="7" max="7" width="12" bestFit="1" customWidth="1"/>
  </cols>
  <sheetData>
    <row r="4" spans="1:7" x14ac:dyDescent="0.3">
      <c r="A4" s="10" t="s">
        <v>55</v>
      </c>
      <c r="B4" s="10" t="s">
        <v>56</v>
      </c>
      <c r="C4" s="10" t="s">
        <v>21</v>
      </c>
      <c r="D4" s="10" t="s">
        <v>43</v>
      </c>
      <c r="E4" s="10" t="s">
        <v>57</v>
      </c>
      <c r="F4" s="10" t="s">
        <v>58</v>
      </c>
      <c r="G4" s="10" t="s">
        <v>59</v>
      </c>
    </row>
    <row r="5" spans="1:7" x14ac:dyDescent="0.3">
      <c r="A5" s="9">
        <v>1</v>
      </c>
      <c r="B5" s="9" t="s">
        <v>25</v>
      </c>
      <c r="C5">
        <v>73</v>
      </c>
      <c r="D5">
        <v>671.31453752761365</v>
      </c>
      <c r="E5" s="1">
        <v>22.092920999999997</v>
      </c>
      <c r="F5">
        <v>125.56160000000001</v>
      </c>
      <c r="G5">
        <f>(D5*E5)/F5</f>
        <v>118.11970414321816</v>
      </c>
    </row>
    <row r="6" spans="1:7" x14ac:dyDescent="0.3">
      <c r="A6" s="9">
        <v>2</v>
      </c>
      <c r="B6" s="9" t="s">
        <v>26</v>
      </c>
      <c r="C6">
        <v>80</v>
      </c>
      <c r="D6">
        <v>289.29039945721024</v>
      </c>
      <c r="E6" s="1">
        <v>11.613754</v>
      </c>
      <c r="F6">
        <v>125.56160000000001</v>
      </c>
      <c r="G6">
        <f t="shared" ref="G6:G12" si="0">(D6*E6)/F6</f>
        <v>26.757762993285947</v>
      </c>
    </row>
    <row r="7" spans="1:7" x14ac:dyDescent="0.3">
      <c r="A7" s="9">
        <v>3</v>
      </c>
      <c r="B7" s="9" t="s">
        <v>27</v>
      </c>
      <c r="C7">
        <v>78</v>
      </c>
      <c r="D7">
        <v>310.53469485106791</v>
      </c>
      <c r="E7" s="1">
        <v>25.704246000000001</v>
      </c>
      <c r="F7">
        <v>125.56160000000001</v>
      </c>
      <c r="G7">
        <f t="shared" si="0"/>
        <v>63.570870297820214</v>
      </c>
    </row>
    <row r="8" spans="1:7" x14ac:dyDescent="0.3">
      <c r="A8" s="9">
        <v>4</v>
      </c>
      <c r="B8" s="9" t="s">
        <v>28</v>
      </c>
      <c r="C8">
        <v>82</v>
      </c>
      <c r="D8">
        <v>270.12857435132895</v>
      </c>
      <c r="E8" s="1">
        <v>0.30953799999999998</v>
      </c>
      <c r="F8">
        <v>125.56160000000001</v>
      </c>
      <c r="G8">
        <f t="shared" si="0"/>
        <v>0.66592858523275944</v>
      </c>
    </row>
    <row r="9" spans="1:7" x14ac:dyDescent="0.3">
      <c r="A9" s="9">
        <v>5</v>
      </c>
      <c r="B9" s="9" t="s">
        <v>29</v>
      </c>
      <c r="C9">
        <v>71</v>
      </c>
      <c r="D9">
        <v>724.60366424486324</v>
      </c>
      <c r="E9" s="1">
        <v>27.644851000000003</v>
      </c>
      <c r="F9">
        <v>125.56160000000001</v>
      </c>
      <c r="G9">
        <f t="shared" si="0"/>
        <v>159.53572057144279</v>
      </c>
    </row>
    <row r="10" spans="1:7" x14ac:dyDescent="0.3">
      <c r="A10" s="9">
        <v>6</v>
      </c>
      <c r="B10" s="9" t="s">
        <v>30</v>
      </c>
      <c r="C10">
        <v>86</v>
      </c>
      <c r="D10">
        <v>236.87260361519586</v>
      </c>
      <c r="E10" s="1">
        <v>5.9888689999999993</v>
      </c>
      <c r="F10">
        <v>125.56160000000001</v>
      </c>
      <c r="G10">
        <f t="shared" si="0"/>
        <v>11.298032143110108</v>
      </c>
    </row>
    <row r="11" spans="1:7" x14ac:dyDescent="0.3">
      <c r="A11" s="9">
        <v>7</v>
      </c>
      <c r="B11" s="9" t="s">
        <v>31</v>
      </c>
      <c r="C11">
        <v>80</v>
      </c>
      <c r="D11">
        <v>289.29039945721024</v>
      </c>
      <c r="E11" s="1">
        <v>20.785170000000001</v>
      </c>
      <c r="F11">
        <v>125.56160000000001</v>
      </c>
      <c r="G11">
        <f t="shared" si="0"/>
        <v>47.888447838240531</v>
      </c>
    </row>
    <row r="12" spans="1:7" x14ac:dyDescent="0.3">
      <c r="A12" s="9">
        <v>8</v>
      </c>
      <c r="B12" s="9" t="s">
        <v>32</v>
      </c>
      <c r="C12">
        <v>73</v>
      </c>
      <c r="D12">
        <v>671.31453752761365</v>
      </c>
      <c r="E12" s="1">
        <v>11.422251000000001</v>
      </c>
      <c r="F12">
        <v>125.56160000000001</v>
      </c>
      <c r="G12">
        <f t="shared" si="0"/>
        <v>61.069014313208193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BA911-407E-435D-A813-3281F2D81971}">
  <sheetPr codeName="Sheet4"/>
  <dimension ref="A1:B9"/>
  <sheetViews>
    <sheetView workbookViewId="0">
      <selection activeCell="B19" sqref="B19"/>
    </sheetView>
  </sheetViews>
  <sheetFormatPr defaultRowHeight="14.4" x14ac:dyDescent="0.3"/>
  <cols>
    <col min="2" max="2" width="10.5546875" customWidth="1"/>
  </cols>
  <sheetData>
    <row r="1" spans="1:2" x14ac:dyDescent="0.3">
      <c r="A1" s="8" t="s">
        <v>23</v>
      </c>
      <c r="B1" s="8" t="s">
        <v>24</v>
      </c>
    </row>
    <row r="2" spans="1:2" x14ac:dyDescent="0.3">
      <c r="A2" s="9" t="s">
        <v>25</v>
      </c>
      <c r="B2" s="18">
        <v>72.6432132717987</v>
      </c>
    </row>
    <row r="3" spans="1:2" x14ac:dyDescent="0.3">
      <c r="A3" s="9" t="s">
        <v>26</v>
      </c>
      <c r="B3" s="18">
        <v>79.848299438751667</v>
      </c>
    </row>
    <row r="4" spans="1:2" x14ac:dyDescent="0.3">
      <c r="A4" s="9" t="s">
        <v>27</v>
      </c>
      <c r="B4" s="18">
        <v>77.85097963970621</v>
      </c>
    </row>
    <row r="5" spans="1:2" x14ac:dyDescent="0.3">
      <c r="A5" s="9" t="s">
        <v>28</v>
      </c>
      <c r="B5" s="18">
        <v>81.983394607447224</v>
      </c>
    </row>
    <row r="6" spans="1:2" x14ac:dyDescent="0.3">
      <c r="A6" s="9" t="s">
        <v>29</v>
      </c>
      <c r="B6" s="18">
        <v>71.051842927277846</v>
      </c>
    </row>
    <row r="7" spans="1:2" x14ac:dyDescent="0.3">
      <c r="A7" s="9" t="s">
        <v>30</v>
      </c>
      <c r="B7" s="18">
        <v>86.297147424663976</v>
      </c>
    </row>
    <row r="8" spans="1:2" x14ac:dyDescent="0.3">
      <c r="A8" s="9" t="s">
        <v>31</v>
      </c>
      <c r="B8" s="18">
        <v>79.931242852476075</v>
      </c>
    </row>
    <row r="9" spans="1:2" x14ac:dyDescent="0.3">
      <c r="A9" s="9" t="s">
        <v>32</v>
      </c>
      <c r="B9" s="18">
        <v>73.36611688886893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51B7F-AB67-40A6-83C3-302762DBD922}">
  <sheetPr codeName="Sheet5"/>
  <dimension ref="A1:D32"/>
  <sheetViews>
    <sheetView tabSelected="1" workbookViewId="0">
      <selection activeCell="E42" sqref="E42"/>
    </sheetView>
  </sheetViews>
  <sheetFormatPr defaultRowHeight="14.4" x14ac:dyDescent="0.3"/>
  <cols>
    <col min="3" max="3" width="12.21875" customWidth="1"/>
    <col min="4" max="4" width="12" customWidth="1"/>
  </cols>
  <sheetData>
    <row r="1" spans="1:4" x14ac:dyDescent="0.3">
      <c r="A1" s="13" t="s">
        <v>33</v>
      </c>
      <c r="B1" s="13" t="s">
        <v>34</v>
      </c>
      <c r="C1" s="13" t="s">
        <v>46</v>
      </c>
      <c r="D1" s="13" t="s">
        <v>35</v>
      </c>
    </row>
    <row r="2" spans="1:4" x14ac:dyDescent="0.3">
      <c r="A2">
        <v>2022</v>
      </c>
      <c r="B2">
        <v>6</v>
      </c>
      <c r="C2">
        <v>1</v>
      </c>
      <c r="D2">
        <v>2.37</v>
      </c>
    </row>
    <row r="3" spans="1:4" x14ac:dyDescent="0.3">
      <c r="A3">
        <v>2022</v>
      </c>
      <c r="B3">
        <v>6</v>
      </c>
      <c r="C3">
        <v>2</v>
      </c>
      <c r="D3">
        <v>1.03</v>
      </c>
    </row>
    <row r="4" spans="1:4" x14ac:dyDescent="0.3">
      <c r="A4">
        <v>2022</v>
      </c>
      <c r="B4">
        <v>6</v>
      </c>
      <c r="C4">
        <v>3</v>
      </c>
      <c r="D4">
        <v>2.72</v>
      </c>
    </row>
    <row r="5" spans="1:4" x14ac:dyDescent="0.3">
      <c r="A5">
        <v>2022</v>
      </c>
      <c r="B5">
        <v>6</v>
      </c>
      <c r="C5">
        <v>4</v>
      </c>
      <c r="D5">
        <v>3.54</v>
      </c>
    </row>
    <row r="6" spans="1:4" x14ac:dyDescent="0.3">
      <c r="A6">
        <v>2022</v>
      </c>
      <c r="B6">
        <v>6</v>
      </c>
      <c r="C6">
        <v>5</v>
      </c>
      <c r="D6">
        <v>0.89</v>
      </c>
    </row>
    <row r="7" spans="1:4" x14ac:dyDescent="0.3">
      <c r="A7">
        <v>2022</v>
      </c>
      <c r="B7">
        <v>6</v>
      </c>
      <c r="C7">
        <v>6</v>
      </c>
      <c r="D7">
        <v>1.44</v>
      </c>
    </row>
    <row r="8" spans="1:4" x14ac:dyDescent="0.3">
      <c r="A8">
        <v>2022</v>
      </c>
      <c r="B8">
        <v>6</v>
      </c>
      <c r="C8">
        <v>7</v>
      </c>
      <c r="D8">
        <v>7.0000000000000007E-2</v>
      </c>
    </row>
    <row r="9" spans="1:4" x14ac:dyDescent="0.3">
      <c r="A9">
        <v>2022</v>
      </c>
      <c r="B9">
        <v>6</v>
      </c>
      <c r="C9">
        <v>8</v>
      </c>
      <c r="D9">
        <v>0.08</v>
      </c>
    </row>
    <row r="10" spans="1:4" x14ac:dyDescent="0.3">
      <c r="A10">
        <v>2022</v>
      </c>
      <c r="B10">
        <v>6</v>
      </c>
      <c r="C10">
        <v>9</v>
      </c>
      <c r="D10">
        <v>8.85</v>
      </c>
    </row>
    <row r="11" spans="1:4" x14ac:dyDescent="0.3">
      <c r="A11">
        <v>2022</v>
      </c>
      <c r="B11">
        <v>6</v>
      </c>
      <c r="C11">
        <v>10</v>
      </c>
      <c r="D11">
        <v>7.03</v>
      </c>
    </row>
    <row r="12" spans="1:4" x14ac:dyDescent="0.3">
      <c r="A12">
        <v>2022</v>
      </c>
      <c r="B12">
        <v>6</v>
      </c>
      <c r="C12">
        <v>11</v>
      </c>
      <c r="D12">
        <v>3.54</v>
      </c>
    </row>
    <row r="13" spans="1:4" x14ac:dyDescent="0.3">
      <c r="A13">
        <v>2022</v>
      </c>
      <c r="B13">
        <v>6</v>
      </c>
      <c r="C13">
        <v>12</v>
      </c>
      <c r="D13">
        <v>0.02</v>
      </c>
    </row>
    <row r="14" spans="1:4" x14ac:dyDescent="0.3">
      <c r="A14">
        <v>2022</v>
      </c>
      <c r="B14">
        <v>6</v>
      </c>
      <c r="C14">
        <v>13</v>
      </c>
      <c r="D14">
        <v>0.6</v>
      </c>
    </row>
    <row r="15" spans="1:4" x14ac:dyDescent="0.3">
      <c r="A15">
        <v>2022</v>
      </c>
      <c r="B15">
        <v>6</v>
      </c>
      <c r="C15">
        <v>14</v>
      </c>
      <c r="D15">
        <v>3.72</v>
      </c>
    </row>
    <row r="16" spans="1:4" x14ac:dyDescent="0.3">
      <c r="A16">
        <v>2022</v>
      </c>
      <c r="B16">
        <v>6</v>
      </c>
      <c r="C16">
        <v>15</v>
      </c>
      <c r="D16">
        <v>3.67</v>
      </c>
    </row>
    <row r="17" spans="1:4" x14ac:dyDescent="0.3">
      <c r="A17">
        <v>2022</v>
      </c>
      <c r="B17">
        <v>6</v>
      </c>
      <c r="C17">
        <v>16</v>
      </c>
      <c r="D17">
        <v>8.24</v>
      </c>
    </row>
    <row r="18" spans="1:4" x14ac:dyDescent="0.3">
      <c r="A18">
        <v>2022</v>
      </c>
      <c r="B18">
        <v>6</v>
      </c>
      <c r="C18">
        <v>17</v>
      </c>
      <c r="D18">
        <v>12.76</v>
      </c>
    </row>
    <row r="19" spans="1:4" x14ac:dyDescent="0.3">
      <c r="A19">
        <v>2022</v>
      </c>
      <c r="B19">
        <v>6</v>
      </c>
      <c r="C19">
        <v>18</v>
      </c>
      <c r="D19">
        <v>14.23</v>
      </c>
    </row>
    <row r="20" spans="1:4" x14ac:dyDescent="0.3">
      <c r="A20">
        <v>2022</v>
      </c>
      <c r="B20">
        <v>6</v>
      </c>
      <c r="C20">
        <v>19</v>
      </c>
      <c r="D20">
        <v>12.31</v>
      </c>
    </row>
    <row r="21" spans="1:4" x14ac:dyDescent="0.3">
      <c r="A21">
        <v>2022</v>
      </c>
      <c r="B21">
        <v>6</v>
      </c>
      <c r="C21">
        <v>20</v>
      </c>
      <c r="D21">
        <v>11.01</v>
      </c>
    </row>
    <row r="22" spans="1:4" x14ac:dyDescent="0.3">
      <c r="A22">
        <v>2022</v>
      </c>
      <c r="B22">
        <v>6</v>
      </c>
      <c r="C22">
        <v>21</v>
      </c>
      <c r="D22">
        <v>10.71</v>
      </c>
    </row>
    <row r="23" spans="1:4" x14ac:dyDescent="0.3">
      <c r="A23">
        <v>2022</v>
      </c>
      <c r="B23">
        <v>6</v>
      </c>
      <c r="C23">
        <v>22</v>
      </c>
      <c r="D23">
        <v>11.96</v>
      </c>
    </row>
    <row r="24" spans="1:4" x14ac:dyDescent="0.3">
      <c r="A24">
        <v>2022</v>
      </c>
      <c r="B24">
        <v>6</v>
      </c>
      <c r="C24">
        <v>23</v>
      </c>
      <c r="D24">
        <v>3.57</v>
      </c>
    </row>
    <row r="25" spans="1:4" x14ac:dyDescent="0.3">
      <c r="A25">
        <v>2022</v>
      </c>
      <c r="B25">
        <v>6</v>
      </c>
      <c r="C25">
        <v>24</v>
      </c>
      <c r="D25">
        <v>6.53</v>
      </c>
    </row>
    <row r="26" spans="1:4" x14ac:dyDescent="0.3">
      <c r="A26">
        <v>2022</v>
      </c>
      <c r="B26">
        <v>6</v>
      </c>
      <c r="C26">
        <v>25</v>
      </c>
      <c r="D26">
        <v>6.63</v>
      </c>
    </row>
    <row r="27" spans="1:4" x14ac:dyDescent="0.3">
      <c r="A27">
        <v>2022</v>
      </c>
      <c r="B27">
        <v>6</v>
      </c>
      <c r="C27">
        <v>26</v>
      </c>
      <c r="D27">
        <v>4.83</v>
      </c>
    </row>
    <row r="28" spans="1:4" x14ac:dyDescent="0.3">
      <c r="A28">
        <v>2022</v>
      </c>
      <c r="B28">
        <v>6</v>
      </c>
      <c r="C28">
        <v>27</v>
      </c>
      <c r="D28">
        <v>2.23</v>
      </c>
    </row>
    <row r="29" spans="1:4" x14ac:dyDescent="0.3">
      <c r="A29">
        <v>2022</v>
      </c>
      <c r="B29">
        <v>6</v>
      </c>
      <c r="C29">
        <v>28</v>
      </c>
      <c r="D29">
        <v>6.19</v>
      </c>
    </row>
    <row r="30" spans="1:4" x14ac:dyDescent="0.3">
      <c r="A30">
        <v>2022</v>
      </c>
      <c r="B30">
        <v>6</v>
      </c>
      <c r="C30">
        <v>29</v>
      </c>
      <c r="D30">
        <v>8.25</v>
      </c>
    </row>
    <row r="31" spans="1:4" x14ac:dyDescent="0.3">
      <c r="A31">
        <v>2022</v>
      </c>
      <c r="B31">
        <v>6</v>
      </c>
      <c r="C31">
        <v>30</v>
      </c>
      <c r="D31">
        <v>9.27</v>
      </c>
    </row>
    <row r="32" spans="1:4" x14ac:dyDescent="0.3">
      <c r="D32">
        <f>SUM(D2:D31)</f>
        <v>168.29000000000002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B78BD-FAC3-46AB-9D01-18831E9933CC}">
  <sheetPr codeName="Sheet6"/>
  <dimension ref="A2:Q36"/>
  <sheetViews>
    <sheetView workbookViewId="0">
      <selection activeCell="E41" sqref="E41"/>
    </sheetView>
  </sheetViews>
  <sheetFormatPr defaultRowHeight="14.4" x14ac:dyDescent="0.3"/>
  <cols>
    <col min="1" max="1" width="13.5546875" bestFit="1" customWidth="1"/>
    <col min="2" max="2" width="10.21875" bestFit="1" customWidth="1"/>
    <col min="3" max="3" width="8.6640625" bestFit="1" customWidth="1"/>
    <col min="4" max="4" width="14.33203125" bestFit="1" customWidth="1"/>
    <col min="5" max="5" width="14.6640625" customWidth="1"/>
    <col min="6" max="6" width="11.21875" bestFit="1" customWidth="1"/>
    <col min="7" max="7" width="7.109375" bestFit="1" customWidth="1"/>
    <col min="8" max="8" width="18" bestFit="1" customWidth="1"/>
    <col min="9" max="11" width="12" bestFit="1" customWidth="1"/>
    <col min="12" max="12" width="12.6640625" bestFit="1" customWidth="1"/>
    <col min="13" max="15" width="12" bestFit="1" customWidth="1"/>
    <col min="17" max="17" width="1.44140625" bestFit="1" customWidth="1"/>
    <col min="19" max="19" width="3" bestFit="1" customWidth="1"/>
  </cols>
  <sheetData>
    <row r="2" spans="1:17" x14ac:dyDescent="0.3">
      <c r="A2" s="11" t="s">
        <v>44</v>
      </c>
      <c r="B2" s="11" t="s">
        <v>22</v>
      </c>
    </row>
    <row r="3" spans="1:17" x14ac:dyDescent="0.3">
      <c r="A3" s="12" t="s">
        <v>45</v>
      </c>
      <c r="B3" s="13">
        <v>73</v>
      </c>
    </row>
    <row r="5" spans="1:17" x14ac:dyDescent="0.3">
      <c r="B5" s="10" t="s">
        <v>33</v>
      </c>
      <c r="C5" s="10" t="s">
        <v>34</v>
      </c>
      <c r="D5" s="10" t="s">
        <v>46</v>
      </c>
      <c r="E5" s="10" t="s">
        <v>35</v>
      </c>
      <c r="F5" s="10" t="s">
        <v>36</v>
      </c>
      <c r="G5" s="10" t="s">
        <v>37</v>
      </c>
      <c r="H5" s="10" t="s">
        <v>38</v>
      </c>
      <c r="I5" s="10" t="s">
        <v>51</v>
      </c>
      <c r="J5" s="10" t="s">
        <v>39</v>
      </c>
      <c r="K5" s="10" t="s">
        <v>52</v>
      </c>
      <c r="L5" s="10" t="s">
        <v>53</v>
      </c>
      <c r="M5" s="10" t="s">
        <v>54</v>
      </c>
      <c r="N5" s="10" t="s">
        <v>42</v>
      </c>
      <c r="O5" s="10" t="s">
        <v>43</v>
      </c>
    </row>
    <row r="6" spans="1:17" x14ac:dyDescent="0.3">
      <c r="B6" s="1">
        <v>2022</v>
      </c>
      <c r="C6" s="1">
        <v>6</v>
      </c>
      <c r="D6" s="1">
        <v>1</v>
      </c>
      <c r="E6" s="1">
        <v>2.37</v>
      </c>
      <c r="F6" s="1">
        <v>0</v>
      </c>
      <c r="G6" s="1" t="s">
        <v>47</v>
      </c>
      <c r="H6" s="1">
        <v>34</v>
      </c>
      <c r="I6" s="1">
        <f>(25400-254)/H6</f>
        <v>739.58823529411768</v>
      </c>
      <c r="J6" s="1">
        <f>I6*0.2</f>
        <v>147.91764705882355</v>
      </c>
      <c r="K6" s="1">
        <f>I6*0.8</f>
        <v>591.67058823529419</v>
      </c>
      <c r="L6" s="1">
        <f>F6-J6</f>
        <v>-147.91764705882355</v>
      </c>
      <c r="M6" s="1">
        <f>POWER(L6,2)</f>
        <v>21879.630311418692</v>
      </c>
      <c r="N6" s="1">
        <f>F6+K6</f>
        <v>591.67058823529419</v>
      </c>
      <c r="O6">
        <f>M6/N6</f>
        <v>36.979411764705887</v>
      </c>
      <c r="Q6" t="s">
        <v>50</v>
      </c>
    </row>
    <row r="7" spans="1:17" x14ac:dyDescent="0.3">
      <c r="B7" s="1">
        <v>2022</v>
      </c>
      <c r="C7" s="1">
        <v>6</v>
      </c>
      <c r="D7" s="1">
        <v>2</v>
      </c>
      <c r="E7" s="1">
        <v>1.03</v>
      </c>
      <c r="F7" s="1">
        <v>0</v>
      </c>
      <c r="G7" s="1" t="s">
        <v>47</v>
      </c>
      <c r="H7" s="1">
        <v>34</v>
      </c>
      <c r="I7" s="1">
        <f t="shared" ref="I7:I35" si="0">(25400-254)/H7</f>
        <v>739.58823529411768</v>
      </c>
      <c r="J7" s="1">
        <f t="shared" ref="J7:J35" si="1">I7*0.2</f>
        <v>147.91764705882355</v>
      </c>
      <c r="K7" s="1">
        <f t="shared" ref="K7:K35" si="2">I7*0.8</f>
        <v>591.67058823529419</v>
      </c>
      <c r="L7" s="1">
        <f t="shared" ref="L7:L35" si="3">F7-J7</f>
        <v>-147.91764705882355</v>
      </c>
      <c r="M7" s="1">
        <f t="shared" ref="M7:M35" si="4">POWER(L7,2)</f>
        <v>21879.630311418692</v>
      </c>
      <c r="N7" s="1">
        <f t="shared" ref="N7:N35" si="5">F7+K7</f>
        <v>591.67058823529419</v>
      </c>
      <c r="O7">
        <f t="shared" ref="O7:O35" si="6">M7/N7</f>
        <v>36.979411764705887</v>
      </c>
    </row>
    <row r="8" spans="1:17" x14ac:dyDescent="0.3">
      <c r="B8" s="1">
        <v>2022</v>
      </c>
      <c r="C8" s="1">
        <v>6</v>
      </c>
      <c r="D8" s="1">
        <v>3</v>
      </c>
      <c r="E8" s="1">
        <v>2.72</v>
      </c>
      <c r="F8" s="1">
        <v>0</v>
      </c>
      <c r="G8" s="1" t="s">
        <v>47</v>
      </c>
      <c r="H8" s="1">
        <v>34</v>
      </c>
      <c r="I8" s="1">
        <f t="shared" si="0"/>
        <v>739.58823529411768</v>
      </c>
      <c r="J8" s="1">
        <f t="shared" si="1"/>
        <v>147.91764705882355</v>
      </c>
      <c r="K8" s="1">
        <f t="shared" si="2"/>
        <v>591.67058823529419</v>
      </c>
      <c r="L8" s="1">
        <f t="shared" si="3"/>
        <v>-147.91764705882355</v>
      </c>
      <c r="M8" s="1">
        <f t="shared" si="4"/>
        <v>21879.630311418692</v>
      </c>
      <c r="N8" s="1">
        <f t="shared" si="5"/>
        <v>591.67058823529419</v>
      </c>
      <c r="O8">
        <f t="shared" si="6"/>
        <v>36.979411764705887</v>
      </c>
    </row>
    <row r="9" spans="1:17" x14ac:dyDescent="0.3">
      <c r="B9" s="1">
        <v>2022</v>
      </c>
      <c r="C9" s="1">
        <v>6</v>
      </c>
      <c r="D9" s="1">
        <v>4</v>
      </c>
      <c r="E9" s="1">
        <v>3.54</v>
      </c>
      <c r="F9" s="1">
        <v>0</v>
      </c>
      <c r="G9" s="1" t="s">
        <v>47</v>
      </c>
      <c r="H9" s="1">
        <v>34</v>
      </c>
      <c r="I9" s="1">
        <f t="shared" si="0"/>
        <v>739.58823529411768</v>
      </c>
      <c r="J9" s="1">
        <f t="shared" si="1"/>
        <v>147.91764705882355</v>
      </c>
      <c r="K9" s="1">
        <f t="shared" si="2"/>
        <v>591.67058823529419</v>
      </c>
      <c r="L9" s="1">
        <f t="shared" si="3"/>
        <v>-147.91764705882355</v>
      </c>
      <c r="M9" s="1">
        <f t="shared" si="4"/>
        <v>21879.630311418692</v>
      </c>
      <c r="N9" s="1">
        <f t="shared" si="5"/>
        <v>591.67058823529419</v>
      </c>
      <c r="O9">
        <f t="shared" si="6"/>
        <v>36.979411764705887</v>
      </c>
    </row>
    <row r="10" spans="1:17" x14ac:dyDescent="0.3">
      <c r="B10" s="1">
        <v>2022</v>
      </c>
      <c r="C10" s="1">
        <v>6</v>
      </c>
      <c r="D10" s="1">
        <v>5</v>
      </c>
      <c r="E10" s="1">
        <v>0.89</v>
      </c>
      <c r="F10" s="1">
        <f>SUM(E6:E10)</f>
        <v>10.55</v>
      </c>
      <c r="G10" s="1" t="s">
        <v>47</v>
      </c>
      <c r="H10" s="1">
        <v>34</v>
      </c>
      <c r="I10" s="1">
        <f t="shared" si="0"/>
        <v>739.58823529411768</v>
      </c>
      <c r="J10" s="1">
        <f t="shared" si="1"/>
        <v>147.91764705882355</v>
      </c>
      <c r="K10" s="1">
        <f t="shared" si="2"/>
        <v>591.67058823529419</v>
      </c>
      <c r="L10" s="1">
        <f t="shared" si="3"/>
        <v>-137.36764705882354</v>
      </c>
      <c r="M10" s="1">
        <f t="shared" si="4"/>
        <v>18869.870458477511</v>
      </c>
      <c r="N10" s="1">
        <f t="shared" si="5"/>
        <v>602.22058823529414</v>
      </c>
      <c r="O10">
        <f t="shared" si="6"/>
        <v>31.333818250505988</v>
      </c>
    </row>
    <row r="11" spans="1:17" x14ac:dyDescent="0.3">
      <c r="B11" s="1">
        <v>2022</v>
      </c>
      <c r="C11" s="1">
        <v>6</v>
      </c>
      <c r="D11" s="1">
        <v>6</v>
      </c>
      <c r="E11" s="1">
        <v>1.44</v>
      </c>
      <c r="F11" s="1">
        <f t="shared" ref="F11:F35" si="7">SUM(E7:E11)</f>
        <v>9.6199999999999992</v>
      </c>
      <c r="G11" s="1" t="s">
        <v>47</v>
      </c>
      <c r="H11" s="1">
        <v>34</v>
      </c>
      <c r="I11" s="1">
        <f t="shared" si="0"/>
        <v>739.58823529411768</v>
      </c>
      <c r="J11" s="1">
        <f t="shared" si="1"/>
        <v>147.91764705882355</v>
      </c>
      <c r="K11" s="1">
        <f t="shared" si="2"/>
        <v>591.67058823529419</v>
      </c>
      <c r="L11" s="1">
        <f t="shared" si="3"/>
        <v>-138.29764705882354</v>
      </c>
      <c r="M11" s="1">
        <f t="shared" si="4"/>
        <v>19126.239182006924</v>
      </c>
      <c r="N11" s="1">
        <f t="shared" si="5"/>
        <v>601.29058823529419</v>
      </c>
      <c r="O11">
        <f t="shared" si="6"/>
        <v>31.808645530507679</v>
      </c>
    </row>
    <row r="12" spans="1:17" x14ac:dyDescent="0.3">
      <c r="B12" s="1">
        <v>2022</v>
      </c>
      <c r="C12" s="1">
        <v>6</v>
      </c>
      <c r="D12" s="1">
        <v>7</v>
      </c>
      <c r="E12" s="1">
        <v>7.0000000000000007E-2</v>
      </c>
      <c r="F12" s="1">
        <f t="shared" si="7"/>
        <v>8.66</v>
      </c>
      <c r="G12" s="1" t="s">
        <v>47</v>
      </c>
      <c r="H12" s="1">
        <v>34</v>
      </c>
      <c r="I12" s="1">
        <f t="shared" si="0"/>
        <v>739.58823529411768</v>
      </c>
      <c r="J12" s="1">
        <f t="shared" si="1"/>
        <v>147.91764705882355</v>
      </c>
      <c r="K12" s="1">
        <f t="shared" si="2"/>
        <v>591.67058823529419</v>
      </c>
      <c r="L12" s="1">
        <f t="shared" si="3"/>
        <v>-139.25764705882355</v>
      </c>
      <c r="M12" s="1">
        <f t="shared" si="4"/>
        <v>19392.692264359866</v>
      </c>
      <c r="N12" s="1">
        <f t="shared" si="5"/>
        <v>600.33058823529416</v>
      </c>
      <c r="O12">
        <f t="shared" si="6"/>
        <v>32.303355258584752</v>
      </c>
    </row>
    <row r="13" spans="1:17" x14ac:dyDescent="0.3">
      <c r="B13" s="1">
        <v>2022</v>
      </c>
      <c r="C13" s="1">
        <v>6</v>
      </c>
      <c r="D13" s="1">
        <v>8</v>
      </c>
      <c r="E13" s="1">
        <v>0.08</v>
      </c>
      <c r="F13" s="1">
        <f t="shared" si="7"/>
        <v>6.02</v>
      </c>
      <c r="G13" s="1" t="s">
        <v>47</v>
      </c>
      <c r="H13" s="1">
        <v>34</v>
      </c>
      <c r="I13" s="1">
        <f t="shared" si="0"/>
        <v>739.58823529411768</v>
      </c>
      <c r="J13" s="1">
        <f t="shared" si="1"/>
        <v>147.91764705882355</v>
      </c>
      <c r="K13" s="1">
        <f t="shared" si="2"/>
        <v>591.67058823529419</v>
      </c>
      <c r="L13" s="1">
        <f t="shared" si="3"/>
        <v>-141.89764705882354</v>
      </c>
      <c r="M13" s="1">
        <f t="shared" si="4"/>
        <v>20134.942240830453</v>
      </c>
      <c r="N13" s="1">
        <f t="shared" si="5"/>
        <v>597.69058823529417</v>
      </c>
      <c r="O13">
        <f t="shared" si="6"/>
        <v>33.687902465186362</v>
      </c>
    </row>
    <row r="14" spans="1:17" x14ac:dyDescent="0.3">
      <c r="B14" s="1">
        <v>2022</v>
      </c>
      <c r="C14" s="1">
        <v>6</v>
      </c>
      <c r="D14" s="1">
        <v>9</v>
      </c>
      <c r="E14" s="1">
        <v>8.85</v>
      </c>
      <c r="F14" s="1">
        <f t="shared" si="7"/>
        <v>11.33</v>
      </c>
      <c r="G14" s="1" t="s">
        <v>47</v>
      </c>
      <c r="H14" s="1">
        <v>34</v>
      </c>
      <c r="I14" s="1">
        <f t="shared" si="0"/>
        <v>739.58823529411768</v>
      </c>
      <c r="J14" s="1">
        <f t="shared" si="1"/>
        <v>147.91764705882355</v>
      </c>
      <c r="K14" s="1">
        <f t="shared" si="2"/>
        <v>591.67058823529419</v>
      </c>
      <c r="L14" s="1">
        <f t="shared" si="3"/>
        <v>-136.58764705882353</v>
      </c>
      <c r="M14" s="1">
        <f t="shared" si="4"/>
        <v>18656.185329065745</v>
      </c>
      <c r="N14" s="1">
        <f t="shared" si="5"/>
        <v>603.00058823529423</v>
      </c>
      <c r="O14">
        <f t="shared" si="6"/>
        <v>30.938917296355932</v>
      </c>
    </row>
    <row r="15" spans="1:17" x14ac:dyDescent="0.3">
      <c r="B15" s="1">
        <v>2022</v>
      </c>
      <c r="C15" s="1">
        <v>6</v>
      </c>
      <c r="D15" s="1">
        <v>10</v>
      </c>
      <c r="E15" s="1">
        <v>7.03</v>
      </c>
      <c r="F15" s="1">
        <f t="shared" si="7"/>
        <v>17.47</v>
      </c>
      <c r="G15" s="1" t="s">
        <v>47</v>
      </c>
      <c r="H15" s="1">
        <v>34</v>
      </c>
      <c r="I15" s="1">
        <f t="shared" si="0"/>
        <v>739.58823529411768</v>
      </c>
      <c r="J15" s="1">
        <f t="shared" si="1"/>
        <v>147.91764705882355</v>
      </c>
      <c r="K15" s="1">
        <f t="shared" si="2"/>
        <v>591.67058823529419</v>
      </c>
      <c r="L15" s="1">
        <f t="shared" si="3"/>
        <v>-130.44764705882355</v>
      </c>
      <c r="M15" s="1">
        <f t="shared" si="4"/>
        <v>17016.588623183397</v>
      </c>
      <c r="N15" s="1">
        <f t="shared" si="5"/>
        <v>609.14058823529422</v>
      </c>
      <c r="O15">
        <f t="shared" si="6"/>
        <v>27.93540432510197</v>
      </c>
    </row>
    <row r="16" spans="1:17" x14ac:dyDescent="0.3">
      <c r="B16" s="1">
        <v>2022</v>
      </c>
      <c r="C16" s="1">
        <v>6</v>
      </c>
      <c r="D16" s="1">
        <v>11</v>
      </c>
      <c r="E16" s="1">
        <v>3.54</v>
      </c>
      <c r="F16" s="1">
        <f t="shared" si="7"/>
        <v>19.57</v>
      </c>
      <c r="G16" s="1" t="s">
        <v>47</v>
      </c>
      <c r="H16" s="1">
        <v>34</v>
      </c>
      <c r="I16" s="1">
        <f t="shared" si="0"/>
        <v>739.58823529411768</v>
      </c>
      <c r="J16" s="1">
        <f t="shared" si="1"/>
        <v>147.91764705882355</v>
      </c>
      <c r="K16" s="1">
        <f t="shared" si="2"/>
        <v>591.67058823529419</v>
      </c>
      <c r="L16" s="1">
        <f t="shared" si="3"/>
        <v>-128.34764705882355</v>
      </c>
      <c r="M16" s="1">
        <f t="shared" si="4"/>
        <v>16473.118505536338</v>
      </c>
      <c r="N16" s="1">
        <f t="shared" si="5"/>
        <v>611.24058823529424</v>
      </c>
      <c r="O16">
        <f t="shared" si="6"/>
        <v>26.950302094786753</v>
      </c>
    </row>
    <row r="17" spans="2:15" x14ac:dyDescent="0.3">
      <c r="B17" s="1">
        <v>2022</v>
      </c>
      <c r="C17" s="1">
        <v>6</v>
      </c>
      <c r="D17" s="1">
        <v>12</v>
      </c>
      <c r="E17" s="1">
        <v>0.02</v>
      </c>
      <c r="F17" s="1">
        <f t="shared" si="7"/>
        <v>19.52</v>
      </c>
      <c r="G17" s="1" t="s">
        <v>47</v>
      </c>
      <c r="H17" s="1">
        <v>34</v>
      </c>
      <c r="I17" s="1">
        <f t="shared" si="0"/>
        <v>739.58823529411768</v>
      </c>
      <c r="J17" s="1">
        <f t="shared" si="1"/>
        <v>147.91764705882355</v>
      </c>
      <c r="K17" s="1">
        <f t="shared" si="2"/>
        <v>591.67058823529419</v>
      </c>
      <c r="L17" s="1">
        <f t="shared" si="3"/>
        <v>-128.39764705882354</v>
      </c>
      <c r="M17" s="1">
        <f t="shared" si="4"/>
        <v>16485.955770242217</v>
      </c>
      <c r="N17" s="1">
        <f t="shared" si="5"/>
        <v>611.19058823529417</v>
      </c>
      <c r="O17">
        <f t="shared" si="6"/>
        <v>26.973510534320447</v>
      </c>
    </row>
    <row r="18" spans="2:15" x14ac:dyDescent="0.3">
      <c r="B18" s="1">
        <v>2022</v>
      </c>
      <c r="C18" s="1">
        <v>6</v>
      </c>
      <c r="D18" s="1">
        <v>13</v>
      </c>
      <c r="E18" s="1">
        <v>0.6</v>
      </c>
      <c r="F18" s="1">
        <f t="shared" si="7"/>
        <v>20.04</v>
      </c>
      <c r="G18" s="1" t="s">
        <v>47</v>
      </c>
      <c r="H18" s="1">
        <v>34</v>
      </c>
      <c r="I18" s="1">
        <f t="shared" si="0"/>
        <v>739.58823529411768</v>
      </c>
      <c r="J18" s="1">
        <f t="shared" si="1"/>
        <v>147.91764705882355</v>
      </c>
      <c r="K18" s="1">
        <f t="shared" si="2"/>
        <v>591.67058823529419</v>
      </c>
      <c r="L18" s="1">
        <f t="shared" si="3"/>
        <v>-127.87764705882356</v>
      </c>
      <c r="M18" s="1">
        <f t="shared" si="4"/>
        <v>16352.692617301045</v>
      </c>
      <c r="N18" s="1">
        <f t="shared" si="5"/>
        <v>611.71058823529415</v>
      </c>
      <c r="O18">
        <f t="shared" si="6"/>
        <v>26.732727750350776</v>
      </c>
    </row>
    <row r="19" spans="2:15" x14ac:dyDescent="0.3">
      <c r="B19" s="1">
        <v>2022</v>
      </c>
      <c r="C19" s="1">
        <v>6</v>
      </c>
      <c r="D19" s="1">
        <v>14</v>
      </c>
      <c r="E19" s="1">
        <v>3.72</v>
      </c>
      <c r="F19" s="1">
        <f t="shared" si="7"/>
        <v>14.91</v>
      </c>
      <c r="G19" s="1" t="s">
        <v>47</v>
      </c>
      <c r="H19" s="1">
        <v>34</v>
      </c>
      <c r="I19" s="1">
        <f t="shared" si="0"/>
        <v>739.58823529411768</v>
      </c>
      <c r="J19" s="1">
        <f t="shared" si="1"/>
        <v>147.91764705882355</v>
      </c>
      <c r="K19" s="1">
        <f t="shared" si="2"/>
        <v>591.67058823529419</v>
      </c>
      <c r="L19" s="1">
        <f t="shared" si="3"/>
        <v>-133.00764705882355</v>
      </c>
      <c r="M19" s="1">
        <f t="shared" si="4"/>
        <v>17691.034176124573</v>
      </c>
      <c r="N19" s="1">
        <f t="shared" si="5"/>
        <v>606.58058823529416</v>
      </c>
      <c r="O19">
        <f t="shared" si="6"/>
        <v>29.165183520944087</v>
      </c>
    </row>
    <row r="20" spans="2:15" x14ac:dyDescent="0.3">
      <c r="B20" s="1">
        <v>2022</v>
      </c>
      <c r="C20" s="1">
        <v>6</v>
      </c>
      <c r="D20" s="1">
        <v>15</v>
      </c>
      <c r="E20" s="1">
        <v>3.67</v>
      </c>
      <c r="F20" s="1">
        <f t="shared" si="7"/>
        <v>11.55</v>
      </c>
      <c r="G20" s="1" t="s">
        <v>47</v>
      </c>
      <c r="H20" s="1">
        <v>34</v>
      </c>
      <c r="I20" s="1">
        <f t="shared" si="0"/>
        <v>739.58823529411768</v>
      </c>
      <c r="J20" s="1">
        <f t="shared" si="1"/>
        <v>147.91764705882355</v>
      </c>
      <c r="K20" s="1">
        <f t="shared" si="2"/>
        <v>591.67058823529419</v>
      </c>
      <c r="L20" s="1">
        <f t="shared" si="3"/>
        <v>-136.36764705882354</v>
      </c>
      <c r="M20" s="1">
        <f t="shared" si="4"/>
        <v>18596.135164359865</v>
      </c>
      <c r="N20" s="1">
        <f t="shared" si="5"/>
        <v>603.22058823529414</v>
      </c>
      <c r="O20">
        <f t="shared" si="6"/>
        <v>30.828084331077566</v>
      </c>
    </row>
    <row r="21" spans="2:15" x14ac:dyDescent="0.3">
      <c r="B21" s="1">
        <v>2022</v>
      </c>
      <c r="C21" s="1">
        <v>6</v>
      </c>
      <c r="D21" s="1">
        <v>16</v>
      </c>
      <c r="E21" s="1">
        <v>8.24</v>
      </c>
      <c r="F21" s="1">
        <f t="shared" si="7"/>
        <v>16.25</v>
      </c>
      <c r="G21" s="1" t="s">
        <v>47</v>
      </c>
      <c r="H21" s="1">
        <v>34</v>
      </c>
      <c r="I21" s="1">
        <f t="shared" si="0"/>
        <v>739.58823529411768</v>
      </c>
      <c r="J21" s="1">
        <f t="shared" si="1"/>
        <v>147.91764705882355</v>
      </c>
      <c r="K21" s="1">
        <f t="shared" si="2"/>
        <v>591.67058823529419</v>
      </c>
      <c r="L21" s="1">
        <f t="shared" si="3"/>
        <v>-131.66764705882355</v>
      </c>
      <c r="M21" s="1">
        <f t="shared" si="4"/>
        <v>17336.369282006926</v>
      </c>
      <c r="N21" s="1">
        <f t="shared" si="5"/>
        <v>607.92058823529419</v>
      </c>
      <c r="O21">
        <f t="shared" si="6"/>
        <v>28.517489977320732</v>
      </c>
    </row>
    <row r="22" spans="2:15" x14ac:dyDescent="0.3">
      <c r="B22" s="1">
        <v>2022</v>
      </c>
      <c r="C22" s="1">
        <v>6</v>
      </c>
      <c r="D22" s="1">
        <v>17</v>
      </c>
      <c r="E22" s="1">
        <v>12.76</v>
      </c>
      <c r="F22" s="1">
        <f t="shared" si="7"/>
        <v>28.990000000000002</v>
      </c>
      <c r="G22" s="1" t="s">
        <v>47</v>
      </c>
      <c r="H22" s="1">
        <v>34</v>
      </c>
      <c r="I22" s="1">
        <f t="shared" si="0"/>
        <v>739.58823529411768</v>
      </c>
      <c r="J22" s="1">
        <f t="shared" si="1"/>
        <v>147.91764705882355</v>
      </c>
      <c r="K22" s="1">
        <f t="shared" si="2"/>
        <v>591.67058823529419</v>
      </c>
      <c r="L22" s="1">
        <f t="shared" si="3"/>
        <v>-118.92764705882354</v>
      </c>
      <c r="M22" s="1">
        <f t="shared" si="4"/>
        <v>14143.785234948098</v>
      </c>
      <c r="N22" s="1">
        <f t="shared" si="5"/>
        <v>620.6605882352942</v>
      </c>
      <c r="O22">
        <f t="shared" si="6"/>
        <v>22.788276721682461</v>
      </c>
    </row>
    <row r="23" spans="2:15" x14ac:dyDescent="0.3">
      <c r="B23" s="1">
        <v>2022</v>
      </c>
      <c r="C23" s="1">
        <v>6</v>
      </c>
      <c r="D23" s="1">
        <v>18</v>
      </c>
      <c r="E23" s="1">
        <v>14.23</v>
      </c>
      <c r="F23" s="1">
        <f t="shared" si="7"/>
        <v>42.620000000000005</v>
      </c>
      <c r="G23" s="1" t="s">
        <v>48</v>
      </c>
      <c r="H23" s="1">
        <v>54</v>
      </c>
      <c r="I23" s="1">
        <f t="shared" si="0"/>
        <v>465.66666666666669</v>
      </c>
      <c r="J23" s="1">
        <f t="shared" si="1"/>
        <v>93.13333333333334</v>
      </c>
      <c r="K23" s="1">
        <f t="shared" si="2"/>
        <v>372.53333333333336</v>
      </c>
      <c r="L23" s="1">
        <f t="shared" si="3"/>
        <v>-50.513333333333335</v>
      </c>
      <c r="M23" s="1">
        <f t="shared" si="4"/>
        <v>2551.5968444444447</v>
      </c>
      <c r="N23" s="1">
        <f t="shared" si="5"/>
        <v>415.15333333333336</v>
      </c>
      <c r="O23">
        <f t="shared" si="6"/>
        <v>6.1461552625803586</v>
      </c>
    </row>
    <row r="24" spans="2:15" x14ac:dyDescent="0.3">
      <c r="B24" s="1">
        <v>2022</v>
      </c>
      <c r="C24" s="1">
        <v>6</v>
      </c>
      <c r="D24" s="1">
        <v>19</v>
      </c>
      <c r="E24" s="1">
        <v>12.31</v>
      </c>
      <c r="F24" s="1">
        <f t="shared" si="7"/>
        <v>51.210000000000008</v>
      </c>
      <c r="G24" s="1" t="s">
        <v>48</v>
      </c>
      <c r="H24" s="1">
        <v>54</v>
      </c>
      <c r="I24" s="1">
        <f t="shared" si="0"/>
        <v>465.66666666666669</v>
      </c>
      <c r="J24" s="1">
        <f t="shared" si="1"/>
        <v>93.13333333333334</v>
      </c>
      <c r="K24" s="1">
        <f t="shared" si="2"/>
        <v>372.53333333333336</v>
      </c>
      <c r="L24" s="1">
        <f t="shared" si="3"/>
        <v>-41.923333333333332</v>
      </c>
      <c r="M24" s="1">
        <f t="shared" si="4"/>
        <v>1757.5658777777776</v>
      </c>
      <c r="N24" s="1">
        <f t="shared" si="5"/>
        <v>423.74333333333334</v>
      </c>
      <c r="O24">
        <f t="shared" si="6"/>
        <v>4.1477133432449929</v>
      </c>
    </row>
    <row r="25" spans="2:15" x14ac:dyDescent="0.3">
      <c r="B25" s="1">
        <v>2022</v>
      </c>
      <c r="C25" s="1">
        <v>6</v>
      </c>
      <c r="D25" s="1">
        <v>20</v>
      </c>
      <c r="E25" s="1">
        <v>11.01</v>
      </c>
      <c r="F25" s="1">
        <f t="shared" si="7"/>
        <v>58.550000000000004</v>
      </c>
      <c r="G25" s="1" t="s">
        <v>49</v>
      </c>
      <c r="H25" s="1">
        <v>73</v>
      </c>
      <c r="I25" s="1">
        <f t="shared" si="0"/>
        <v>344.46575342465752</v>
      </c>
      <c r="J25" s="1">
        <f t="shared" si="1"/>
        <v>68.893150684931513</v>
      </c>
      <c r="K25" s="1">
        <f t="shared" si="2"/>
        <v>275.57260273972605</v>
      </c>
      <c r="L25" s="1">
        <f t="shared" si="3"/>
        <v>-10.343150684931508</v>
      </c>
      <c r="M25" s="1">
        <f t="shared" si="4"/>
        <v>106.98076609119913</v>
      </c>
      <c r="N25" s="1">
        <f t="shared" si="5"/>
        <v>334.12260273972606</v>
      </c>
      <c r="O25">
        <f t="shared" si="6"/>
        <v>0.32018416357942331</v>
      </c>
    </row>
    <row r="26" spans="2:15" x14ac:dyDescent="0.3">
      <c r="B26" s="1">
        <v>2022</v>
      </c>
      <c r="C26" s="1">
        <v>6</v>
      </c>
      <c r="D26" s="1">
        <v>21</v>
      </c>
      <c r="E26" s="1">
        <v>10.71</v>
      </c>
      <c r="F26" s="1">
        <f t="shared" si="7"/>
        <v>61.02</v>
      </c>
      <c r="G26" s="1" t="s">
        <v>49</v>
      </c>
      <c r="H26" s="1">
        <v>73</v>
      </c>
      <c r="I26" s="1">
        <f t="shared" si="0"/>
        <v>344.46575342465752</v>
      </c>
      <c r="J26" s="1">
        <f t="shared" si="1"/>
        <v>68.893150684931513</v>
      </c>
      <c r="K26" s="1">
        <f t="shared" si="2"/>
        <v>275.57260273972605</v>
      </c>
      <c r="L26" s="1">
        <f t="shared" si="3"/>
        <v>-7.8731506849315096</v>
      </c>
      <c r="M26" s="1">
        <f t="shared" si="4"/>
        <v>61.986501707637501</v>
      </c>
      <c r="N26" s="1">
        <f t="shared" si="5"/>
        <v>336.59260273972603</v>
      </c>
      <c r="O26">
        <f t="shared" si="6"/>
        <v>0.18415883534900276</v>
      </c>
    </row>
    <row r="27" spans="2:15" x14ac:dyDescent="0.3">
      <c r="B27" s="1">
        <v>2022</v>
      </c>
      <c r="C27" s="1">
        <v>6</v>
      </c>
      <c r="D27" s="1">
        <v>22</v>
      </c>
      <c r="E27" s="1">
        <v>11.96</v>
      </c>
      <c r="F27" s="1">
        <f t="shared" si="7"/>
        <v>60.22</v>
      </c>
      <c r="G27" s="1" t="s">
        <v>49</v>
      </c>
      <c r="H27" s="1">
        <v>73</v>
      </c>
      <c r="I27" s="1">
        <f t="shared" si="0"/>
        <v>344.46575342465752</v>
      </c>
      <c r="J27" s="1">
        <f t="shared" si="1"/>
        <v>68.893150684931513</v>
      </c>
      <c r="K27" s="1">
        <f t="shared" si="2"/>
        <v>275.57260273972605</v>
      </c>
      <c r="L27" s="1">
        <f t="shared" si="3"/>
        <v>-8.6731506849315139</v>
      </c>
      <c r="M27" s="1">
        <f t="shared" si="4"/>
        <v>75.223542803527991</v>
      </c>
      <c r="N27" s="1">
        <f t="shared" si="5"/>
        <v>335.79260273972602</v>
      </c>
      <c r="O27">
        <f t="shared" si="6"/>
        <v>0.22401786754615918</v>
      </c>
    </row>
    <row r="28" spans="2:15" x14ac:dyDescent="0.3">
      <c r="B28" s="1">
        <v>2022</v>
      </c>
      <c r="C28" s="1">
        <v>6</v>
      </c>
      <c r="D28" s="1">
        <v>23</v>
      </c>
      <c r="E28" s="1">
        <v>3.57</v>
      </c>
      <c r="F28" s="1">
        <f t="shared" si="7"/>
        <v>49.56</v>
      </c>
      <c r="G28" s="1" t="s">
        <v>48</v>
      </c>
      <c r="H28" s="1">
        <v>54</v>
      </c>
      <c r="I28" s="1">
        <f t="shared" si="0"/>
        <v>465.66666666666669</v>
      </c>
      <c r="J28" s="1">
        <f t="shared" si="1"/>
        <v>93.13333333333334</v>
      </c>
      <c r="K28" s="1">
        <f t="shared" si="2"/>
        <v>372.53333333333336</v>
      </c>
      <c r="L28" s="1">
        <f t="shared" si="3"/>
        <v>-43.573333333333338</v>
      </c>
      <c r="M28" s="1">
        <f t="shared" si="4"/>
        <v>1898.6353777777781</v>
      </c>
      <c r="N28" s="1">
        <f t="shared" si="5"/>
        <v>422.09333333333336</v>
      </c>
      <c r="O28">
        <f t="shared" si="6"/>
        <v>4.4981411167619596</v>
      </c>
    </row>
    <row r="29" spans="2:15" x14ac:dyDescent="0.3">
      <c r="B29" s="1">
        <v>2022</v>
      </c>
      <c r="C29" s="1">
        <v>6</v>
      </c>
      <c r="D29" s="1">
        <v>24</v>
      </c>
      <c r="E29" s="1">
        <v>6.53</v>
      </c>
      <c r="F29" s="1">
        <f t="shared" si="7"/>
        <v>43.78</v>
      </c>
      <c r="G29" s="1" t="s">
        <v>48</v>
      </c>
      <c r="H29" s="1">
        <v>54</v>
      </c>
      <c r="I29" s="1">
        <f t="shared" si="0"/>
        <v>465.66666666666669</v>
      </c>
      <c r="J29" s="1">
        <f t="shared" si="1"/>
        <v>93.13333333333334</v>
      </c>
      <c r="K29" s="1">
        <f t="shared" si="2"/>
        <v>372.53333333333336</v>
      </c>
      <c r="L29" s="1">
        <f t="shared" si="3"/>
        <v>-49.353333333333339</v>
      </c>
      <c r="M29" s="1">
        <f t="shared" si="4"/>
        <v>2435.7515111111115</v>
      </c>
      <c r="N29" s="1">
        <f t="shared" si="5"/>
        <v>416.31333333333339</v>
      </c>
      <c r="O29">
        <f t="shared" si="6"/>
        <v>5.8507650754506493</v>
      </c>
    </row>
    <row r="30" spans="2:15" x14ac:dyDescent="0.3">
      <c r="B30" s="1">
        <v>2022</v>
      </c>
      <c r="C30" s="1">
        <v>6</v>
      </c>
      <c r="D30" s="1">
        <v>25</v>
      </c>
      <c r="E30" s="1">
        <v>6.63</v>
      </c>
      <c r="F30" s="1">
        <f t="shared" si="7"/>
        <v>39.400000000000006</v>
      </c>
      <c r="G30" s="1" t="s">
        <v>48</v>
      </c>
      <c r="H30" s="1">
        <v>54</v>
      </c>
      <c r="I30" s="1">
        <f t="shared" si="0"/>
        <v>465.66666666666669</v>
      </c>
      <c r="J30" s="1">
        <f t="shared" si="1"/>
        <v>93.13333333333334</v>
      </c>
      <c r="K30" s="1">
        <f t="shared" si="2"/>
        <v>372.53333333333336</v>
      </c>
      <c r="L30" s="1">
        <f t="shared" si="3"/>
        <v>-53.733333333333334</v>
      </c>
      <c r="M30" s="1">
        <f t="shared" si="4"/>
        <v>2887.2711111111112</v>
      </c>
      <c r="N30" s="1">
        <f t="shared" si="5"/>
        <v>411.93333333333339</v>
      </c>
      <c r="O30">
        <f t="shared" si="6"/>
        <v>7.0090737444030848</v>
      </c>
    </row>
    <row r="31" spans="2:15" x14ac:dyDescent="0.3">
      <c r="B31" s="1">
        <v>2022</v>
      </c>
      <c r="C31" s="1">
        <v>6</v>
      </c>
      <c r="D31" s="1">
        <v>26</v>
      </c>
      <c r="E31" s="1">
        <v>4.83</v>
      </c>
      <c r="F31" s="1">
        <f t="shared" si="7"/>
        <v>33.520000000000003</v>
      </c>
      <c r="G31" s="1" t="s">
        <v>47</v>
      </c>
      <c r="H31" s="1">
        <v>34</v>
      </c>
      <c r="I31" s="1">
        <f t="shared" si="0"/>
        <v>739.58823529411768</v>
      </c>
      <c r="J31" s="1">
        <f t="shared" si="1"/>
        <v>147.91764705882355</v>
      </c>
      <c r="K31" s="1">
        <f t="shared" si="2"/>
        <v>591.67058823529419</v>
      </c>
      <c r="L31" s="1">
        <f t="shared" si="3"/>
        <v>-114.39764705882354</v>
      </c>
      <c r="M31" s="1">
        <f t="shared" si="4"/>
        <v>13086.821652595158</v>
      </c>
      <c r="N31" s="1">
        <f t="shared" si="5"/>
        <v>625.19058823529417</v>
      </c>
      <c r="O31">
        <f t="shared" si="6"/>
        <v>20.932531453384346</v>
      </c>
    </row>
    <row r="32" spans="2:15" x14ac:dyDescent="0.3">
      <c r="B32" s="1">
        <v>2022</v>
      </c>
      <c r="C32" s="1">
        <v>6</v>
      </c>
      <c r="D32" s="1">
        <v>27</v>
      </c>
      <c r="E32" s="1">
        <v>2.23</v>
      </c>
      <c r="F32" s="1">
        <f t="shared" si="7"/>
        <v>23.790000000000003</v>
      </c>
      <c r="G32" s="1" t="s">
        <v>47</v>
      </c>
      <c r="H32" s="1">
        <v>34</v>
      </c>
      <c r="I32" s="1">
        <f t="shared" si="0"/>
        <v>739.58823529411768</v>
      </c>
      <c r="J32" s="1">
        <f t="shared" si="1"/>
        <v>147.91764705882355</v>
      </c>
      <c r="K32" s="1">
        <f t="shared" si="2"/>
        <v>591.67058823529419</v>
      </c>
      <c r="L32" s="1">
        <f t="shared" si="3"/>
        <v>-124.12764705882354</v>
      </c>
      <c r="M32" s="1">
        <f t="shared" si="4"/>
        <v>15407.672764359864</v>
      </c>
      <c r="N32" s="1">
        <f t="shared" si="5"/>
        <v>615.46058823529415</v>
      </c>
      <c r="O32">
        <f t="shared" si="6"/>
        <v>25.034377600908901</v>
      </c>
    </row>
    <row r="33" spans="2:15" x14ac:dyDescent="0.3">
      <c r="B33" s="1">
        <v>2022</v>
      </c>
      <c r="C33" s="1">
        <v>6</v>
      </c>
      <c r="D33" s="1">
        <v>28</v>
      </c>
      <c r="E33" s="1">
        <v>6.19</v>
      </c>
      <c r="F33" s="1">
        <f t="shared" si="7"/>
        <v>26.410000000000004</v>
      </c>
      <c r="G33" s="1" t="s">
        <v>47</v>
      </c>
      <c r="H33" s="1">
        <v>34</v>
      </c>
      <c r="I33" s="1">
        <f t="shared" si="0"/>
        <v>739.58823529411768</v>
      </c>
      <c r="J33" s="1">
        <f t="shared" si="1"/>
        <v>147.91764705882355</v>
      </c>
      <c r="K33" s="1">
        <f t="shared" si="2"/>
        <v>591.67058823529419</v>
      </c>
      <c r="L33" s="1">
        <f t="shared" si="3"/>
        <v>-121.50764705882355</v>
      </c>
      <c r="M33" s="1">
        <f t="shared" si="4"/>
        <v>14764.108293771631</v>
      </c>
      <c r="N33" s="1">
        <f t="shared" si="5"/>
        <v>618.08058823529416</v>
      </c>
      <c r="O33">
        <f t="shared" si="6"/>
        <v>23.887027961718079</v>
      </c>
    </row>
    <row r="34" spans="2:15" x14ac:dyDescent="0.3">
      <c r="B34" s="1">
        <v>2022</v>
      </c>
      <c r="C34" s="1">
        <v>6</v>
      </c>
      <c r="D34" s="1">
        <v>29</v>
      </c>
      <c r="E34" s="1">
        <v>8.25</v>
      </c>
      <c r="F34" s="1">
        <f t="shared" si="7"/>
        <v>28.130000000000003</v>
      </c>
      <c r="G34" s="1" t="s">
        <v>47</v>
      </c>
      <c r="H34" s="1">
        <v>34</v>
      </c>
      <c r="I34" s="1">
        <f t="shared" si="0"/>
        <v>739.58823529411768</v>
      </c>
      <c r="J34" s="1">
        <f t="shared" si="1"/>
        <v>147.91764705882355</v>
      </c>
      <c r="K34" s="1">
        <f t="shared" si="2"/>
        <v>591.67058823529419</v>
      </c>
      <c r="L34" s="1">
        <f t="shared" si="3"/>
        <v>-119.78764705882355</v>
      </c>
      <c r="M34" s="1">
        <f t="shared" si="4"/>
        <v>14349.080387889278</v>
      </c>
      <c r="N34" s="1">
        <f t="shared" si="5"/>
        <v>619.80058823529419</v>
      </c>
      <c r="O34">
        <f t="shared" si="6"/>
        <v>23.151124184544905</v>
      </c>
    </row>
    <row r="35" spans="2:15" x14ac:dyDescent="0.3">
      <c r="B35" s="1">
        <v>2022</v>
      </c>
      <c r="C35" s="1">
        <v>6</v>
      </c>
      <c r="D35" s="1">
        <v>30</v>
      </c>
      <c r="E35" s="1">
        <v>9.27</v>
      </c>
      <c r="F35" s="1">
        <f t="shared" si="7"/>
        <v>30.77</v>
      </c>
      <c r="G35" s="1" t="s">
        <v>47</v>
      </c>
      <c r="H35" s="1">
        <v>34</v>
      </c>
      <c r="I35" s="1">
        <f t="shared" si="0"/>
        <v>739.58823529411768</v>
      </c>
      <c r="J35" s="1">
        <f t="shared" si="1"/>
        <v>147.91764705882355</v>
      </c>
      <c r="K35" s="1">
        <f t="shared" si="2"/>
        <v>591.67058823529419</v>
      </c>
      <c r="L35" s="1">
        <f t="shared" si="3"/>
        <v>-117.14764705882355</v>
      </c>
      <c r="M35" s="1">
        <f t="shared" si="4"/>
        <v>13723.57121141869</v>
      </c>
      <c r="N35" s="1">
        <f t="shared" si="5"/>
        <v>622.44058823529417</v>
      </c>
      <c r="O35">
        <f t="shared" si="6"/>
        <v>22.0480018025928</v>
      </c>
    </row>
    <row r="36" spans="2:15" x14ac:dyDescent="0.3">
      <c r="O36" s="12">
        <f>SUM(O6:O35)</f>
        <v>671.31453752761365</v>
      </c>
    </row>
  </sheetData>
  <autoFilter ref="B5:N35" xr:uid="{9B0B78BD-FAC3-46AB-9D01-18831E9933CC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9500A-B3AF-4C9A-8B9D-CD7645EE0FDB}">
  <sheetPr codeName="Sheet7"/>
  <dimension ref="A2:Q36"/>
  <sheetViews>
    <sheetView topLeftCell="A19" workbookViewId="0">
      <selection activeCell="E16" sqref="E16"/>
    </sheetView>
  </sheetViews>
  <sheetFormatPr defaultRowHeight="14.4" x14ac:dyDescent="0.3"/>
  <cols>
    <col min="1" max="1" width="13.5546875" bestFit="1" customWidth="1"/>
    <col min="2" max="2" width="10.21875" bestFit="1" customWidth="1"/>
    <col min="3" max="3" width="8.6640625" bestFit="1" customWidth="1"/>
    <col min="4" max="4" width="14.33203125" bestFit="1" customWidth="1"/>
    <col min="5" max="5" width="6.88671875" bestFit="1" customWidth="1"/>
    <col min="6" max="6" width="11.21875" bestFit="1" customWidth="1"/>
    <col min="7" max="7" width="7.109375" bestFit="1" customWidth="1"/>
    <col min="8" max="8" width="18" bestFit="1" customWidth="1"/>
    <col min="9" max="11" width="12" bestFit="1" customWidth="1"/>
    <col min="12" max="12" width="12.6640625" bestFit="1" customWidth="1"/>
    <col min="13" max="15" width="12" bestFit="1" customWidth="1"/>
    <col min="17" max="17" width="3" bestFit="1" customWidth="1"/>
  </cols>
  <sheetData>
    <row r="2" spans="1:17" x14ac:dyDescent="0.3">
      <c r="A2" s="11" t="s">
        <v>44</v>
      </c>
      <c r="B2" s="11" t="s">
        <v>22</v>
      </c>
    </row>
    <row r="3" spans="1:17" x14ac:dyDescent="0.3">
      <c r="A3" s="12" t="s">
        <v>45</v>
      </c>
      <c r="B3" s="13">
        <v>80</v>
      </c>
    </row>
    <row r="5" spans="1:17" x14ac:dyDescent="0.3">
      <c r="B5" s="10" t="s">
        <v>33</v>
      </c>
      <c r="C5" s="10" t="s">
        <v>34</v>
      </c>
      <c r="D5" s="10" t="s">
        <v>35</v>
      </c>
      <c r="E5" s="10" t="s">
        <v>46</v>
      </c>
      <c r="F5" s="10" t="s">
        <v>36</v>
      </c>
      <c r="G5" s="10" t="s">
        <v>37</v>
      </c>
      <c r="H5" s="10" t="s">
        <v>38</v>
      </c>
      <c r="I5" s="10" t="s">
        <v>51</v>
      </c>
      <c r="J5" s="10" t="s">
        <v>39</v>
      </c>
      <c r="K5" s="10" t="s">
        <v>52</v>
      </c>
      <c r="L5" s="10" t="s">
        <v>40</v>
      </c>
      <c r="M5" s="10" t="s">
        <v>41</v>
      </c>
      <c r="N5" s="10" t="s">
        <v>42</v>
      </c>
      <c r="O5" s="10" t="s">
        <v>43</v>
      </c>
    </row>
    <row r="6" spans="1:17" x14ac:dyDescent="0.3">
      <c r="B6">
        <v>2022</v>
      </c>
      <c r="C6">
        <v>6</v>
      </c>
      <c r="D6">
        <v>1</v>
      </c>
      <c r="E6">
        <v>2.37</v>
      </c>
      <c r="F6">
        <v>0</v>
      </c>
      <c r="G6" t="s">
        <v>47</v>
      </c>
      <c r="H6">
        <v>63</v>
      </c>
      <c r="I6">
        <f>(25400-254)/H6</f>
        <v>399.14285714285717</v>
      </c>
      <c r="J6">
        <f>I6*0.2</f>
        <v>79.828571428571436</v>
      </c>
      <c r="K6">
        <f>I6*0.8</f>
        <v>319.31428571428575</v>
      </c>
      <c r="L6">
        <f>F6-J6</f>
        <v>-79.828571428571436</v>
      </c>
      <c r="M6">
        <f>POWER(L6,2)</f>
        <v>6372.6008163265315</v>
      </c>
      <c r="N6">
        <f>F6+K6</f>
        <v>319.31428571428575</v>
      </c>
      <c r="O6">
        <f>M6/N6</f>
        <v>19.957142857142859</v>
      </c>
      <c r="Q6">
        <v>63</v>
      </c>
    </row>
    <row r="7" spans="1:17" x14ac:dyDescent="0.3">
      <c r="B7">
        <v>2022</v>
      </c>
      <c r="C7">
        <v>6</v>
      </c>
      <c r="D7">
        <v>2</v>
      </c>
      <c r="E7">
        <v>1.03</v>
      </c>
      <c r="F7">
        <v>0</v>
      </c>
      <c r="G7" t="s">
        <v>47</v>
      </c>
      <c r="H7">
        <v>63</v>
      </c>
      <c r="I7">
        <f t="shared" ref="I7:I35" si="0">(25400-254)/H7</f>
        <v>399.14285714285717</v>
      </c>
      <c r="J7">
        <f t="shared" ref="J7:J35" si="1">I7*0.2</f>
        <v>79.828571428571436</v>
      </c>
      <c r="K7">
        <f t="shared" ref="K7:K35" si="2">I7*0.8</f>
        <v>319.31428571428575</v>
      </c>
      <c r="L7">
        <f t="shared" ref="L7:L35" si="3">F7-J7</f>
        <v>-79.828571428571436</v>
      </c>
      <c r="M7">
        <f t="shared" ref="M7:M35" si="4">POWER(L7,2)</f>
        <v>6372.6008163265315</v>
      </c>
      <c r="N7">
        <f t="shared" ref="N7:N35" si="5">F7+K7</f>
        <v>319.31428571428575</v>
      </c>
      <c r="O7">
        <f t="shared" ref="O7:O35" si="6">M7/N7</f>
        <v>19.957142857142859</v>
      </c>
      <c r="Q7">
        <v>80</v>
      </c>
    </row>
    <row r="8" spans="1:17" x14ac:dyDescent="0.3">
      <c r="B8">
        <v>2022</v>
      </c>
      <c r="C8">
        <v>6</v>
      </c>
      <c r="D8">
        <v>3</v>
      </c>
      <c r="E8">
        <v>2.72</v>
      </c>
      <c r="F8">
        <v>0</v>
      </c>
      <c r="G8" t="s">
        <v>47</v>
      </c>
      <c r="H8">
        <v>63</v>
      </c>
      <c r="I8">
        <f t="shared" si="0"/>
        <v>399.14285714285717</v>
      </c>
      <c r="J8">
        <f t="shared" si="1"/>
        <v>79.828571428571436</v>
      </c>
      <c r="K8">
        <f t="shared" si="2"/>
        <v>319.31428571428575</v>
      </c>
      <c r="L8">
        <f t="shared" si="3"/>
        <v>-79.828571428571436</v>
      </c>
      <c r="M8">
        <f t="shared" si="4"/>
        <v>6372.6008163265315</v>
      </c>
      <c r="N8">
        <f t="shared" si="5"/>
        <v>319.31428571428575</v>
      </c>
      <c r="O8">
        <f t="shared" si="6"/>
        <v>19.957142857142859</v>
      </c>
      <c r="Q8">
        <v>91</v>
      </c>
    </row>
    <row r="9" spans="1:17" x14ac:dyDescent="0.3">
      <c r="B9">
        <v>2022</v>
      </c>
      <c r="C9">
        <v>6</v>
      </c>
      <c r="D9">
        <v>4</v>
      </c>
      <c r="E9">
        <v>3.54</v>
      </c>
      <c r="F9">
        <v>0</v>
      </c>
      <c r="G9" t="s">
        <v>47</v>
      </c>
      <c r="H9">
        <v>63</v>
      </c>
      <c r="I9">
        <f t="shared" si="0"/>
        <v>399.14285714285717</v>
      </c>
      <c r="J9">
        <f t="shared" si="1"/>
        <v>79.828571428571436</v>
      </c>
      <c r="K9">
        <f t="shared" si="2"/>
        <v>319.31428571428575</v>
      </c>
      <c r="L9">
        <f t="shared" si="3"/>
        <v>-79.828571428571436</v>
      </c>
      <c r="M9">
        <f t="shared" si="4"/>
        <v>6372.6008163265315</v>
      </c>
      <c r="N9">
        <f t="shared" si="5"/>
        <v>319.31428571428575</v>
      </c>
      <c r="O9">
        <f t="shared" si="6"/>
        <v>19.957142857142859</v>
      </c>
    </row>
    <row r="10" spans="1:17" x14ac:dyDescent="0.3">
      <c r="B10">
        <v>2022</v>
      </c>
      <c r="C10">
        <v>6</v>
      </c>
      <c r="D10">
        <v>5</v>
      </c>
      <c r="E10">
        <v>0.89</v>
      </c>
      <c r="F10">
        <f>SUM(E6:E10)</f>
        <v>10.55</v>
      </c>
      <c r="G10" t="s">
        <v>47</v>
      </c>
      <c r="H10">
        <v>63</v>
      </c>
      <c r="I10">
        <f t="shared" si="0"/>
        <v>399.14285714285717</v>
      </c>
      <c r="J10">
        <f t="shared" si="1"/>
        <v>79.828571428571436</v>
      </c>
      <c r="K10">
        <f t="shared" si="2"/>
        <v>319.31428571428575</v>
      </c>
      <c r="L10">
        <f t="shared" si="3"/>
        <v>-69.278571428571439</v>
      </c>
      <c r="M10">
        <f t="shared" si="4"/>
        <v>4799.5204591836746</v>
      </c>
      <c r="N10">
        <f t="shared" si="5"/>
        <v>329.86428571428576</v>
      </c>
      <c r="O10">
        <f t="shared" si="6"/>
        <v>14.549985151592956</v>
      </c>
    </row>
    <row r="11" spans="1:17" x14ac:dyDescent="0.3">
      <c r="B11">
        <v>2022</v>
      </c>
      <c r="C11">
        <v>6</v>
      </c>
      <c r="D11">
        <v>6</v>
      </c>
      <c r="E11">
        <v>1.44</v>
      </c>
      <c r="F11">
        <f t="shared" ref="F11:F35" si="7">SUM(E7:E11)</f>
        <v>9.6199999999999992</v>
      </c>
      <c r="G11" t="s">
        <v>47</v>
      </c>
      <c r="H11">
        <v>63</v>
      </c>
      <c r="I11">
        <f t="shared" si="0"/>
        <v>399.14285714285717</v>
      </c>
      <c r="J11">
        <f t="shared" si="1"/>
        <v>79.828571428571436</v>
      </c>
      <c r="K11">
        <f t="shared" si="2"/>
        <v>319.31428571428575</v>
      </c>
      <c r="L11">
        <f t="shared" si="3"/>
        <v>-70.208571428571432</v>
      </c>
      <c r="M11">
        <f t="shared" si="4"/>
        <v>4929.2435020408166</v>
      </c>
      <c r="N11">
        <f t="shared" si="5"/>
        <v>328.93428571428575</v>
      </c>
      <c r="O11">
        <f t="shared" si="6"/>
        <v>14.985496240797429</v>
      </c>
    </row>
    <row r="12" spans="1:17" x14ac:dyDescent="0.3">
      <c r="B12">
        <v>2022</v>
      </c>
      <c r="C12">
        <v>6</v>
      </c>
      <c r="D12">
        <v>7</v>
      </c>
      <c r="E12">
        <v>7.0000000000000007E-2</v>
      </c>
      <c r="F12">
        <f t="shared" si="7"/>
        <v>8.66</v>
      </c>
      <c r="G12" t="s">
        <v>47</v>
      </c>
      <c r="H12">
        <v>63</v>
      </c>
      <c r="I12">
        <f t="shared" si="0"/>
        <v>399.14285714285717</v>
      </c>
      <c r="J12">
        <f t="shared" si="1"/>
        <v>79.828571428571436</v>
      </c>
      <c r="K12">
        <f t="shared" si="2"/>
        <v>319.31428571428575</v>
      </c>
      <c r="L12">
        <f t="shared" si="3"/>
        <v>-71.16857142857144</v>
      </c>
      <c r="M12">
        <f t="shared" si="4"/>
        <v>5064.9655591836754</v>
      </c>
      <c r="N12">
        <f t="shared" si="5"/>
        <v>327.97428571428577</v>
      </c>
      <c r="O12">
        <f t="shared" si="6"/>
        <v>15.443178870419162</v>
      </c>
    </row>
    <row r="13" spans="1:17" x14ac:dyDescent="0.3">
      <c r="B13">
        <v>2022</v>
      </c>
      <c r="C13">
        <v>6</v>
      </c>
      <c r="D13">
        <v>8</v>
      </c>
      <c r="E13">
        <v>0.08</v>
      </c>
      <c r="F13">
        <f t="shared" si="7"/>
        <v>6.02</v>
      </c>
      <c r="G13" t="s">
        <v>47</v>
      </c>
      <c r="H13">
        <v>63</v>
      </c>
      <c r="I13">
        <f t="shared" si="0"/>
        <v>399.14285714285717</v>
      </c>
      <c r="J13">
        <f t="shared" si="1"/>
        <v>79.828571428571436</v>
      </c>
      <c r="K13">
        <f t="shared" si="2"/>
        <v>319.31428571428575</v>
      </c>
      <c r="L13">
        <f t="shared" si="3"/>
        <v>-73.80857142857144</v>
      </c>
      <c r="M13">
        <f t="shared" si="4"/>
        <v>5447.7052163265325</v>
      </c>
      <c r="N13">
        <f t="shared" si="5"/>
        <v>325.33428571428573</v>
      </c>
      <c r="O13">
        <f t="shared" si="6"/>
        <v>16.744946522823</v>
      </c>
    </row>
    <row r="14" spans="1:17" x14ac:dyDescent="0.3">
      <c r="B14">
        <v>2022</v>
      </c>
      <c r="C14">
        <v>6</v>
      </c>
      <c r="D14">
        <v>9</v>
      </c>
      <c r="E14">
        <v>8.85</v>
      </c>
      <c r="F14">
        <f t="shared" si="7"/>
        <v>11.33</v>
      </c>
      <c r="G14" t="s">
        <v>47</v>
      </c>
      <c r="H14">
        <v>63</v>
      </c>
      <c r="I14">
        <f t="shared" si="0"/>
        <v>399.14285714285717</v>
      </c>
      <c r="J14">
        <f t="shared" si="1"/>
        <v>79.828571428571436</v>
      </c>
      <c r="K14">
        <f t="shared" si="2"/>
        <v>319.31428571428575</v>
      </c>
      <c r="L14">
        <f t="shared" si="3"/>
        <v>-68.498571428571438</v>
      </c>
      <c r="M14">
        <f t="shared" si="4"/>
        <v>4692.0542877551034</v>
      </c>
      <c r="N14">
        <f t="shared" si="5"/>
        <v>330.64428571428573</v>
      </c>
      <c r="O14">
        <f t="shared" si="6"/>
        <v>14.190640789750626</v>
      </c>
    </row>
    <row r="15" spans="1:17" x14ac:dyDescent="0.3">
      <c r="B15">
        <v>2022</v>
      </c>
      <c r="C15">
        <v>6</v>
      </c>
      <c r="D15">
        <v>10</v>
      </c>
      <c r="E15">
        <v>7.03</v>
      </c>
      <c r="F15">
        <f t="shared" si="7"/>
        <v>17.47</v>
      </c>
      <c r="G15" t="s">
        <v>47</v>
      </c>
      <c r="H15">
        <v>63</v>
      </c>
      <c r="I15">
        <f t="shared" si="0"/>
        <v>399.14285714285717</v>
      </c>
      <c r="J15">
        <f t="shared" si="1"/>
        <v>79.828571428571436</v>
      </c>
      <c r="K15">
        <f t="shared" si="2"/>
        <v>319.31428571428575</v>
      </c>
      <c r="L15">
        <f t="shared" si="3"/>
        <v>-62.358571428571437</v>
      </c>
      <c r="M15">
        <f t="shared" si="4"/>
        <v>3888.5914306122459</v>
      </c>
      <c r="N15">
        <f t="shared" si="5"/>
        <v>336.78428571428572</v>
      </c>
      <c r="O15">
        <f t="shared" si="6"/>
        <v>11.546237741956793</v>
      </c>
    </row>
    <row r="16" spans="1:17" x14ac:dyDescent="0.3">
      <c r="B16">
        <v>2022</v>
      </c>
      <c r="C16">
        <v>6</v>
      </c>
      <c r="D16">
        <v>11</v>
      </c>
      <c r="E16">
        <v>3.54</v>
      </c>
      <c r="F16">
        <f t="shared" si="7"/>
        <v>19.57</v>
      </c>
      <c r="G16" t="s">
        <v>47</v>
      </c>
      <c r="H16">
        <v>63</v>
      </c>
      <c r="I16">
        <f t="shared" si="0"/>
        <v>399.14285714285717</v>
      </c>
      <c r="J16">
        <f t="shared" si="1"/>
        <v>79.828571428571436</v>
      </c>
      <c r="K16">
        <f t="shared" si="2"/>
        <v>319.31428571428575</v>
      </c>
      <c r="L16">
        <f t="shared" si="3"/>
        <v>-60.258571428571436</v>
      </c>
      <c r="M16">
        <f t="shared" si="4"/>
        <v>3631.0954306122458</v>
      </c>
      <c r="N16">
        <f t="shared" si="5"/>
        <v>338.88428571428574</v>
      </c>
      <c r="O16">
        <f t="shared" si="6"/>
        <v>10.714853369369957</v>
      </c>
    </row>
    <row r="17" spans="2:15" x14ac:dyDescent="0.3">
      <c r="B17">
        <v>2022</v>
      </c>
      <c r="C17">
        <v>6</v>
      </c>
      <c r="D17">
        <v>12</v>
      </c>
      <c r="E17">
        <v>0.02</v>
      </c>
      <c r="F17">
        <f t="shared" si="7"/>
        <v>19.52</v>
      </c>
      <c r="G17" t="s">
        <v>47</v>
      </c>
      <c r="H17">
        <v>63</v>
      </c>
      <c r="I17">
        <f t="shared" si="0"/>
        <v>399.14285714285717</v>
      </c>
      <c r="J17">
        <f t="shared" si="1"/>
        <v>79.828571428571436</v>
      </c>
      <c r="K17">
        <f t="shared" si="2"/>
        <v>319.31428571428575</v>
      </c>
      <c r="L17">
        <f t="shared" si="3"/>
        <v>-60.30857142857144</v>
      </c>
      <c r="M17">
        <f t="shared" si="4"/>
        <v>3637.1237877551034</v>
      </c>
      <c r="N17">
        <f t="shared" si="5"/>
        <v>338.83428571428573</v>
      </c>
      <c r="O17">
        <f t="shared" si="6"/>
        <v>10.734225965615607</v>
      </c>
    </row>
    <row r="18" spans="2:15" x14ac:dyDescent="0.3">
      <c r="B18">
        <v>2022</v>
      </c>
      <c r="C18">
        <v>6</v>
      </c>
      <c r="D18">
        <v>13</v>
      </c>
      <c r="E18">
        <v>0.6</v>
      </c>
      <c r="F18">
        <f t="shared" si="7"/>
        <v>20.04</v>
      </c>
      <c r="G18" t="s">
        <v>47</v>
      </c>
      <c r="H18">
        <v>63</v>
      </c>
      <c r="I18">
        <f t="shared" si="0"/>
        <v>399.14285714285717</v>
      </c>
      <c r="J18">
        <f t="shared" si="1"/>
        <v>79.828571428571436</v>
      </c>
      <c r="K18">
        <f t="shared" si="2"/>
        <v>319.31428571428575</v>
      </c>
      <c r="L18">
        <f t="shared" si="3"/>
        <v>-59.788571428571437</v>
      </c>
      <c r="M18">
        <f t="shared" si="4"/>
        <v>3574.6732734693887</v>
      </c>
      <c r="N18">
        <f t="shared" si="5"/>
        <v>339.35428571428577</v>
      </c>
      <c r="O18">
        <f t="shared" si="6"/>
        <v>10.533750195449223</v>
      </c>
    </row>
    <row r="19" spans="2:15" x14ac:dyDescent="0.3">
      <c r="B19">
        <v>2022</v>
      </c>
      <c r="C19">
        <v>6</v>
      </c>
      <c r="D19">
        <v>14</v>
      </c>
      <c r="E19">
        <v>3.72</v>
      </c>
      <c r="F19">
        <f t="shared" si="7"/>
        <v>14.91</v>
      </c>
      <c r="G19" t="s">
        <v>47</v>
      </c>
      <c r="H19">
        <v>63</v>
      </c>
      <c r="I19">
        <f t="shared" si="0"/>
        <v>399.14285714285717</v>
      </c>
      <c r="J19">
        <f t="shared" si="1"/>
        <v>79.828571428571436</v>
      </c>
      <c r="K19">
        <f t="shared" si="2"/>
        <v>319.31428571428575</v>
      </c>
      <c r="L19">
        <f t="shared" si="3"/>
        <v>-64.91857142857144</v>
      </c>
      <c r="M19">
        <f t="shared" si="4"/>
        <v>4214.4209163265323</v>
      </c>
      <c r="N19">
        <f t="shared" si="5"/>
        <v>334.22428571428577</v>
      </c>
      <c r="O19">
        <f t="shared" si="6"/>
        <v>12.609559198607316</v>
      </c>
    </row>
    <row r="20" spans="2:15" x14ac:dyDescent="0.3">
      <c r="B20">
        <v>2022</v>
      </c>
      <c r="C20">
        <v>6</v>
      </c>
      <c r="D20">
        <v>15</v>
      </c>
      <c r="E20">
        <v>3.67</v>
      </c>
      <c r="F20">
        <f t="shared" si="7"/>
        <v>11.55</v>
      </c>
      <c r="G20" t="s">
        <v>47</v>
      </c>
      <c r="H20">
        <v>63</v>
      </c>
      <c r="I20">
        <f t="shared" si="0"/>
        <v>399.14285714285717</v>
      </c>
      <c r="J20">
        <f t="shared" si="1"/>
        <v>79.828571428571436</v>
      </c>
      <c r="K20">
        <f t="shared" si="2"/>
        <v>319.31428571428575</v>
      </c>
      <c r="L20">
        <f t="shared" si="3"/>
        <v>-68.278571428571439</v>
      </c>
      <c r="M20">
        <f t="shared" si="4"/>
        <v>4661.9633163265316</v>
      </c>
      <c r="N20">
        <f t="shared" si="5"/>
        <v>330.86428571428576</v>
      </c>
      <c r="O20">
        <f t="shared" si="6"/>
        <v>14.09025850663229</v>
      </c>
    </row>
    <row r="21" spans="2:15" x14ac:dyDescent="0.3">
      <c r="B21">
        <v>2022</v>
      </c>
      <c r="C21">
        <v>6</v>
      </c>
      <c r="D21">
        <v>16</v>
      </c>
      <c r="E21">
        <v>8.24</v>
      </c>
      <c r="F21">
        <f t="shared" si="7"/>
        <v>16.25</v>
      </c>
      <c r="G21" t="s">
        <v>47</v>
      </c>
      <c r="H21">
        <v>63</v>
      </c>
      <c r="I21">
        <f t="shared" si="0"/>
        <v>399.14285714285717</v>
      </c>
      <c r="J21">
        <f t="shared" si="1"/>
        <v>79.828571428571436</v>
      </c>
      <c r="K21">
        <f t="shared" si="2"/>
        <v>319.31428571428575</v>
      </c>
      <c r="L21">
        <f t="shared" si="3"/>
        <v>-63.578571428571436</v>
      </c>
      <c r="M21">
        <f t="shared" si="4"/>
        <v>4042.2347448979604</v>
      </c>
      <c r="N21">
        <f t="shared" si="5"/>
        <v>335.56428571428575</v>
      </c>
      <c r="O21">
        <f t="shared" si="6"/>
        <v>12.046081531869865</v>
      </c>
    </row>
    <row r="22" spans="2:15" x14ac:dyDescent="0.3">
      <c r="B22">
        <v>2022</v>
      </c>
      <c r="C22">
        <v>6</v>
      </c>
      <c r="D22">
        <v>17</v>
      </c>
      <c r="E22">
        <v>12.76</v>
      </c>
      <c r="F22">
        <f t="shared" si="7"/>
        <v>28.990000000000002</v>
      </c>
      <c r="G22" t="s">
        <v>47</v>
      </c>
      <c r="H22">
        <v>63</v>
      </c>
      <c r="I22">
        <f t="shared" si="0"/>
        <v>399.14285714285717</v>
      </c>
      <c r="J22">
        <f t="shared" si="1"/>
        <v>79.828571428571436</v>
      </c>
      <c r="K22">
        <f t="shared" si="2"/>
        <v>319.31428571428575</v>
      </c>
      <c r="L22">
        <f t="shared" si="3"/>
        <v>-50.838571428571434</v>
      </c>
      <c r="M22">
        <f t="shared" si="4"/>
        <v>2584.5603448979596</v>
      </c>
      <c r="N22">
        <f t="shared" si="5"/>
        <v>348.30428571428575</v>
      </c>
      <c r="O22">
        <f t="shared" si="6"/>
        <v>7.4204092539305595</v>
      </c>
    </row>
    <row r="23" spans="2:15" x14ac:dyDescent="0.3">
      <c r="B23">
        <v>2022</v>
      </c>
      <c r="C23">
        <v>6</v>
      </c>
      <c r="D23">
        <v>18</v>
      </c>
      <c r="E23">
        <v>14.23</v>
      </c>
      <c r="F23">
        <f t="shared" si="7"/>
        <v>42.620000000000005</v>
      </c>
      <c r="G23" t="s">
        <v>48</v>
      </c>
      <c r="H23">
        <v>80</v>
      </c>
      <c r="I23">
        <f t="shared" si="0"/>
        <v>314.32499999999999</v>
      </c>
      <c r="J23">
        <f t="shared" si="1"/>
        <v>62.865000000000002</v>
      </c>
      <c r="K23">
        <f t="shared" si="2"/>
        <v>251.46</v>
      </c>
      <c r="L23">
        <f t="shared" si="3"/>
        <v>-20.244999999999997</v>
      </c>
      <c r="M23">
        <f t="shared" si="4"/>
        <v>409.86002499999989</v>
      </c>
      <c r="N23">
        <f t="shared" si="5"/>
        <v>294.08000000000004</v>
      </c>
      <c r="O23">
        <f t="shared" si="6"/>
        <v>1.3937024789173009</v>
      </c>
    </row>
    <row r="24" spans="2:15" x14ac:dyDescent="0.3">
      <c r="B24">
        <v>2022</v>
      </c>
      <c r="C24">
        <v>6</v>
      </c>
      <c r="D24">
        <v>19</v>
      </c>
      <c r="E24">
        <v>12.31</v>
      </c>
      <c r="F24">
        <f t="shared" si="7"/>
        <v>51.210000000000008</v>
      </c>
      <c r="G24" t="s">
        <v>48</v>
      </c>
      <c r="H24">
        <v>80</v>
      </c>
      <c r="I24">
        <f t="shared" si="0"/>
        <v>314.32499999999999</v>
      </c>
      <c r="J24">
        <f t="shared" si="1"/>
        <v>62.865000000000002</v>
      </c>
      <c r="K24">
        <f t="shared" si="2"/>
        <v>251.46</v>
      </c>
      <c r="L24">
        <f t="shared" si="3"/>
        <v>-11.654999999999994</v>
      </c>
      <c r="M24">
        <f t="shared" si="4"/>
        <v>135.83902499999985</v>
      </c>
      <c r="N24">
        <f t="shared" si="5"/>
        <v>302.67</v>
      </c>
      <c r="O24">
        <f t="shared" si="6"/>
        <v>0.44880240856378184</v>
      </c>
    </row>
    <row r="25" spans="2:15" x14ac:dyDescent="0.3">
      <c r="B25">
        <v>2022</v>
      </c>
      <c r="C25">
        <v>6</v>
      </c>
      <c r="D25">
        <v>20</v>
      </c>
      <c r="E25">
        <v>11.01</v>
      </c>
      <c r="F25">
        <f t="shared" si="7"/>
        <v>58.550000000000004</v>
      </c>
      <c r="G25" t="s">
        <v>49</v>
      </c>
      <c r="H25">
        <v>91</v>
      </c>
      <c r="I25">
        <f t="shared" si="0"/>
        <v>276.32967032967031</v>
      </c>
      <c r="J25">
        <f t="shared" si="1"/>
        <v>55.265934065934061</v>
      </c>
      <c r="K25">
        <f t="shared" si="2"/>
        <v>221.06373626373625</v>
      </c>
      <c r="L25">
        <f t="shared" si="3"/>
        <v>3.2840659340659428</v>
      </c>
      <c r="M25">
        <f t="shared" si="4"/>
        <v>10.785089059292414</v>
      </c>
      <c r="N25">
        <f t="shared" si="5"/>
        <v>279.61373626373626</v>
      </c>
      <c r="O25">
        <f t="shared" si="6"/>
        <v>3.8571384951988703E-2</v>
      </c>
    </row>
    <row r="26" spans="2:15" x14ac:dyDescent="0.3">
      <c r="B26">
        <v>2022</v>
      </c>
      <c r="C26">
        <v>6</v>
      </c>
      <c r="D26">
        <v>21</v>
      </c>
      <c r="E26">
        <v>10.71</v>
      </c>
      <c r="F26">
        <f t="shared" si="7"/>
        <v>61.02</v>
      </c>
      <c r="G26" t="s">
        <v>49</v>
      </c>
      <c r="H26">
        <v>91</v>
      </c>
      <c r="I26">
        <f t="shared" si="0"/>
        <v>276.32967032967031</v>
      </c>
      <c r="J26">
        <f t="shared" si="1"/>
        <v>55.265934065934061</v>
      </c>
      <c r="K26">
        <f t="shared" si="2"/>
        <v>221.06373626373625</v>
      </c>
      <c r="L26">
        <f t="shared" si="3"/>
        <v>5.7540659340659417</v>
      </c>
      <c r="M26">
        <f t="shared" si="4"/>
        <v>33.109274773578157</v>
      </c>
      <c r="N26">
        <f t="shared" si="5"/>
        <v>282.08373626373623</v>
      </c>
      <c r="O26">
        <f t="shared" si="6"/>
        <v>0.11737392311984411</v>
      </c>
    </row>
    <row r="27" spans="2:15" x14ac:dyDescent="0.3">
      <c r="B27">
        <v>2022</v>
      </c>
      <c r="C27">
        <v>6</v>
      </c>
      <c r="D27">
        <v>22</v>
      </c>
      <c r="E27">
        <v>11.96</v>
      </c>
      <c r="F27">
        <f t="shared" si="7"/>
        <v>60.22</v>
      </c>
      <c r="G27" t="s">
        <v>49</v>
      </c>
      <c r="H27">
        <v>91</v>
      </c>
      <c r="I27">
        <f t="shared" si="0"/>
        <v>276.32967032967031</v>
      </c>
      <c r="J27">
        <f t="shared" si="1"/>
        <v>55.265934065934061</v>
      </c>
      <c r="K27">
        <f t="shared" si="2"/>
        <v>221.06373626373625</v>
      </c>
      <c r="L27">
        <f t="shared" si="3"/>
        <v>4.9540659340659374</v>
      </c>
      <c r="M27">
        <f t="shared" si="4"/>
        <v>24.542769279072608</v>
      </c>
      <c r="N27">
        <f t="shared" si="5"/>
        <v>281.28373626373627</v>
      </c>
      <c r="O27">
        <f t="shared" si="6"/>
        <v>8.7252713594720255E-2</v>
      </c>
    </row>
    <row r="28" spans="2:15" x14ac:dyDescent="0.3">
      <c r="B28">
        <v>2022</v>
      </c>
      <c r="C28">
        <v>6</v>
      </c>
      <c r="D28">
        <v>23</v>
      </c>
      <c r="E28">
        <v>3.57</v>
      </c>
      <c r="F28">
        <f t="shared" si="7"/>
        <v>49.56</v>
      </c>
      <c r="G28" t="s">
        <v>48</v>
      </c>
      <c r="H28">
        <v>80</v>
      </c>
      <c r="I28">
        <f t="shared" si="0"/>
        <v>314.32499999999999</v>
      </c>
      <c r="J28">
        <f t="shared" si="1"/>
        <v>62.865000000000002</v>
      </c>
      <c r="K28">
        <f t="shared" si="2"/>
        <v>251.46</v>
      </c>
      <c r="L28">
        <f t="shared" si="3"/>
        <v>-13.305</v>
      </c>
      <c r="M28">
        <f t="shared" si="4"/>
        <v>177.02302499999999</v>
      </c>
      <c r="N28">
        <f t="shared" si="5"/>
        <v>301.02</v>
      </c>
      <c r="O28">
        <f t="shared" si="6"/>
        <v>0.58807728722344033</v>
      </c>
    </row>
    <row r="29" spans="2:15" x14ac:dyDescent="0.3">
      <c r="B29">
        <v>2022</v>
      </c>
      <c r="C29">
        <v>6</v>
      </c>
      <c r="D29">
        <v>24</v>
      </c>
      <c r="E29">
        <v>6.53</v>
      </c>
      <c r="F29">
        <f t="shared" si="7"/>
        <v>43.78</v>
      </c>
      <c r="G29" t="s">
        <v>48</v>
      </c>
      <c r="H29">
        <v>80</v>
      </c>
      <c r="I29">
        <f t="shared" si="0"/>
        <v>314.32499999999999</v>
      </c>
      <c r="J29">
        <f t="shared" si="1"/>
        <v>62.865000000000002</v>
      </c>
      <c r="K29">
        <f t="shared" si="2"/>
        <v>251.46</v>
      </c>
      <c r="L29">
        <f t="shared" si="3"/>
        <v>-19.085000000000001</v>
      </c>
      <c r="M29">
        <f t="shared" si="4"/>
        <v>364.23722500000002</v>
      </c>
      <c r="N29">
        <f t="shared" si="5"/>
        <v>295.24</v>
      </c>
      <c r="O29">
        <f t="shared" si="6"/>
        <v>1.2336987704918034</v>
      </c>
    </row>
    <row r="30" spans="2:15" x14ac:dyDescent="0.3">
      <c r="B30">
        <v>2022</v>
      </c>
      <c r="C30">
        <v>6</v>
      </c>
      <c r="D30">
        <v>25</v>
      </c>
      <c r="E30">
        <v>6.63</v>
      </c>
      <c r="F30">
        <f t="shared" si="7"/>
        <v>39.400000000000006</v>
      </c>
      <c r="G30" t="s">
        <v>48</v>
      </c>
      <c r="H30">
        <v>80</v>
      </c>
      <c r="I30">
        <f t="shared" si="0"/>
        <v>314.32499999999999</v>
      </c>
      <c r="J30">
        <f t="shared" si="1"/>
        <v>62.865000000000002</v>
      </c>
      <c r="K30">
        <f t="shared" si="2"/>
        <v>251.46</v>
      </c>
      <c r="L30">
        <f t="shared" si="3"/>
        <v>-23.464999999999996</v>
      </c>
      <c r="M30">
        <f t="shared" si="4"/>
        <v>550.60622499999988</v>
      </c>
      <c r="N30">
        <f t="shared" si="5"/>
        <v>290.86</v>
      </c>
      <c r="O30">
        <f t="shared" si="6"/>
        <v>1.8930283469710509</v>
      </c>
    </row>
    <row r="31" spans="2:15" x14ac:dyDescent="0.3">
      <c r="B31">
        <v>2022</v>
      </c>
      <c r="C31">
        <v>6</v>
      </c>
      <c r="D31">
        <v>26</v>
      </c>
      <c r="E31">
        <v>4.83</v>
      </c>
      <c r="F31">
        <f t="shared" si="7"/>
        <v>33.520000000000003</v>
      </c>
      <c r="G31" t="s">
        <v>47</v>
      </c>
      <c r="H31">
        <v>63</v>
      </c>
      <c r="I31">
        <f t="shared" si="0"/>
        <v>399.14285714285717</v>
      </c>
      <c r="J31">
        <f t="shared" si="1"/>
        <v>79.828571428571436</v>
      </c>
      <c r="K31">
        <f t="shared" si="2"/>
        <v>319.31428571428575</v>
      </c>
      <c r="L31">
        <f t="shared" si="3"/>
        <v>-46.308571428571433</v>
      </c>
      <c r="M31">
        <f t="shared" si="4"/>
        <v>2144.4837877551026</v>
      </c>
      <c r="N31">
        <f t="shared" si="5"/>
        <v>352.83428571428573</v>
      </c>
      <c r="O31">
        <f t="shared" si="6"/>
        <v>6.0778781274437685</v>
      </c>
    </row>
    <row r="32" spans="2:15" x14ac:dyDescent="0.3">
      <c r="B32">
        <v>2022</v>
      </c>
      <c r="C32">
        <v>6</v>
      </c>
      <c r="D32">
        <v>27</v>
      </c>
      <c r="E32">
        <v>2.23</v>
      </c>
      <c r="F32">
        <f t="shared" si="7"/>
        <v>23.790000000000003</v>
      </c>
      <c r="G32" t="s">
        <v>47</v>
      </c>
      <c r="H32">
        <v>63</v>
      </c>
      <c r="I32">
        <f t="shared" si="0"/>
        <v>399.14285714285717</v>
      </c>
      <c r="J32">
        <f t="shared" si="1"/>
        <v>79.828571428571436</v>
      </c>
      <c r="K32">
        <f t="shared" si="2"/>
        <v>319.31428571428575</v>
      </c>
      <c r="L32">
        <f t="shared" si="3"/>
        <v>-56.03857142857143</v>
      </c>
      <c r="M32">
        <f t="shared" si="4"/>
        <v>3140.3214877551022</v>
      </c>
      <c r="N32">
        <f t="shared" si="5"/>
        <v>343.10428571428577</v>
      </c>
      <c r="O32">
        <f t="shared" si="6"/>
        <v>9.152673453837739</v>
      </c>
    </row>
    <row r="33" spans="2:15" x14ac:dyDescent="0.3">
      <c r="B33">
        <v>2022</v>
      </c>
      <c r="C33">
        <v>6</v>
      </c>
      <c r="D33">
        <v>28</v>
      </c>
      <c r="E33">
        <v>6.19</v>
      </c>
      <c r="F33">
        <f t="shared" si="7"/>
        <v>26.410000000000004</v>
      </c>
      <c r="G33" t="s">
        <v>47</v>
      </c>
      <c r="H33">
        <v>63</v>
      </c>
      <c r="I33">
        <f t="shared" si="0"/>
        <v>399.14285714285717</v>
      </c>
      <c r="J33">
        <f t="shared" si="1"/>
        <v>79.828571428571436</v>
      </c>
      <c r="K33">
        <f t="shared" si="2"/>
        <v>319.31428571428575</v>
      </c>
      <c r="L33">
        <f t="shared" si="3"/>
        <v>-53.418571428571433</v>
      </c>
      <c r="M33">
        <f t="shared" si="4"/>
        <v>2853.5437734693883</v>
      </c>
      <c r="N33">
        <f t="shared" si="5"/>
        <v>345.72428571428577</v>
      </c>
      <c r="O33">
        <f t="shared" si="6"/>
        <v>8.2538134906369294</v>
      </c>
    </row>
    <row r="34" spans="2:15" x14ac:dyDescent="0.3">
      <c r="B34">
        <v>2022</v>
      </c>
      <c r="C34">
        <v>6</v>
      </c>
      <c r="D34">
        <v>29</v>
      </c>
      <c r="E34">
        <v>8.25</v>
      </c>
      <c r="F34">
        <f t="shared" si="7"/>
        <v>28.130000000000003</v>
      </c>
      <c r="G34" t="s">
        <v>47</v>
      </c>
      <c r="H34">
        <v>63</v>
      </c>
      <c r="I34">
        <f t="shared" si="0"/>
        <v>399.14285714285717</v>
      </c>
      <c r="J34">
        <f t="shared" si="1"/>
        <v>79.828571428571436</v>
      </c>
      <c r="K34">
        <f t="shared" si="2"/>
        <v>319.31428571428575</v>
      </c>
      <c r="L34">
        <f t="shared" si="3"/>
        <v>-51.698571428571434</v>
      </c>
      <c r="M34">
        <f t="shared" si="4"/>
        <v>2672.7422877551026</v>
      </c>
      <c r="N34">
        <f t="shared" si="5"/>
        <v>347.44428571428574</v>
      </c>
      <c r="O34">
        <f t="shared" si="6"/>
        <v>7.6925780553863587</v>
      </c>
    </row>
    <row r="35" spans="2:15" x14ac:dyDescent="0.3">
      <c r="B35">
        <v>2022</v>
      </c>
      <c r="C35">
        <v>6</v>
      </c>
      <c r="D35">
        <v>30</v>
      </c>
      <c r="E35">
        <v>9.27</v>
      </c>
      <c r="F35">
        <f t="shared" si="7"/>
        <v>30.77</v>
      </c>
      <c r="G35" t="s">
        <v>47</v>
      </c>
      <c r="H35">
        <v>63</v>
      </c>
      <c r="I35">
        <f t="shared" si="0"/>
        <v>399.14285714285717</v>
      </c>
      <c r="J35">
        <f t="shared" si="1"/>
        <v>79.828571428571436</v>
      </c>
      <c r="K35">
        <f t="shared" si="2"/>
        <v>319.31428571428575</v>
      </c>
      <c r="L35">
        <f t="shared" si="3"/>
        <v>-49.05857142857144</v>
      </c>
      <c r="M35">
        <f t="shared" si="4"/>
        <v>2406.7434306122459</v>
      </c>
      <c r="N35">
        <f t="shared" si="5"/>
        <v>350.08428571428573</v>
      </c>
      <c r="O35">
        <f t="shared" si="6"/>
        <v>6.8747542486853046</v>
      </c>
    </row>
    <row r="36" spans="2:15" x14ac:dyDescent="0.3">
      <c r="O36" s="12">
        <f>SUM(O6:O35)</f>
        <v>289.29039945721024</v>
      </c>
    </row>
  </sheetData>
  <autoFilter ref="B5:N35" xr:uid="{92A9500A-B3AF-4C9A-8B9D-CD7645EE0FDB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25B31-8E3B-4305-8667-52A9A61A51D2}">
  <sheetPr codeName="Sheet8"/>
  <dimension ref="A2:Q36"/>
  <sheetViews>
    <sheetView topLeftCell="A16" workbookViewId="0">
      <selection activeCell="G23" sqref="G23"/>
    </sheetView>
  </sheetViews>
  <sheetFormatPr defaultRowHeight="14.4" x14ac:dyDescent="0.3"/>
  <cols>
    <col min="1" max="1" width="13.5546875" style="1" bestFit="1" customWidth="1"/>
    <col min="2" max="2" width="10.21875" style="1" bestFit="1" customWidth="1"/>
    <col min="3" max="3" width="8.6640625" style="1" bestFit="1" customWidth="1"/>
    <col min="4" max="4" width="14.33203125" style="1" bestFit="1" customWidth="1"/>
    <col min="5" max="5" width="6.88671875" style="1" bestFit="1" customWidth="1"/>
    <col min="6" max="6" width="11.21875" style="1" bestFit="1" customWidth="1"/>
    <col min="7" max="7" width="7.109375" style="1" bestFit="1" customWidth="1"/>
    <col min="8" max="8" width="18" style="1" bestFit="1" customWidth="1"/>
    <col min="9" max="11" width="12" style="1" bestFit="1" customWidth="1"/>
    <col min="12" max="12" width="12.6640625" style="1" bestFit="1" customWidth="1"/>
    <col min="13" max="15" width="12" style="1" bestFit="1" customWidth="1"/>
    <col min="16" max="16" width="8.88671875" style="1"/>
    <col min="17" max="17" width="3" style="1" bestFit="1" customWidth="1"/>
    <col min="18" max="16384" width="8.88671875" style="1"/>
  </cols>
  <sheetData>
    <row r="2" spans="1:17" x14ac:dyDescent="0.3">
      <c r="A2" s="6" t="s">
        <v>44</v>
      </c>
      <c r="B2" s="6" t="s">
        <v>22</v>
      </c>
    </row>
    <row r="3" spans="1:17" x14ac:dyDescent="0.3">
      <c r="A3" s="5" t="s">
        <v>45</v>
      </c>
      <c r="B3" s="7">
        <v>78</v>
      </c>
    </row>
    <row r="5" spans="1:17" customFormat="1" x14ac:dyDescent="0.3">
      <c r="B5" s="10" t="s">
        <v>33</v>
      </c>
      <c r="C5" s="10" t="s">
        <v>34</v>
      </c>
      <c r="D5" s="10" t="s">
        <v>35</v>
      </c>
      <c r="E5" s="10" t="s">
        <v>46</v>
      </c>
      <c r="F5" s="10" t="s">
        <v>36</v>
      </c>
      <c r="G5" s="10" t="s">
        <v>37</v>
      </c>
      <c r="H5" s="10" t="s">
        <v>38</v>
      </c>
      <c r="I5" s="10" t="s">
        <v>51</v>
      </c>
      <c r="J5" s="10" t="s">
        <v>39</v>
      </c>
      <c r="K5" s="10" t="s">
        <v>52</v>
      </c>
      <c r="L5" s="10" t="s">
        <v>40</v>
      </c>
      <c r="M5" s="10" t="s">
        <v>41</v>
      </c>
      <c r="N5" s="10" t="s">
        <v>42</v>
      </c>
      <c r="O5" s="10" t="s">
        <v>43</v>
      </c>
    </row>
    <row r="6" spans="1:17" x14ac:dyDescent="0.3">
      <c r="B6" s="1">
        <v>2022</v>
      </c>
      <c r="C6" s="1">
        <v>6</v>
      </c>
      <c r="D6" s="1">
        <v>1</v>
      </c>
      <c r="E6" s="1">
        <v>2.37</v>
      </c>
      <c r="F6" s="1">
        <v>0</v>
      </c>
      <c r="G6" s="1" t="s">
        <v>47</v>
      </c>
      <c r="H6" s="1">
        <v>60</v>
      </c>
      <c r="I6" s="1">
        <f>(25400-254)/H6</f>
        <v>419.1</v>
      </c>
      <c r="J6" s="1">
        <f>I6*0.2</f>
        <v>83.820000000000007</v>
      </c>
      <c r="K6" s="1">
        <f>I6*0.8</f>
        <v>335.28000000000003</v>
      </c>
      <c r="L6" s="1">
        <f>F6-J6</f>
        <v>-83.820000000000007</v>
      </c>
      <c r="M6" s="1">
        <f>POWER(L6,2)</f>
        <v>7025.7924000000012</v>
      </c>
      <c r="N6" s="1">
        <f>F6+K6</f>
        <v>335.28000000000003</v>
      </c>
      <c r="O6" s="1">
        <f>M6/N6</f>
        <v>20.955000000000002</v>
      </c>
    </row>
    <row r="7" spans="1:17" x14ac:dyDescent="0.3">
      <c r="B7" s="1">
        <v>2022</v>
      </c>
      <c r="C7" s="1">
        <v>6</v>
      </c>
      <c r="D7" s="1">
        <v>2</v>
      </c>
      <c r="E7" s="1">
        <v>1.03</v>
      </c>
      <c r="F7" s="1">
        <v>0</v>
      </c>
      <c r="G7" s="1" t="s">
        <v>47</v>
      </c>
      <c r="H7" s="1">
        <v>60</v>
      </c>
      <c r="I7" s="1">
        <f t="shared" ref="I7:I35" si="0">(25400-254)/H7</f>
        <v>419.1</v>
      </c>
      <c r="J7" s="1">
        <f t="shared" ref="J7:J35" si="1">I7*0.2</f>
        <v>83.820000000000007</v>
      </c>
      <c r="K7" s="1">
        <f t="shared" ref="K7:K35" si="2">I7*0.8</f>
        <v>335.28000000000003</v>
      </c>
      <c r="L7" s="1">
        <f t="shared" ref="L7:L35" si="3">F7-J7</f>
        <v>-83.820000000000007</v>
      </c>
      <c r="M7" s="1">
        <f t="shared" ref="M7:M35" si="4">POWER(L7,2)</f>
        <v>7025.7924000000012</v>
      </c>
      <c r="N7" s="1">
        <f t="shared" ref="N7:N35" si="5">F7+K7</f>
        <v>335.28000000000003</v>
      </c>
      <c r="O7" s="1">
        <f t="shared" ref="O7:O35" si="6">M7/N7</f>
        <v>20.955000000000002</v>
      </c>
      <c r="Q7" s="1">
        <v>60</v>
      </c>
    </row>
    <row r="8" spans="1:17" x14ac:dyDescent="0.3">
      <c r="B8" s="1">
        <v>2022</v>
      </c>
      <c r="C8" s="1">
        <v>6</v>
      </c>
      <c r="D8" s="1">
        <v>3</v>
      </c>
      <c r="E8" s="1">
        <v>2.72</v>
      </c>
      <c r="F8" s="1">
        <v>0</v>
      </c>
      <c r="G8" s="1" t="s">
        <v>47</v>
      </c>
      <c r="H8" s="1">
        <v>60</v>
      </c>
      <c r="I8" s="1">
        <f t="shared" si="0"/>
        <v>419.1</v>
      </c>
      <c r="J8" s="1">
        <f t="shared" si="1"/>
        <v>83.820000000000007</v>
      </c>
      <c r="K8" s="1">
        <f t="shared" si="2"/>
        <v>335.28000000000003</v>
      </c>
      <c r="L8" s="1">
        <f t="shared" si="3"/>
        <v>-83.820000000000007</v>
      </c>
      <c r="M8" s="1">
        <f t="shared" si="4"/>
        <v>7025.7924000000012</v>
      </c>
      <c r="N8" s="1">
        <f t="shared" si="5"/>
        <v>335.28000000000003</v>
      </c>
      <c r="O8" s="1">
        <f t="shared" si="6"/>
        <v>20.955000000000002</v>
      </c>
      <c r="Q8" s="1">
        <v>78</v>
      </c>
    </row>
    <row r="9" spans="1:17" x14ac:dyDescent="0.3">
      <c r="B9" s="1">
        <v>2022</v>
      </c>
      <c r="C9" s="1">
        <v>6</v>
      </c>
      <c r="D9" s="1">
        <v>4</v>
      </c>
      <c r="E9" s="1">
        <v>3.54</v>
      </c>
      <c r="F9" s="1">
        <v>0</v>
      </c>
      <c r="G9" s="1" t="s">
        <v>47</v>
      </c>
      <c r="H9" s="1">
        <v>60</v>
      </c>
      <c r="I9" s="1">
        <f t="shared" si="0"/>
        <v>419.1</v>
      </c>
      <c r="J9" s="1">
        <f t="shared" si="1"/>
        <v>83.820000000000007</v>
      </c>
      <c r="K9" s="1">
        <f t="shared" si="2"/>
        <v>335.28000000000003</v>
      </c>
      <c r="L9" s="1">
        <f t="shared" si="3"/>
        <v>-83.820000000000007</v>
      </c>
      <c r="M9" s="1">
        <f t="shared" si="4"/>
        <v>7025.7924000000012</v>
      </c>
      <c r="N9" s="1">
        <f t="shared" si="5"/>
        <v>335.28000000000003</v>
      </c>
      <c r="O9" s="1">
        <f t="shared" si="6"/>
        <v>20.955000000000002</v>
      </c>
      <c r="Q9" s="1">
        <v>90</v>
      </c>
    </row>
    <row r="10" spans="1:17" x14ac:dyDescent="0.3">
      <c r="B10" s="1">
        <v>2022</v>
      </c>
      <c r="C10" s="1">
        <v>6</v>
      </c>
      <c r="D10" s="1">
        <v>5</v>
      </c>
      <c r="E10" s="1">
        <v>0.89</v>
      </c>
      <c r="F10" s="1">
        <f>SUM(E6:E10)</f>
        <v>10.55</v>
      </c>
      <c r="G10" s="1" t="s">
        <v>47</v>
      </c>
      <c r="H10" s="1">
        <v>60</v>
      </c>
      <c r="I10" s="1">
        <f t="shared" si="0"/>
        <v>419.1</v>
      </c>
      <c r="J10" s="1">
        <f t="shared" si="1"/>
        <v>83.820000000000007</v>
      </c>
      <c r="K10" s="1">
        <f t="shared" si="2"/>
        <v>335.28000000000003</v>
      </c>
      <c r="L10" s="1">
        <f t="shared" si="3"/>
        <v>-73.27000000000001</v>
      </c>
      <c r="M10" s="1">
        <f t="shared" si="4"/>
        <v>5368.4929000000011</v>
      </c>
      <c r="N10" s="1">
        <f t="shared" si="5"/>
        <v>345.83000000000004</v>
      </c>
      <c r="O10" s="1">
        <f t="shared" si="6"/>
        <v>15.523502587976752</v>
      </c>
    </row>
    <row r="11" spans="1:17" x14ac:dyDescent="0.3">
      <c r="B11" s="1">
        <v>2022</v>
      </c>
      <c r="C11" s="1">
        <v>6</v>
      </c>
      <c r="D11" s="1">
        <v>6</v>
      </c>
      <c r="E11" s="1">
        <v>1.44</v>
      </c>
      <c r="F11" s="1">
        <f t="shared" ref="F11:F35" si="7">SUM(E7:E11)</f>
        <v>9.6199999999999992</v>
      </c>
      <c r="G11" s="1" t="s">
        <v>47</v>
      </c>
      <c r="H11" s="1">
        <v>60</v>
      </c>
      <c r="I11" s="1">
        <f t="shared" si="0"/>
        <v>419.1</v>
      </c>
      <c r="J11" s="1">
        <f t="shared" si="1"/>
        <v>83.820000000000007</v>
      </c>
      <c r="K11" s="1">
        <f t="shared" si="2"/>
        <v>335.28000000000003</v>
      </c>
      <c r="L11" s="1">
        <f t="shared" si="3"/>
        <v>-74.2</v>
      </c>
      <c r="M11" s="1">
        <f t="shared" si="4"/>
        <v>5505.64</v>
      </c>
      <c r="N11" s="1">
        <f t="shared" si="5"/>
        <v>344.90000000000003</v>
      </c>
      <c r="O11" s="1">
        <f t="shared" si="6"/>
        <v>15.963003769208466</v>
      </c>
    </row>
    <row r="12" spans="1:17" x14ac:dyDescent="0.3">
      <c r="B12" s="1">
        <v>2022</v>
      </c>
      <c r="C12" s="1">
        <v>6</v>
      </c>
      <c r="D12" s="1">
        <v>7</v>
      </c>
      <c r="E12" s="1">
        <v>7.0000000000000007E-2</v>
      </c>
      <c r="F12" s="1">
        <f t="shared" si="7"/>
        <v>8.66</v>
      </c>
      <c r="G12" s="1" t="s">
        <v>47</v>
      </c>
      <c r="H12" s="1">
        <v>60</v>
      </c>
      <c r="I12" s="1">
        <f t="shared" si="0"/>
        <v>419.1</v>
      </c>
      <c r="J12" s="1">
        <f t="shared" si="1"/>
        <v>83.820000000000007</v>
      </c>
      <c r="K12" s="1">
        <f t="shared" si="2"/>
        <v>335.28000000000003</v>
      </c>
      <c r="L12" s="1">
        <f t="shared" si="3"/>
        <v>-75.160000000000011</v>
      </c>
      <c r="M12" s="1">
        <f t="shared" si="4"/>
        <v>5649.0256000000018</v>
      </c>
      <c r="N12" s="1">
        <f t="shared" si="5"/>
        <v>343.94000000000005</v>
      </c>
      <c r="O12" s="1">
        <f t="shared" si="6"/>
        <v>16.424450776298194</v>
      </c>
    </row>
    <row r="13" spans="1:17" x14ac:dyDescent="0.3">
      <c r="B13" s="1">
        <v>2022</v>
      </c>
      <c r="C13" s="1">
        <v>6</v>
      </c>
      <c r="D13" s="1">
        <v>8</v>
      </c>
      <c r="E13" s="1">
        <v>0.08</v>
      </c>
      <c r="F13" s="1">
        <f t="shared" si="7"/>
        <v>6.02</v>
      </c>
      <c r="G13" s="1" t="s">
        <v>47</v>
      </c>
      <c r="H13" s="1">
        <v>60</v>
      </c>
      <c r="I13" s="1">
        <f t="shared" si="0"/>
        <v>419.1</v>
      </c>
      <c r="J13" s="1">
        <f t="shared" si="1"/>
        <v>83.820000000000007</v>
      </c>
      <c r="K13" s="1">
        <f t="shared" si="2"/>
        <v>335.28000000000003</v>
      </c>
      <c r="L13" s="1">
        <f t="shared" si="3"/>
        <v>-77.800000000000011</v>
      </c>
      <c r="M13" s="1">
        <f t="shared" si="4"/>
        <v>6052.840000000002</v>
      </c>
      <c r="N13" s="1">
        <f t="shared" si="5"/>
        <v>341.3</v>
      </c>
      <c r="O13" s="1">
        <f t="shared" si="6"/>
        <v>17.734661588045714</v>
      </c>
    </row>
    <row r="14" spans="1:17" x14ac:dyDescent="0.3">
      <c r="B14" s="1">
        <v>2022</v>
      </c>
      <c r="C14" s="1">
        <v>6</v>
      </c>
      <c r="D14" s="1">
        <v>9</v>
      </c>
      <c r="E14" s="1">
        <v>8.85</v>
      </c>
      <c r="F14" s="1">
        <f t="shared" si="7"/>
        <v>11.33</v>
      </c>
      <c r="G14" s="1" t="s">
        <v>47</v>
      </c>
      <c r="H14" s="1">
        <v>60</v>
      </c>
      <c r="I14" s="1">
        <f t="shared" si="0"/>
        <v>419.1</v>
      </c>
      <c r="J14" s="1">
        <f t="shared" si="1"/>
        <v>83.820000000000007</v>
      </c>
      <c r="K14" s="1">
        <f t="shared" si="2"/>
        <v>335.28000000000003</v>
      </c>
      <c r="L14" s="1">
        <f t="shared" si="3"/>
        <v>-72.490000000000009</v>
      </c>
      <c r="M14" s="1">
        <f t="shared" si="4"/>
        <v>5254.8001000000013</v>
      </c>
      <c r="N14" s="1">
        <f t="shared" si="5"/>
        <v>346.61</v>
      </c>
      <c r="O14" s="1">
        <f t="shared" si="6"/>
        <v>15.160555379244688</v>
      </c>
    </row>
    <row r="15" spans="1:17" x14ac:dyDescent="0.3">
      <c r="B15" s="1">
        <v>2022</v>
      </c>
      <c r="C15" s="1">
        <v>6</v>
      </c>
      <c r="D15" s="1">
        <v>10</v>
      </c>
      <c r="E15" s="1">
        <v>7.03</v>
      </c>
      <c r="F15" s="1">
        <f t="shared" si="7"/>
        <v>17.47</v>
      </c>
      <c r="G15" s="1" t="s">
        <v>47</v>
      </c>
      <c r="H15" s="1">
        <v>60</v>
      </c>
      <c r="I15" s="1">
        <f t="shared" si="0"/>
        <v>419.1</v>
      </c>
      <c r="J15" s="1">
        <f t="shared" si="1"/>
        <v>83.820000000000007</v>
      </c>
      <c r="K15" s="1">
        <f t="shared" si="2"/>
        <v>335.28000000000003</v>
      </c>
      <c r="L15" s="1">
        <f t="shared" si="3"/>
        <v>-66.350000000000009</v>
      </c>
      <c r="M15" s="1">
        <f t="shared" si="4"/>
        <v>4402.3225000000011</v>
      </c>
      <c r="N15" s="1">
        <f t="shared" si="5"/>
        <v>352.75</v>
      </c>
      <c r="O15" s="1">
        <f t="shared" si="6"/>
        <v>12.480007087172222</v>
      </c>
    </row>
    <row r="16" spans="1:17" x14ac:dyDescent="0.3">
      <c r="B16" s="1">
        <v>2022</v>
      </c>
      <c r="C16" s="1">
        <v>6</v>
      </c>
      <c r="D16" s="1">
        <v>11</v>
      </c>
      <c r="E16" s="1">
        <v>3.54</v>
      </c>
      <c r="F16" s="1">
        <f t="shared" si="7"/>
        <v>19.57</v>
      </c>
      <c r="G16" s="1" t="s">
        <v>47</v>
      </c>
      <c r="H16" s="1">
        <v>60</v>
      </c>
      <c r="I16" s="1">
        <f t="shared" si="0"/>
        <v>419.1</v>
      </c>
      <c r="J16" s="1">
        <f t="shared" si="1"/>
        <v>83.820000000000007</v>
      </c>
      <c r="K16" s="1">
        <f t="shared" si="2"/>
        <v>335.28000000000003</v>
      </c>
      <c r="L16" s="1">
        <f t="shared" si="3"/>
        <v>-64.25</v>
      </c>
      <c r="M16" s="1">
        <f t="shared" si="4"/>
        <v>4128.0625</v>
      </c>
      <c r="N16" s="1">
        <f t="shared" si="5"/>
        <v>354.85</v>
      </c>
      <c r="O16" s="1">
        <f t="shared" si="6"/>
        <v>11.633260532619415</v>
      </c>
    </row>
    <row r="17" spans="2:15" x14ac:dyDescent="0.3">
      <c r="B17" s="1">
        <v>2022</v>
      </c>
      <c r="C17" s="1">
        <v>6</v>
      </c>
      <c r="D17" s="1">
        <v>12</v>
      </c>
      <c r="E17" s="1">
        <v>0.02</v>
      </c>
      <c r="F17" s="1">
        <f t="shared" si="7"/>
        <v>19.52</v>
      </c>
      <c r="G17" s="1" t="s">
        <v>47</v>
      </c>
      <c r="H17" s="1">
        <v>60</v>
      </c>
      <c r="I17" s="1">
        <f t="shared" si="0"/>
        <v>419.1</v>
      </c>
      <c r="J17" s="1">
        <f t="shared" si="1"/>
        <v>83.820000000000007</v>
      </c>
      <c r="K17" s="1">
        <f t="shared" si="2"/>
        <v>335.28000000000003</v>
      </c>
      <c r="L17" s="1">
        <f t="shared" si="3"/>
        <v>-64.300000000000011</v>
      </c>
      <c r="M17" s="1">
        <f t="shared" si="4"/>
        <v>4134.4900000000016</v>
      </c>
      <c r="N17" s="1">
        <f t="shared" si="5"/>
        <v>354.8</v>
      </c>
      <c r="O17" s="1">
        <f t="shared" si="6"/>
        <v>11.653015783540027</v>
      </c>
    </row>
    <row r="18" spans="2:15" x14ac:dyDescent="0.3">
      <c r="B18" s="1">
        <v>2022</v>
      </c>
      <c r="C18" s="1">
        <v>6</v>
      </c>
      <c r="D18" s="1">
        <v>13</v>
      </c>
      <c r="E18" s="1">
        <v>0.6</v>
      </c>
      <c r="F18" s="1">
        <f t="shared" si="7"/>
        <v>20.04</v>
      </c>
      <c r="G18" s="1" t="s">
        <v>47</v>
      </c>
      <c r="H18" s="1">
        <v>60</v>
      </c>
      <c r="I18" s="1">
        <f t="shared" si="0"/>
        <v>419.1</v>
      </c>
      <c r="J18" s="1">
        <f t="shared" si="1"/>
        <v>83.820000000000007</v>
      </c>
      <c r="K18" s="1">
        <f t="shared" si="2"/>
        <v>335.28000000000003</v>
      </c>
      <c r="L18" s="1">
        <f t="shared" si="3"/>
        <v>-63.780000000000008</v>
      </c>
      <c r="M18" s="1">
        <f t="shared" si="4"/>
        <v>4067.8884000000012</v>
      </c>
      <c r="N18" s="1">
        <f t="shared" si="5"/>
        <v>355.32000000000005</v>
      </c>
      <c r="O18" s="1">
        <f t="shared" si="6"/>
        <v>11.448520770010134</v>
      </c>
    </row>
    <row r="19" spans="2:15" x14ac:dyDescent="0.3">
      <c r="B19" s="1">
        <v>2022</v>
      </c>
      <c r="C19" s="1">
        <v>6</v>
      </c>
      <c r="D19" s="1">
        <v>14</v>
      </c>
      <c r="E19" s="1">
        <v>3.72</v>
      </c>
      <c r="F19" s="1">
        <f t="shared" si="7"/>
        <v>14.91</v>
      </c>
      <c r="G19" s="1" t="s">
        <v>47</v>
      </c>
      <c r="H19" s="1">
        <v>60</v>
      </c>
      <c r="I19" s="1">
        <f t="shared" si="0"/>
        <v>419.1</v>
      </c>
      <c r="J19" s="1">
        <f t="shared" si="1"/>
        <v>83.820000000000007</v>
      </c>
      <c r="K19" s="1">
        <f t="shared" si="2"/>
        <v>335.28000000000003</v>
      </c>
      <c r="L19" s="1">
        <f t="shared" si="3"/>
        <v>-68.910000000000011</v>
      </c>
      <c r="M19" s="1">
        <f t="shared" si="4"/>
        <v>4748.5881000000018</v>
      </c>
      <c r="N19" s="1">
        <f t="shared" si="5"/>
        <v>350.19000000000005</v>
      </c>
      <c r="O19" s="1">
        <f t="shared" si="6"/>
        <v>13.560033410434338</v>
      </c>
    </row>
    <row r="20" spans="2:15" x14ac:dyDescent="0.3">
      <c r="B20" s="1">
        <v>2022</v>
      </c>
      <c r="C20" s="1">
        <v>6</v>
      </c>
      <c r="D20" s="1">
        <v>15</v>
      </c>
      <c r="E20" s="1">
        <v>3.67</v>
      </c>
      <c r="F20" s="1">
        <f t="shared" si="7"/>
        <v>11.55</v>
      </c>
      <c r="G20" s="1" t="s">
        <v>47</v>
      </c>
      <c r="H20" s="1">
        <v>60</v>
      </c>
      <c r="I20" s="1">
        <f t="shared" si="0"/>
        <v>419.1</v>
      </c>
      <c r="J20" s="1">
        <f t="shared" si="1"/>
        <v>83.820000000000007</v>
      </c>
      <c r="K20" s="1">
        <f t="shared" si="2"/>
        <v>335.28000000000003</v>
      </c>
      <c r="L20" s="1">
        <f t="shared" si="3"/>
        <v>-72.27000000000001</v>
      </c>
      <c r="M20" s="1">
        <f t="shared" si="4"/>
        <v>5222.9529000000011</v>
      </c>
      <c r="N20" s="1">
        <f t="shared" si="5"/>
        <v>346.83000000000004</v>
      </c>
      <c r="O20" s="1">
        <f t="shared" si="6"/>
        <v>15.059115128449097</v>
      </c>
    </row>
    <row r="21" spans="2:15" x14ac:dyDescent="0.3">
      <c r="B21" s="1">
        <v>2022</v>
      </c>
      <c r="C21" s="1">
        <v>6</v>
      </c>
      <c r="D21" s="1">
        <v>16</v>
      </c>
      <c r="E21" s="1">
        <v>8.24</v>
      </c>
      <c r="F21" s="1">
        <f t="shared" si="7"/>
        <v>16.25</v>
      </c>
      <c r="G21" s="1" t="s">
        <v>47</v>
      </c>
      <c r="H21" s="1">
        <v>60</v>
      </c>
      <c r="I21" s="1">
        <f t="shared" si="0"/>
        <v>419.1</v>
      </c>
      <c r="J21" s="1">
        <f t="shared" si="1"/>
        <v>83.820000000000007</v>
      </c>
      <c r="K21" s="1">
        <f t="shared" si="2"/>
        <v>335.28000000000003</v>
      </c>
      <c r="L21" s="1">
        <f t="shared" si="3"/>
        <v>-67.570000000000007</v>
      </c>
      <c r="M21" s="1">
        <f t="shared" si="4"/>
        <v>4565.7049000000006</v>
      </c>
      <c r="N21" s="1">
        <f t="shared" si="5"/>
        <v>351.53000000000003</v>
      </c>
      <c r="O21" s="1">
        <f t="shared" si="6"/>
        <v>12.988094614968851</v>
      </c>
    </row>
    <row r="22" spans="2:15" x14ac:dyDescent="0.3">
      <c r="B22" s="1">
        <v>2022</v>
      </c>
      <c r="C22" s="1">
        <v>6</v>
      </c>
      <c r="D22" s="1">
        <v>17</v>
      </c>
      <c r="E22" s="1">
        <v>12.76</v>
      </c>
      <c r="F22" s="1">
        <f t="shared" si="7"/>
        <v>28.990000000000002</v>
      </c>
      <c r="G22" s="1" t="s">
        <v>47</v>
      </c>
      <c r="H22" s="1">
        <v>60</v>
      </c>
      <c r="I22" s="1">
        <f t="shared" si="0"/>
        <v>419.1</v>
      </c>
      <c r="J22" s="1">
        <f t="shared" si="1"/>
        <v>83.820000000000007</v>
      </c>
      <c r="K22" s="1">
        <f t="shared" si="2"/>
        <v>335.28000000000003</v>
      </c>
      <c r="L22" s="1">
        <f t="shared" si="3"/>
        <v>-54.830000000000005</v>
      </c>
      <c r="M22" s="1">
        <f t="shared" si="4"/>
        <v>3006.3289000000004</v>
      </c>
      <c r="N22" s="1">
        <f t="shared" si="5"/>
        <v>364.27000000000004</v>
      </c>
      <c r="O22" s="1">
        <f t="shared" si="6"/>
        <v>8.2530235814093942</v>
      </c>
    </row>
    <row r="23" spans="2:15" x14ac:dyDescent="0.3">
      <c r="B23" s="1">
        <v>2022</v>
      </c>
      <c r="C23" s="1">
        <v>6</v>
      </c>
      <c r="D23" s="1">
        <v>18</v>
      </c>
      <c r="E23" s="1">
        <v>14.23</v>
      </c>
      <c r="F23" s="1">
        <f t="shared" si="7"/>
        <v>42.620000000000005</v>
      </c>
      <c r="G23" s="1" t="s">
        <v>48</v>
      </c>
      <c r="H23" s="1">
        <v>78</v>
      </c>
      <c r="I23" s="1">
        <f t="shared" si="0"/>
        <v>322.38461538461536</v>
      </c>
      <c r="J23" s="1">
        <f t="shared" si="1"/>
        <v>64.476923076923072</v>
      </c>
      <c r="K23" s="1">
        <f t="shared" si="2"/>
        <v>257.90769230769229</v>
      </c>
      <c r="L23" s="1">
        <f t="shared" si="3"/>
        <v>-21.856923076923067</v>
      </c>
      <c r="M23" s="1">
        <f t="shared" si="4"/>
        <v>477.72508639053211</v>
      </c>
      <c r="N23" s="1">
        <f t="shared" si="5"/>
        <v>300.52769230769229</v>
      </c>
      <c r="O23" s="1">
        <f t="shared" si="6"/>
        <v>1.5896208523153934</v>
      </c>
    </row>
    <row r="24" spans="2:15" x14ac:dyDescent="0.3">
      <c r="B24" s="1">
        <v>2022</v>
      </c>
      <c r="C24" s="1">
        <v>6</v>
      </c>
      <c r="D24" s="1">
        <v>19</v>
      </c>
      <c r="E24" s="1">
        <v>12.31</v>
      </c>
      <c r="F24" s="1">
        <f t="shared" si="7"/>
        <v>51.210000000000008</v>
      </c>
      <c r="G24" s="1" t="s">
        <v>48</v>
      </c>
      <c r="H24" s="1">
        <v>78</v>
      </c>
      <c r="I24" s="1">
        <f t="shared" si="0"/>
        <v>322.38461538461536</v>
      </c>
      <c r="J24" s="1">
        <f t="shared" si="1"/>
        <v>64.476923076923072</v>
      </c>
      <c r="K24" s="1">
        <f t="shared" si="2"/>
        <v>257.90769230769229</v>
      </c>
      <c r="L24" s="1">
        <f t="shared" si="3"/>
        <v>-13.266923076923064</v>
      </c>
      <c r="M24" s="1">
        <f t="shared" si="4"/>
        <v>176.01124792899373</v>
      </c>
      <c r="N24" s="1">
        <f t="shared" si="5"/>
        <v>309.11769230769232</v>
      </c>
      <c r="O24" s="1">
        <f t="shared" si="6"/>
        <v>0.56939881575524343</v>
      </c>
    </row>
    <row r="25" spans="2:15" x14ac:dyDescent="0.3">
      <c r="B25" s="1">
        <v>2022</v>
      </c>
      <c r="C25" s="1">
        <v>6</v>
      </c>
      <c r="D25" s="1">
        <v>20</v>
      </c>
      <c r="E25" s="1">
        <v>11.01</v>
      </c>
      <c r="F25" s="1">
        <f t="shared" si="7"/>
        <v>58.550000000000004</v>
      </c>
      <c r="G25" s="1" t="s">
        <v>49</v>
      </c>
      <c r="H25" s="1">
        <v>90</v>
      </c>
      <c r="I25" s="1">
        <f t="shared" si="0"/>
        <v>279.39999999999998</v>
      </c>
      <c r="J25" s="1">
        <f t="shared" si="1"/>
        <v>55.879999999999995</v>
      </c>
      <c r="K25" s="1">
        <f t="shared" si="2"/>
        <v>223.51999999999998</v>
      </c>
      <c r="L25" s="1">
        <f t="shared" si="3"/>
        <v>2.6700000000000088</v>
      </c>
      <c r="M25" s="1">
        <f t="shared" si="4"/>
        <v>7.1289000000000469</v>
      </c>
      <c r="N25" s="1">
        <f t="shared" si="5"/>
        <v>282.07</v>
      </c>
      <c r="O25" s="1">
        <f t="shared" si="6"/>
        <v>2.5273513666820461E-2</v>
      </c>
    </row>
    <row r="26" spans="2:15" x14ac:dyDescent="0.3">
      <c r="B26" s="1">
        <v>2022</v>
      </c>
      <c r="C26" s="1">
        <v>6</v>
      </c>
      <c r="D26" s="1">
        <v>21</v>
      </c>
      <c r="E26" s="1">
        <v>10.71</v>
      </c>
      <c r="F26" s="1">
        <f t="shared" si="7"/>
        <v>61.02</v>
      </c>
      <c r="G26" s="1" t="s">
        <v>49</v>
      </c>
      <c r="H26" s="1">
        <v>90</v>
      </c>
      <c r="I26" s="1">
        <f t="shared" si="0"/>
        <v>279.39999999999998</v>
      </c>
      <c r="J26" s="1">
        <f t="shared" si="1"/>
        <v>55.879999999999995</v>
      </c>
      <c r="K26" s="1">
        <f t="shared" si="2"/>
        <v>223.51999999999998</v>
      </c>
      <c r="L26" s="1">
        <f t="shared" si="3"/>
        <v>5.1400000000000077</v>
      </c>
      <c r="M26" s="1">
        <f t="shared" si="4"/>
        <v>26.419600000000077</v>
      </c>
      <c r="N26" s="1">
        <f t="shared" si="5"/>
        <v>284.53999999999996</v>
      </c>
      <c r="O26" s="1">
        <f t="shared" si="6"/>
        <v>9.2850214381106633E-2</v>
      </c>
    </row>
    <row r="27" spans="2:15" x14ac:dyDescent="0.3">
      <c r="B27" s="1">
        <v>2022</v>
      </c>
      <c r="C27" s="1">
        <v>6</v>
      </c>
      <c r="D27" s="1">
        <v>22</v>
      </c>
      <c r="E27" s="1">
        <v>11.96</v>
      </c>
      <c r="F27" s="1">
        <f t="shared" si="7"/>
        <v>60.22</v>
      </c>
      <c r="G27" s="1" t="s">
        <v>49</v>
      </c>
      <c r="H27" s="1">
        <v>90</v>
      </c>
      <c r="I27" s="1">
        <f t="shared" si="0"/>
        <v>279.39999999999998</v>
      </c>
      <c r="J27" s="1">
        <f t="shared" si="1"/>
        <v>55.879999999999995</v>
      </c>
      <c r="K27" s="1">
        <f t="shared" si="2"/>
        <v>223.51999999999998</v>
      </c>
      <c r="L27" s="1">
        <f t="shared" si="3"/>
        <v>4.3400000000000034</v>
      </c>
      <c r="M27" s="1">
        <f t="shared" si="4"/>
        <v>18.835600000000028</v>
      </c>
      <c r="N27" s="1">
        <f t="shared" si="5"/>
        <v>283.74</v>
      </c>
      <c r="O27" s="1">
        <f t="shared" si="6"/>
        <v>6.6383308662860463E-2</v>
      </c>
    </row>
    <row r="28" spans="2:15" x14ac:dyDescent="0.3">
      <c r="B28" s="1">
        <v>2022</v>
      </c>
      <c r="C28" s="1">
        <v>6</v>
      </c>
      <c r="D28" s="1">
        <v>23</v>
      </c>
      <c r="E28" s="1">
        <v>3.57</v>
      </c>
      <c r="F28" s="1">
        <f t="shared" si="7"/>
        <v>49.56</v>
      </c>
      <c r="G28" s="1" t="s">
        <v>48</v>
      </c>
      <c r="H28" s="1">
        <v>78</v>
      </c>
      <c r="I28" s="1">
        <f t="shared" si="0"/>
        <v>322.38461538461536</v>
      </c>
      <c r="J28" s="1">
        <f t="shared" si="1"/>
        <v>64.476923076923072</v>
      </c>
      <c r="K28" s="1">
        <f t="shared" si="2"/>
        <v>257.90769230769229</v>
      </c>
      <c r="L28" s="1">
        <f t="shared" si="3"/>
        <v>-14.916923076923069</v>
      </c>
      <c r="M28" s="1">
        <f t="shared" si="4"/>
        <v>222.51459408284001</v>
      </c>
      <c r="N28" s="1">
        <f t="shared" si="5"/>
        <v>307.46769230769229</v>
      </c>
      <c r="O28" s="1">
        <f t="shared" si="6"/>
        <v>0.72370073230381182</v>
      </c>
    </row>
    <row r="29" spans="2:15" x14ac:dyDescent="0.3">
      <c r="B29" s="1">
        <v>2022</v>
      </c>
      <c r="C29" s="1">
        <v>6</v>
      </c>
      <c r="D29" s="1">
        <v>24</v>
      </c>
      <c r="E29" s="1">
        <v>6.53</v>
      </c>
      <c r="F29" s="1">
        <f t="shared" si="7"/>
        <v>43.78</v>
      </c>
      <c r="G29" s="1" t="s">
        <v>48</v>
      </c>
      <c r="H29" s="1">
        <v>78</v>
      </c>
      <c r="I29" s="1">
        <f t="shared" si="0"/>
        <v>322.38461538461536</v>
      </c>
      <c r="J29" s="1">
        <f t="shared" si="1"/>
        <v>64.476923076923072</v>
      </c>
      <c r="K29" s="1">
        <f t="shared" si="2"/>
        <v>257.90769230769229</v>
      </c>
      <c r="L29" s="1">
        <f t="shared" si="3"/>
        <v>-20.696923076923071</v>
      </c>
      <c r="M29" s="1">
        <f t="shared" si="4"/>
        <v>428.36262485207072</v>
      </c>
      <c r="N29" s="1">
        <f t="shared" si="5"/>
        <v>301.68769230769226</v>
      </c>
      <c r="O29" s="1">
        <f t="shared" si="6"/>
        <v>1.4198876380252936</v>
      </c>
    </row>
    <row r="30" spans="2:15" x14ac:dyDescent="0.3">
      <c r="B30" s="1">
        <v>2022</v>
      </c>
      <c r="C30" s="1">
        <v>6</v>
      </c>
      <c r="D30" s="1">
        <v>25</v>
      </c>
      <c r="E30" s="1">
        <v>6.63</v>
      </c>
      <c r="F30" s="1">
        <f t="shared" si="7"/>
        <v>39.400000000000006</v>
      </c>
      <c r="G30" s="1" t="s">
        <v>48</v>
      </c>
      <c r="H30" s="1">
        <v>78</v>
      </c>
      <c r="I30" s="1">
        <f t="shared" si="0"/>
        <v>322.38461538461536</v>
      </c>
      <c r="J30" s="1">
        <f t="shared" si="1"/>
        <v>64.476923076923072</v>
      </c>
      <c r="K30" s="1">
        <f t="shared" si="2"/>
        <v>257.90769230769229</v>
      </c>
      <c r="L30" s="1">
        <f t="shared" si="3"/>
        <v>-25.076923076923066</v>
      </c>
      <c r="M30" s="1">
        <f t="shared" si="4"/>
        <v>628.85207100591663</v>
      </c>
      <c r="N30" s="1">
        <f t="shared" si="5"/>
        <v>297.30769230769226</v>
      </c>
      <c r="O30" s="1">
        <f t="shared" si="6"/>
        <v>2.1151557368892413</v>
      </c>
    </row>
    <row r="31" spans="2:15" x14ac:dyDescent="0.3">
      <c r="B31" s="1">
        <v>2022</v>
      </c>
      <c r="C31" s="1">
        <v>6</v>
      </c>
      <c r="D31" s="1">
        <v>26</v>
      </c>
      <c r="E31" s="1">
        <v>4.83</v>
      </c>
      <c r="F31" s="1">
        <f t="shared" si="7"/>
        <v>33.520000000000003</v>
      </c>
      <c r="G31" s="1" t="s">
        <v>47</v>
      </c>
      <c r="H31" s="1">
        <v>60</v>
      </c>
      <c r="I31" s="1">
        <f t="shared" si="0"/>
        <v>419.1</v>
      </c>
      <c r="J31" s="1">
        <f t="shared" si="1"/>
        <v>83.820000000000007</v>
      </c>
      <c r="K31" s="1">
        <f t="shared" si="2"/>
        <v>335.28000000000003</v>
      </c>
      <c r="L31" s="1">
        <f t="shared" si="3"/>
        <v>-50.300000000000004</v>
      </c>
      <c r="M31" s="1">
        <f t="shared" si="4"/>
        <v>2530.0900000000006</v>
      </c>
      <c r="N31" s="1">
        <f t="shared" si="5"/>
        <v>368.8</v>
      </c>
      <c r="O31" s="1">
        <f t="shared" si="6"/>
        <v>6.8603308026030385</v>
      </c>
    </row>
    <row r="32" spans="2:15" x14ac:dyDescent="0.3">
      <c r="B32" s="1">
        <v>2022</v>
      </c>
      <c r="C32" s="1">
        <v>6</v>
      </c>
      <c r="D32" s="1">
        <v>27</v>
      </c>
      <c r="E32" s="1">
        <v>2.23</v>
      </c>
      <c r="F32" s="1">
        <f t="shared" si="7"/>
        <v>23.790000000000003</v>
      </c>
      <c r="G32" s="1" t="s">
        <v>47</v>
      </c>
      <c r="H32" s="1">
        <v>60</v>
      </c>
      <c r="I32" s="1">
        <f t="shared" si="0"/>
        <v>419.1</v>
      </c>
      <c r="J32" s="1">
        <f t="shared" si="1"/>
        <v>83.820000000000007</v>
      </c>
      <c r="K32" s="1">
        <f t="shared" si="2"/>
        <v>335.28000000000003</v>
      </c>
      <c r="L32" s="1">
        <f t="shared" si="3"/>
        <v>-60.03</v>
      </c>
      <c r="M32" s="1">
        <f t="shared" si="4"/>
        <v>3603.6008999999999</v>
      </c>
      <c r="N32" s="1">
        <f t="shared" si="5"/>
        <v>359.07000000000005</v>
      </c>
      <c r="O32" s="1">
        <f t="shared" si="6"/>
        <v>10.035928649009941</v>
      </c>
    </row>
    <row r="33" spans="2:15" x14ac:dyDescent="0.3">
      <c r="B33" s="1">
        <v>2022</v>
      </c>
      <c r="C33" s="1">
        <v>6</v>
      </c>
      <c r="D33" s="1">
        <v>28</v>
      </c>
      <c r="E33" s="1">
        <v>6.19</v>
      </c>
      <c r="F33" s="1">
        <f t="shared" si="7"/>
        <v>26.410000000000004</v>
      </c>
      <c r="G33" s="1" t="s">
        <v>47</v>
      </c>
      <c r="H33" s="1">
        <v>60</v>
      </c>
      <c r="I33" s="1">
        <f t="shared" si="0"/>
        <v>419.1</v>
      </c>
      <c r="J33" s="1">
        <f t="shared" si="1"/>
        <v>83.820000000000007</v>
      </c>
      <c r="K33" s="1">
        <f t="shared" si="2"/>
        <v>335.28000000000003</v>
      </c>
      <c r="L33" s="1">
        <f t="shared" si="3"/>
        <v>-57.410000000000004</v>
      </c>
      <c r="M33" s="1">
        <f t="shared" si="4"/>
        <v>3295.9081000000006</v>
      </c>
      <c r="N33" s="1">
        <f t="shared" si="5"/>
        <v>361.69000000000005</v>
      </c>
      <c r="O33" s="1">
        <f t="shared" si="6"/>
        <v>9.1125220492687102</v>
      </c>
    </row>
    <row r="34" spans="2:15" x14ac:dyDescent="0.3">
      <c r="B34" s="1">
        <v>2022</v>
      </c>
      <c r="C34" s="1">
        <v>6</v>
      </c>
      <c r="D34" s="1">
        <v>29</v>
      </c>
      <c r="E34" s="1">
        <v>8.25</v>
      </c>
      <c r="F34" s="1">
        <f t="shared" si="7"/>
        <v>28.130000000000003</v>
      </c>
      <c r="G34" s="1" t="s">
        <v>47</v>
      </c>
      <c r="H34" s="1">
        <v>60</v>
      </c>
      <c r="I34" s="1">
        <f t="shared" si="0"/>
        <v>419.1</v>
      </c>
      <c r="J34" s="1">
        <f t="shared" si="1"/>
        <v>83.820000000000007</v>
      </c>
      <c r="K34" s="1">
        <f t="shared" si="2"/>
        <v>335.28000000000003</v>
      </c>
      <c r="L34" s="1">
        <f t="shared" si="3"/>
        <v>-55.690000000000005</v>
      </c>
      <c r="M34" s="1">
        <f t="shared" si="4"/>
        <v>3101.3761000000004</v>
      </c>
      <c r="N34" s="1">
        <f t="shared" si="5"/>
        <v>363.41</v>
      </c>
      <c r="O34" s="1">
        <f t="shared" si="6"/>
        <v>8.5340967502270164</v>
      </c>
    </row>
    <row r="35" spans="2:15" x14ac:dyDescent="0.3">
      <c r="B35" s="1">
        <v>2022</v>
      </c>
      <c r="C35" s="1">
        <v>6</v>
      </c>
      <c r="D35" s="1">
        <v>30</v>
      </c>
      <c r="E35" s="1">
        <v>9.27</v>
      </c>
      <c r="F35" s="1">
        <f t="shared" si="7"/>
        <v>30.77</v>
      </c>
      <c r="G35" s="1" t="s">
        <v>47</v>
      </c>
      <c r="H35" s="1">
        <v>60</v>
      </c>
      <c r="I35" s="1">
        <f t="shared" si="0"/>
        <v>419.1</v>
      </c>
      <c r="J35" s="1">
        <f t="shared" si="1"/>
        <v>83.820000000000007</v>
      </c>
      <c r="K35" s="1">
        <f t="shared" si="2"/>
        <v>335.28000000000003</v>
      </c>
      <c r="L35" s="1">
        <f t="shared" si="3"/>
        <v>-53.050000000000011</v>
      </c>
      <c r="M35" s="1">
        <f t="shared" si="4"/>
        <v>2814.3025000000011</v>
      </c>
      <c r="N35" s="1">
        <f t="shared" si="5"/>
        <v>366.05</v>
      </c>
      <c r="O35" s="1">
        <f t="shared" si="6"/>
        <v>7.688300778582164</v>
      </c>
    </row>
    <row r="36" spans="2:15" x14ac:dyDescent="0.3">
      <c r="O36" s="5">
        <f>SUM(O6:O35)</f>
        <v>310.53469485106791</v>
      </c>
    </row>
  </sheetData>
  <autoFilter ref="B5:N35" xr:uid="{35C25B31-8E3B-4305-8667-52A9A61A51D2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C4E36-2FAD-4403-BE43-202D5687EB4C}">
  <sheetPr codeName="Sheet9"/>
  <dimension ref="A2:R36"/>
  <sheetViews>
    <sheetView workbookViewId="0">
      <selection activeCell="O36" sqref="O36"/>
    </sheetView>
  </sheetViews>
  <sheetFormatPr defaultRowHeight="14.4" x14ac:dyDescent="0.3"/>
  <cols>
    <col min="1" max="1" width="13.5546875" style="1" bestFit="1" customWidth="1"/>
    <col min="2" max="2" width="10.21875" style="1" bestFit="1" customWidth="1"/>
    <col min="3" max="3" width="8.6640625" style="1" bestFit="1" customWidth="1"/>
    <col min="4" max="4" width="14.33203125" style="1" bestFit="1" customWidth="1"/>
    <col min="5" max="5" width="6.88671875" style="1" bestFit="1" customWidth="1"/>
    <col min="6" max="6" width="11.21875" style="1" bestFit="1" customWidth="1"/>
    <col min="7" max="7" width="7.109375" style="1" bestFit="1" customWidth="1"/>
    <col min="8" max="8" width="18" style="1" bestFit="1" customWidth="1"/>
    <col min="9" max="11" width="12" style="1" bestFit="1" customWidth="1"/>
    <col min="12" max="12" width="12.6640625" style="1" bestFit="1" customWidth="1"/>
    <col min="13" max="15" width="12" style="1" bestFit="1" customWidth="1"/>
    <col min="16" max="17" width="8.88671875" style="1"/>
    <col min="18" max="18" width="3" style="1" bestFit="1" customWidth="1"/>
    <col min="19" max="16384" width="8.88671875" style="1"/>
  </cols>
  <sheetData>
    <row r="2" spans="1:18" x14ac:dyDescent="0.3">
      <c r="A2" s="6" t="s">
        <v>44</v>
      </c>
      <c r="B2" s="6" t="s">
        <v>22</v>
      </c>
    </row>
    <row r="3" spans="1:18" x14ac:dyDescent="0.3">
      <c r="A3" s="5" t="s">
        <v>45</v>
      </c>
      <c r="B3" s="7">
        <v>82</v>
      </c>
    </row>
    <row r="5" spans="1:18" customFormat="1" x14ac:dyDescent="0.3">
      <c r="B5" s="10" t="s">
        <v>33</v>
      </c>
      <c r="C5" s="10" t="s">
        <v>34</v>
      </c>
      <c r="D5" s="10" t="s">
        <v>35</v>
      </c>
      <c r="E5" s="10" t="s">
        <v>46</v>
      </c>
      <c r="F5" s="10" t="s">
        <v>36</v>
      </c>
      <c r="G5" s="10" t="s">
        <v>37</v>
      </c>
      <c r="H5" s="10" t="s">
        <v>38</v>
      </c>
      <c r="I5" s="10" t="s">
        <v>51</v>
      </c>
      <c r="J5" s="10" t="s">
        <v>39</v>
      </c>
      <c r="K5" s="10" t="s">
        <v>52</v>
      </c>
      <c r="L5" s="10" t="s">
        <v>40</v>
      </c>
      <c r="M5" s="10" t="s">
        <v>41</v>
      </c>
      <c r="N5" s="10" t="s">
        <v>42</v>
      </c>
      <c r="O5" s="10" t="s">
        <v>43</v>
      </c>
    </row>
    <row r="6" spans="1:18" x14ac:dyDescent="0.3">
      <c r="B6" s="1">
        <v>2022</v>
      </c>
      <c r="C6" s="1">
        <v>6</v>
      </c>
      <c r="D6" s="1">
        <v>1</v>
      </c>
      <c r="E6" s="1">
        <v>2.37</v>
      </c>
      <c r="F6" s="1">
        <v>0</v>
      </c>
      <c r="G6" s="1" t="s">
        <v>47</v>
      </c>
      <c r="H6" s="1">
        <v>66</v>
      </c>
      <c r="I6" s="1">
        <f>(25400-254)/H6</f>
        <v>381</v>
      </c>
      <c r="J6" s="1">
        <f>I6*0.2</f>
        <v>76.2</v>
      </c>
      <c r="K6" s="1">
        <f>I6*0.8</f>
        <v>304.8</v>
      </c>
      <c r="L6" s="1">
        <f>F6-J6</f>
        <v>-76.2</v>
      </c>
      <c r="M6" s="1">
        <f>POWER(L6,2)</f>
        <v>5806.4400000000005</v>
      </c>
      <c r="N6" s="1">
        <f>F6+K6</f>
        <v>304.8</v>
      </c>
      <c r="O6" s="1">
        <f>M6/N6</f>
        <v>19.05</v>
      </c>
    </row>
    <row r="7" spans="1:18" x14ac:dyDescent="0.3">
      <c r="B7" s="1">
        <v>2022</v>
      </c>
      <c r="C7" s="1">
        <v>6</v>
      </c>
      <c r="D7" s="1">
        <v>2</v>
      </c>
      <c r="E7" s="1">
        <v>1.03</v>
      </c>
      <c r="F7" s="1">
        <v>0</v>
      </c>
      <c r="G7" s="1" t="s">
        <v>47</v>
      </c>
      <c r="H7" s="1">
        <v>66</v>
      </c>
      <c r="I7" s="1">
        <f t="shared" ref="I7:I35" si="0">(25400-254)/H7</f>
        <v>381</v>
      </c>
      <c r="J7" s="1">
        <f t="shared" ref="J7:J35" si="1">I7*0.2</f>
        <v>76.2</v>
      </c>
      <c r="K7" s="1">
        <f t="shared" ref="K7:K35" si="2">I7*0.8</f>
        <v>304.8</v>
      </c>
      <c r="L7" s="1">
        <f t="shared" ref="L7:L35" si="3">F7-J7</f>
        <v>-76.2</v>
      </c>
      <c r="M7" s="1">
        <f t="shared" ref="M7:M35" si="4">POWER(L7,2)</f>
        <v>5806.4400000000005</v>
      </c>
      <c r="N7" s="1">
        <f t="shared" ref="N7:N35" si="5">F7+K7</f>
        <v>304.8</v>
      </c>
      <c r="O7" s="1">
        <f t="shared" ref="O7:O35" si="6">M7/N7</f>
        <v>19.05</v>
      </c>
    </row>
    <row r="8" spans="1:18" x14ac:dyDescent="0.3">
      <c r="B8" s="1">
        <v>2022</v>
      </c>
      <c r="C8" s="1">
        <v>6</v>
      </c>
      <c r="D8" s="1">
        <v>3</v>
      </c>
      <c r="E8" s="1">
        <v>2.72</v>
      </c>
      <c r="F8" s="1">
        <v>0</v>
      </c>
      <c r="G8" s="1" t="s">
        <v>47</v>
      </c>
      <c r="H8" s="1">
        <v>66</v>
      </c>
      <c r="I8" s="1">
        <f t="shared" si="0"/>
        <v>381</v>
      </c>
      <c r="J8" s="1">
        <f t="shared" si="1"/>
        <v>76.2</v>
      </c>
      <c r="K8" s="1">
        <f t="shared" si="2"/>
        <v>304.8</v>
      </c>
      <c r="L8" s="1">
        <f t="shared" si="3"/>
        <v>-76.2</v>
      </c>
      <c r="M8" s="1">
        <f t="shared" si="4"/>
        <v>5806.4400000000005</v>
      </c>
      <c r="N8" s="1">
        <f t="shared" si="5"/>
        <v>304.8</v>
      </c>
      <c r="O8" s="1">
        <f t="shared" si="6"/>
        <v>19.05</v>
      </c>
    </row>
    <row r="9" spans="1:18" x14ac:dyDescent="0.3">
      <c r="B9" s="1">
        <v>2022</v>
      </c>
      <c r="C9" s="1">
        <v>6</v>
      </c>
      <c r="D9" s="1">
        <v>4</v>
      </c>
      <c r="E9" s="1">
        <v>3.54</v>
      </c>
      <c r="F9" s="1">
        <v>0</v>
      </c>
      <c r="G9" s="1" t="s">
        <v>47</v>
      </c>
      <c r="H9" s="1">
        <v>66</v>
      </c>
      <c r="I9" s="1">
        <f t="shared" si="0"/>
        <v>381</v>
      </c>
      <c r="J9" s="1">
        <f t="shared" si="1"/>
        <v>76.2</v>
      </c>
      <c r="K9" s="1">
        <f t="shared" si="2"/>
        <v>304.8</v>
      </c>
      <c r="L9" s="1">
        <f t="shared" si="3"/>
        <v>-76.2</v>
      </c>
      <c r="M9" s="1">
        <f t="shared" si="4"/>
        <v>5806.4400000000005</v>
      </c>
      <c r="N9" s="1">
        <f t="shared" si="5"/>
        <v>304.8</v>
      </c>
      <c r="O9" s="1">
        <f t="shared" si="6"/>
        <v>19.05</v>
      </c>
    </row>
    <row r="10" spans="1:18" x14ac:dyDescent="0.3">
      <c r="B10" s="1">
        <v>2022</v>
      </c>
      <c r="C10" s="1">
        <v>6</v>
      </c>
      <c r="D10" s="1">
        <v>5</v>
      </c>
      <c r="E10" s="1">
        <v>0.89</v>
      </c>
      <c r="F10" s="1">
        <f>SUM(E6:E10)</f>
        <v>10.55</v>
      </c>
      <c r="G10" s="1" t="s">
        <v>47</v>
      </c>
      <c r="H10" s="1">
        <v>66</v>
      </c>
      <c r="I10" s="1">
        <f t="shared" si="0"/>
        <v>381</v>
      </c>
      <c r="J10" s="1">
        <f t="shared" si="1"/>
        <v>76.2</v>
      </c>
      <c r="K10" s="1">
        <f t="shared" si="2"/>
        <v>304.8</v>
      </c>
      <c r="L10" s="1">
        <f t="shared" si="3"/>
        <v>-65.650000000000006</v>
      </c>
      <c r="M10" s="1">
        <f t="shared" si="4"/>
        <v>4309.9225000000006</v>
      </c>
      <c r="N10" s="1">
        <f t="shared" si="5"/>
        <v>315.35000000000002</v>
      </c>
      <c r="O10" s="1">
        <f t="shared" si="6"/>
        <v>13.667107975265578</v>
      </c>
    </row>
    <row r="11" spans="1:18" x14ac:dyDescent="0.3">
      <c r="B11" s="1">
        <v>2022</v>
      </c>
      <c r="C11" s="1">
        <v>6</v>
      </c>
      <c r="D11" s="1">
        <v>6</v>
      </c>
      <c r="E11" s="1">
        <v>1.44</v>
      </c>
      <c r="F11" s="1">
        <f t="shared" ref="F11:F35" si="7">SUM(E7:E11)</f>
        <v>9.6199999999999992</v>
      </c>
      <c r="G11" s="1" t="s">
        <v>47</v>
      </c>
      <c r="H11" s="1">
        <v>66</v>
      </c>
      <c r="I11" s="1">
        <f t="shared" si="0"/>
        <v>381</v>
      </c>
      <c r="J11" s="1">
        <f t="shared" si="1"/>
        <v>76.2</v>
      </c>
      <c r="K11" s="1">
        <f t="shared" si="2"/>
        <v>304.8</v>
      </c>
      <c r="L11" s="1">
        <f t="shared" si="3"/>
        <v>-66.58</v>
      </c>
      <c r="M11" s="1">
        <f t="shared" si="4"/>
        <v>4432.8963999999996</v>
      </c>
      <c r="N11" s="1">
        <f t="shared" si="5"/>
        <v>314.42</v>
      </c>
      <c r="O11" s="1">
        <f t="shared" si="6"/>
        <v>14.098646396539658</v>
      </c>
      <c r="R11" s="1">
        <v>66</v>
      </c>
    </row>
    <row r="12" spans="1:18" x14ac:dyDescent="0.3">
      <c r="B12" s="1">
        <v>2022</v>
      </c>
      <c r="C12" s="1">
        <v>6</v>
      </c>
      <c r="D12" s="1">
        <v>7</v>
      </c>
      <c r="E12" s="1">
        <v>7.0000000000000007E-2</v>
      </c>
      <c r="F12" s="1">
        <f t="shared" si="7"/>
        <v>8.66</v>
      </c>
      <c r="G12" s="1" t="s">
        <v>47</v>
      </c>
      <c r="H12" s="1">
        <v>66</v>
      </c>
      <c r="I12" s="1">
        <f t="shared" si="0"/>
        <v>381</v>
      </c>
      <c r="J12" s="1">
        <f t="shared" si="1"/>
        <v>76.2</v>
      </c>
      <c r="K12" s="1">
        <f t="shared" si="2"/>
        <v>304.8</v>
      </c>
      <c r="L12" s="1">
        <f t="shared" si="3"/>
        <v>-67.540000000000006</v>
      </c>
      <c r="M12" s="1">
        <f t="shared" si="4"/>
        <v>4561.6516000000011</v>
      </c>
      <c r="N12" s="1">
        <f t="shared" si="5"/>
        <v>313.46000000000004</v>
      </c>
      <c r="O12" s="1">
        <f t="shared" si="6"/>
        <v>14.55257959548268</v>
      </c>
      <c r="R12" s="1">
        <v>82</v>
      </c>
    </row>
    <row r="13" spans="1:18" x14ac:dyDescent="0.3">
      <c r="B13" s="1">
        <v>2022</v>
      </c>
      <c r="C13" s="1">
        <v>6</v>
      </c>
      <c r="D13" s="1">
        <v>8</v>
      </c>
      <c r="E13" s="1">
        <v>0.08</v>
      </c>
      <c r="F13" s="1">
        <f t="shared" si="7"/>
        <v>6.02</v>
      </c>
      <c r="G13" s="1" t="s">
        <v>47</v>
      </c>
      <c r="H13" s="1">
        <v>66</v>
      </c>
      <c r="I13" s="1">
        <f t="shared" si="0"/>
        <v>381</v>
      </c>
      <c r="J13" s="1">
        <f t="shared" si="1"/>
        <v>76.2</v>
      </c>
      <c r="K13" s="1">
        <f t="shared" si="2"/>
        <v>304.8</v>
      </c>
      <c r="L13" s="1">
        <f t="shared" si="3"/>
        <v>-70.180000000000007</v>
      </c>
      <c r="M13" s="1">
        <f t="shared" si="4"/>
        <v>4925.2324000000008</v>
      </c>
      <c r="N13" s="1">
        <f t="shared" si="5"/>
        <v>310.82</v>
      </c>
      <c r="O13" s="1">
        <f t="shared" si="6"/>
        <v>15.845931407245354</v>
      </c>
      <c r="R13" s="1">
        <v>92</v>
      </c>
    </row>
    <row r="14" spans="1:18" x14ac:dyDescent="0.3">
      <c r="B14" s="1">
        <v>2022</v>
      </c>
      <c r="C14" s="1">
        <v>6</v>
      </c>
      <c r="D14" s="1">
        <v>9</v>
      </c>
      <c r="E14" s="1">
        <v>8.85</v>
      </c>
      <c r="F14" s="1">
        <f t="shared" si="7"/>
        <v>11.33</v>
      </c>
      <c r="G14" s="1" t="s">
        <v>47</v>
      </c>
      <c r="H14" s="1">
        <v>66</v>
      </c>
      <c r="I14" s="1">
        <f t="shared" si="0"/>
        <v>381</v>
      </c>
      <c r="J14" s="1">
        <f t="shared" si="1"/>
        <v>76.2</v>
      </c>
      <c r="K14" s="1">
        <f t="shared" si="2"/>
        <v>304.8</v>
      </c>
      <c r="L14" s="1">
        <f t="shared" si="3"/>
        <v>-64.87</v>
      </c>
      <c r="M14" s="1">
        <f t="shared" si="4"/>
        <v>4208.1169000000009</v>
      </c>
      <c r="N14" s="1">
        <f t="shared" si="5"/>
        <v>316.13</v>
      </c>
      <c r="O14" s="1">
        <f t="shared" si="6"/>
        <v>13.311349444848641</v>
      </c>
    </row>
    <row r="15" spans="1:18" x14ac:dyDescent="0.3">
      <c r="B15" s="1">
        <v>2022</v>
      </c>
      <c r="C15" s="1">
        <v>6</v>
      </c>
      <c r="D15" s="1">
        <v>10</v>
      </c>
      <c r="E15" s="1">
        <v>7.03</v>
      </c>
      <c r="F15" s="1">
        <f t="shared" si="7"/>
        <v>17.47</v>
      </c>
      <c r="G15" s="1" t="s">
        <v>47</v>
      </c>
      <c r="H15" s="1">
        <v>66</v>
      </c>
      <c r="I15" s="1">
        <f t="shared" si="0"/>
        <v>381</v>
      </c>
      <c r="J15" s="1">
        <f t="shared" si="1"/>
        <v>76.2</v>
      </c>
      <c r="K15" s="1">
        <f t="shared" si="2"/>
        <v>304.8</v>
      </c>
      <c r="L15" s="1">
        <f t="shared" si="3"/>
        <v>-58.730000000000004</v>
      </c>
      <c r="M15" s="1">
        <f t="shared" si="4"/>
        <v>3449.2129000000004</v>
      </c>
      <c r="N15" s="1">
        <f t="shared" si="5"/>
        <v>322.27</v>
      </c>
      <c r="O15" s="1">
        <f t="shared" si="6"/>
        <v>10.702866850777301</v>
      </c>
    </row>
    <row r="16" spans="1:18" x14ac:dyDescent="0.3">
      <c r="B16" s="1">
        <v>2022</v>
      </c>
      <c r="C16" s="1">
        <v>6</v>
      </c>
      <c r="D16" s="1">
        <v>11</v>
      </c>
      <c r="E16" s="1">
        <v>3.54</v>
      </c>
      <c r="F16" s="1">
        <f t="shared" si="7"/>
        <v>19.57</v>
      </c>
      <c r="G16" s="1" t="s">
        <v>47</v>
      </c>
      <c r="H16" s="1">
        <v>66</v>
      </c>
      <c r="I16" s="1">
        <f t="shared" si="0"/>
        <v>381</v>
      </c>
      <c r="J16" s="1">
        <f t="shared" si="1"/>
        <v>76.2</v>
      </c>
      <c r="K16" s="1">
        <f t="shared" si="2"/>
        <v>304.8</v>
      </c>
      <c r="L16" s="1">
        <f t="shared" si="3"/>
        <v>-56.63</v>
      </c>
      <c r="M16" s="1">
        <f t="shared" si="4"/>
        <v>3206.9569000000001</v>
      </c>
      <c r="N16" s="1">
        <f t="shared" si="5"/>
        <v>324.37</v>
      </c>
      <c r="O16" s="1">
        <f t="shared" si="6"/>
        <v>9.8867247279341495</v>
      </c>
    </row>
    <row r="17" spans="2:15" x14ac:dyDescent="0.3">
      <c r="B17" s="1">
        <v>2022</v>
      </c>
      <c r="C17" s="1">
        <v>6</v>
      </c>
      <c r="D17" s="1">
        <v>12</v>
      </c>
      <c r="E17" s="1">
        <v>0.02</v>
      </c>
      <c r="F17" s="1">
        <f t="shared" si="7"/>
        <v>19.52</v>
      </c>
      <c r="G17" s="1" t="s">
        <v>47</v>
      </c>
      <c r="H17" s="1">
        <v>66</v>
      </c>
      <c r="I17" s="1">
        <f t="shared" si="0"/>
        <v>381</v>
      </c>
      <c r="J17" s="1">
        <f t="shared" si="1"/>
        <v>76.2</v>
      </c>
      <c r="K17" s="1">
        <f t="shared" si="2"/>
        <v>304.8</v>
      </c>
      <c r="L17" s="1">
        <f t="shared" si="3"/>
        <v>-56.680000000000007</v>
      </c>
      <c r="M17" s="1">
        <f t="shared" si="4"/>
        <v>3212.6224000000007</v>
      </c>
      <c r="N17" s="1">
        <f t="shared" si="5"/>
        <v>324.32</v>
      </c>
      <c r="O17" s="1">
        <f t="shared" si="6"/>
        <v>9.9057178095707972</v>
      </c>
    </row>
    <row r="18" spans="2:15" x14ac:dyDescent="0.3">
      <c r="B18" s="1">
        <v>2022</v>
      </c>
      <c r="C18" s="1">
        <v>6</v>
      </c>
      <c r="D18" s="1">
        <v>13</v>
      </c>
      <c r="E18" s="1">
        <v>0.6</v>
      </c>
      <c r="F18" s="1">
        <f t="shared" si="7"/>
        <v>20.04</v>
      </c>
      <c r="G18" s="1" t="s">
        <v>47</v>
      </c>
      <c r="H18" s="1">
        <v>66</v>
      </c>
      <c r="I18" s="1">
        <f t="shared" si="0"/>
        <v>381</v>
      </c>
      <c r="J18" s="1">
        <f t="shared" si="1"/>
        <v>76.2</v>
      </c>
      <c r="K18" s="1">
        <f t="shared" si="2"/>
        <v>304.8</v>
      </c>
      <c r="L18" s="1">
        <f t="shared" si="3"/>
        <v>-56.160000000000004</v>
      </c>
      <c r="M18" s="1">
        <f t="shared" si="4"/>
        <v>3153.9456000000005</v>
      </c>
      <c r="N18" s="1">
        <f t="shared" si="5"/>
        <v>324.84000000000003</v>
      </c>
      <c r="O18" s="1">
        <f t="shared" si="6"/>
        <v>9.7092279275951245</v>
      </c>
    </row>
    <row r="19" spans="2:15" x14ac:dyDescent="0.3">
      <c r="B19" s="1">
        <v>2022</v>
      </c>
      <c r="C19" s="1">
        <v>6</v>
      </c>
      <c r="D19" s="1">
        <v>14</v>
      </c>
      <c r="E19" s="1">
        <v>3.72</v>
      </c>
      <c r="F19" s="1">
        <f t="shared" si="7"/>
        <v>14.91</v>
      </c>
      <c r="G19" s="1" t="s">
        <v>47</v>
      </c>
      <c r="H19" s="1">
        <v>66</v>
      </c>
      <c r="I19" s="1">
        <f t="shared" si="0"/>
        <v>381</v>
      </c>
      <c r="J19" s="1">
        <f t="shared" si="1"/>
        <v>76.2</v>
      </c>
      <c r="K19" s="1">
        <f t="shared" si="2"/>
        <v>304.8</v>
      </c>
      <c r="L19" s="1">
        <f t="shared" si="3"/>
        <v>-61.290000000000006</v>
      </c>
      <c r="M19" s="1">
        <f t="shared" si="4"/>
        <v>3756.4641000000006</v>
      </c>
      <c r="N19" s="1">
        <f t="shared" si="5"/>
        <v>319.71000000000004</v>
      </c>
      <c r="O19" s="1">
        <f t="shared" si="6"/>
        <v>11.749598386037347</v>
      </c>
    </row>
    <row r="20" spans="2:15" x14ac:dyDescent="0.3">
      <c r="B20" s="1">
        <v>2022</v>
      </c>
      <c r="C20" s="1">
        <v>6</v>
      </c>
      <c r="D20" s="1">
        <v>15</v>
      </c>
      <c r="E20" s="1">
        <v>3.67</v>
      </c>
      <c r="F20" s="1">
        <f t="shared" si="7"/>
        <v>11.55</v>
      </c>
      <c r="G20" s="1" t="s">
        <v>47</v>
      </c>
      <c r="H20" s="1">
        <v>66</v>
      </c>
      <c r="I20" s="1">
        <f t="shared" si="0"/>
        <v>381</v>
      </c>
      <c r="J20" s="1">
        <f t="shared" si="1"/>
        <v>76.2</v>
      </c>
      <c r="K20" s="1">
        <f t="shared" si="2"/>
        <v>304.8</v>
      </c>
      <c r="L20" s="1">
        <f t="shared" si="3"/>
        <v>-64.650000000000006</v>
      </c>
      <c r="M20" s="1">
        <f t="shared" si="4"/>
        <v>4179.6225000000004</v>
      </c>
      <c r="N20" s="1">
        <f t="shared" si="5"/>
        <v>316.35000000000002</v>
      </c>
      <c r="O20" s="1">
        <f t="shared" si="6"/>
        <v>13.212019914651494</v>
      </c>
    </row>
    <row r="21" spans="2:15" x14ac:dyDescent="0.3">
      <c r="B21" s="1">
        <v>2022</v>
      </c>
      <c r="C21" s="1">
        <v>6</v>
      </c>
      <c r="D21" s="1">
        <v>16</v>
      </c>
      <c r="E21" s="1">
        <v>8.24</v>
      </c>
      <c r="F21" s="1">
        <f t="shared" si="7"/>
        <v>16.25</v>
      </c>
      <c r="G21" s="1" t="s">
        <v>47</v>
      </c>
      <c r="H21" s="1">
        <v>66</v>
      </c>
      <c r="I21" s="1">
        <f t="shared" si="0"/>
        <v>381</v>
      </c>
      <c r="J21" s="1">
        <f t="shared" si="1"/>
        <v>76.2</v>
      </c>
      <c r="K21" s="1">
        <f t="shared" si="2"/>
        <v>304.8</v>
      </c>
      <c r="L21" s="1">
        <f t="shared" si="3"/>
        <v>-59.95</v>
      </c>
      <c r="M21" s="1">
        <f t="shared" si="4"/>
        <v>3594.0025000000005</v>
      </c>
      <c r="N21" s="1">
        <f t="shared" si="5"/>
        <v>321.05</v>
      </c>
      <c r="O21" s="1">
        <f t="shared" si="6"/>
        <v>11.194525774801434</v>
      </c>
    </row>
    <row r="22" spans="2:15" x14ac:dyDescent="0.3">
      <c r="B22" s="1">
        <v>2022</v>
      </c>
      <c r="C22" s="1">
        <v>6</v>
      </c>
      <c r="D22" s="1">
        <v>17</v>
      </c>
      <c r="E22" s="1">
        <v>12.76</v>
      </c>
      <c r="F22" s="1">
        <f t="shared" si="7"/>
        <v>28.990000000000002</v>
      </c>
      <c r="G22" s="1" t="s">
        <v>47</v>
      </c>
      <c r="H22" s="1">
        <v>66</v>
      </c>
      <c r="I22" s="1">
        <f t="shared" si="0"/>
        <v>381</v>
      </c>
      <c r="J22" s="1">
        <f t="shared" si="1"/>
        <v>76.2</v>
      </c>
      <c r="K22" s="1">
        <f t="shared" si="2"/>
        <v>304.8</v>
      </c>
      <c r="L22" s="1">
        <f t="shared" si="3"/>
        <v>-47.21</v>
      </c>
      <c r="M22" s="1">
        <f t="shared" si="4"/>
        <v>2228.7840999999999</v>
      </c>
      <c r="N22" s="1">
        <f t="shared" si="5"/>
        <v>333.79</v>
      </c>
      <c r="O22" s="1">
        <f t="shared" si="6"/>
        <v>6.6772045297941816</v>
      </c>
    </row>
    <row r="23" spans="2:15" x14ac:dyDescent="0.3">
      <c r="B23" s="1">
        <v>2022</v>
      </c>
      <c r="C23" s="1">
        <v>6</v>
      </c>
      <c r="D23" s="1">
        <v>18</v>
      </c>
      <c r="E23" s="1">
        <v>14.23</v>
      </c>
      <c r="F23" s="1">
        <f t="shared" si="7"/>
        <v>42.620000000000005</v>
      </c>
      <c r="G23" s="1" t="s">
        <v>48</v>
      </c>
      <c r="H23" s="1">
        <v>82</v>
      </c>
      <c r="I23" s="1">
        <f t="shared" si="0"/>
        <v>306.65853658536588</v>
      </c>
      <c r="J23" s="1">
        <f t="shared" si="1"/>
        <v>61.331707317073182</v>
      </c>
      <c r="K23" s="1">
        <f t="shared" si="2"/>
        <v>245.32682926829273</v>
      </c>
      <c r="L23" s="1">
        <f t="shared" si="3"/>
        <v>-18.711707317073177</v>
      </c>
      <c r="M23" s="1">
        <f t="shared" si="4"/>
        <v>350.12799071980987</v>
      </c>
      <c r="N23" s="1">
        <f t="shared" si="5"/>
        <v>287.94682926829273</v>
      </c>
      <c r="O23" s="1">
        <f t="shared" si="6"/>
        <v>1.2159466788001343</v>
      </c>
    </row>
    <row r="24" spans="2:15" x14ac:dyDescent="0.3">
      <c r="B24" s="1">
        <v>2022</v>
      </c>
      <c r="C24" s="1">
        <v>6</v>
      </c>
      <c r="D24" s="1">
        <v>19</v>
      </c>
      <c r="E24" s="1">
        <v>12.31</v>
      </c>
      <c r="F24" s="1">
        <f t="shared" si="7"/>
        <v>51.210000000000008</v>
      </c>
      <c r="G24" s="1" t="s">
        <v>48</v>
      </c>
      <c r="H24" s="1">
        <v>82</v>
      </c>
      <c r="I24" s="1">
        <f t="shared" si="0"/>
        <v>306.65853658536588</v>
      </c>
      <c r="J24" s="1">
        <f t="shared" si="1"/>
        <v>61.331707317073182</v>
      </c>
      <c r="K24" s="1">
        <f t="shared" si="2"/>
        <v>245.32682926829273</v>
      </c>
      <c r="L24" s="1">
        <f t="shared" si="3"/>
        <v>-10.121707317073174</v>
      </c>
      <c r="M24" s="1">
        <f t="shared" si="4"/>
        <v>102.44895901249262</v>
      </c>
      <c r="N24" s="1">
        <f t="shared" si="5"/>
        <v>296.53682926829276</v>
      </c>
      <c r="O24" s="1">
        <f t="shared" si="6"/>
        <v>0.34548477255012922</v>
      </c>
    </row>
    <row r="25" spans="2:15" x14ac:dyDescent="0.3">
      <c r="B25" s="1">
        <v>2022</v>
      </c>
      <c r="C25" s="1">
        <v>6</v>
      </c>
      <c r="D25" s="1">
        <v>20</v>
      </c>
      <c r="E25" s="1">
        <v>11.01</v>
      </c>
      <c r="F25" s="1">
        <f t="shared" si="7"/>
        <v>58.550000000000004</v>
      </c>
      <c r="G25" s="1" t="s">
        <v>49</v>
      </c>
      <c r="H25" s="1">
        <v>92</v>
      </c>
      <c r="I25" s="1">
        <f t="shared" si="0"/>
        <v>273.32608695652175</v>
      </c>
      <c r="J25" s="1">
        <f t="shared" si="1"/>
        <v>54.665217391304353</v>
      </c>
      <c r="K25" s="1">
        <f t="shared" si="2"/>
        <v>218.66086956521741</v>
      </c>
      <c r="L25" s="1">
        <f t="shared" si="3"/>
        <v>3.8847826086956516</v>
      </c>
      <c r="M25" s="1">
        <f t="shared" si="4"/>
        <v>15.091535916824192</v>
      </c>
      <c r="N25" s="1">
        <f t="shared" si="5"/>
        <v>277.21086956521742</v>
      </c>
      <c r="O25" s="1">
        <f t="shared" si="6"/>
        <v>5.4440635536745122E-2</v>
      </c>
    </row>
    <row r="26" spans="2:15" x14ac:dyDescent="0.3">
      <c r="B26" s="1">
        <v>2022</v>
      </c>
      <c r="C26" s="1">
        <v>6</v>
      </c>
      <c r="D26" s="1">
        <v>21</v>
      </c>
      <c r="E26" s="1">
        <v>10.71</v>
      </c>
      <c r="F26" s="1">
        <f t="shared" si="7"/>
        <v>61.02</v>
      </c>
      <c r="G26" s="1" t="s">
        <v>49</v>
      </c>
      <c r="H26" s="1">
        <v>92</v>
      </c>
      <c r="I26" s="1">
        <f t="shared" si="0"/>
        <v>273.32608695652175</v>
      </c>
      <c r="J26" s="1">
        <f t="shared" si="1"/>
        <v>54.665217391304353</v>
      </c>
      <c r="K26" s="1">
        <f t="shared" si="2"/>
        <v>218.66086956521741</v>
      </c>
      <c r="L26" s="1">
        <f t="shared" si="3"/>
        <v>6.3547826086956505</v>
      </c>
      <c r="M26" s="1">
        <f t="shared" si="4"/>
        <v>40.383262003780693</v>
      </c>
      <c r="N26" s="1">
        <f t="shared" si="5"/>
        <v>279.68086956521739</v>
      </c>
      <c r="O26" s="1">
        <f t="shared" si="6"/>
        <v>0.14439050503010512</v>
      </c>
    </row>
    <row r="27" spans="2:15" x14ac:dyDescent="0.3">
      <c r="B27" s="1">
        <v>2022</v>
      </c>
      <c r="C27" s="1">
        <v>6</v>
      </c>
      <c r="D27" s="1">
        <v>22</v>
      </c>
      <c r="E27" s="1">
        <v>11.96</v>
      </c>
      <c r="F27" s="1">
        <f t="shared" si="7"/>
        <v>60.22</v>
      </c>
      <c r="G27" s="1" t="s">
        <v>49</v>
      </c>
      <c r="H27" s="1">
        <v>92</v>
      </c>
      <c r="I27" s="1">
        <f t="shared" si="0"/>
        <v>273.32608695652175</v>
      </c>
      <c r="J27" s="1">
        <f t="shared" si="1"/>
        <v>54.665217391304353</v>
      </c>
      <c r="K27" s="1">
        <f t="shared" si="2"/>
        <v>218.66086956521741</v>
      </c>
      <c r="L27" s="1">
        <f t="shared" si="3"/>
        <v>5.5547826086956462</v>
      </c>
      <c r="M27" s="1">
        <f t="shared" si="4"/>
        <v>30.855609829867607</v>
      </c>
      <c r="N27" s="1">
        <f t="shared" si="5"/>
        <v>278.88086956521738</v>
      </c>
      <c r="O27" s="1">
        <f t="shared" si="6"/>
        <v>0.11064082623513156</v>
      </c>
    </row>
    <row r="28" spans="2:15" x14ac:dyDescent="0.3">
      <c r="B28" s="1">
        <v>2022</v>
      </c>
      <c r="C28" s="1">
        <v>6</v>
      </c>
      <c r="D28" s="1">
        <v>23</v>
      </c>
      <c r="E28" s="1">
        <v>3.57</v>
      </c>
      <c r="F28" s="1">
        <f t="shared" si="7"/>
        <v>49.56</v>
      </c>
      <c r="G28" s="1" t="s">
        <v>48</v>
      </c>
      <c r="H28" s="1">
        <v>82</v>
      </c>
      <c r="I28" s="1">
        <f t="shared" si="0"/>
        <v>306.65853658536588</v>
      </c>
      <c r="J28" s="1">
        <f t="shared" si="1"/>
        <v>61.331707317073182</v>
      </c>
      <c r="K28" s="1">
        <f t="shared" si="2"/>
        <v>245.32682926829273</v>
      </c>
      <c r="L28" s="1">
        <f t="shared" si="3"/>
        <v>-11.771707317073179</v>
      </c>
      <c r="M28" s="1">
        <f t="shared" si="4"/>
        <v>138.57309315883424</v>
      </c>
      <c r="N28" s="1">
        <f t="shared" si="5"/>
        <v>294.88682926829273</v>
      </c>
      <c r="O28" s="1">
        <f t="shared" si="6"/>
        <v>0.46991957390120748</v>
      </c>
    </row>
    <row r="29" spans="2:15" x14ac:dyDescent="0.3">
      <c r="B29" s="1">
        <v>2022</v>
      </c>
      <c r="C29" s="1">
        <v>6</v>
      </c>
      <c r="D29" s="1">
        <v>24</v>
      </c>
      <c r="E29" s="1">
        <v>6.53</v>
      </c>
      <c r="F29" s="1">
        <f t="shared" si="7"/>
        <v>43.78</v>
      </c>
      <c r="G29" s="1" t="s">
        <v>48</v>
      </c>
      <c r="H29" s="1">
        <v>82</v>
      </c>
      <c r="I29" s="1">
        <f t="shared" si="0"/>
        <v>306.65853658536588</v>
      </c>
      <c r="J29" s="1">
        <f t="shared" si="1"/>
        <v>61.331707317073182</v>
      </c>
      <c r="K29" s="1">
        <f t="shared" si="2"/>
        <v>245.32682926829273</v>
      </c>
      <c r="L29" s="1">
        <f t="shared" si="3"/>
        <v>-17.551707317073181</v>
      </c>
      <c r="M29" s="1">
        <f t="shared" si="4"/>
        <v>308.06242974420024</v>
      </c>
      <c r="N29" s="1">
        <f t="shared" si="5"/>
        <v>289.1068292682927</v>
      </c>
      <c r="O29" s="1">
        <f t="shared" si="6"/>
        <v>1.0655660764703578</v>
      </c>
    </row>
    <row r="30" spans="2:15" x14ac:dyDescent="0.3">
      <c r="B30" s="1">
        <v>2022</v>
      </c>
      <c r="C30" s="1">
        <v>6</v>
      </c>
      <c r="D30" s="1">
        <v>25</v>
      </c>
      <c r="E30" s="1">
        <v>6.63</v>
      </c>
      <c r="F30" s="1">
        <f t="shared" si="7"/>
        <v>39.400000000000006</v>
      </c>
      <c r="G30" s="1" t="s">
        <v>48</v>
      </c>
      <c r="H30" s="1">
        <v>82</v>
      </c>
      <c r="I30" s="1">
        <f t="shared" si="0"/>
        <v>306.65853658536588</v>
      </c>
      <c r="J30" s="1">
        <f t="shared" si="1"/>
        <v>61.331707317073182</v>
      </c>
      <c r="K30" s="1">
        <f t="shared" si="2"/>
        <v>245.32682926829273</v>
      </c>
      <c r="L30" s="1">
        <f t="shared" si="3"/>
        <v>-21.931707317073176</v>
      </c>
      <c r="M30" s="1">
        <f t="shared" si="4"/>
        <v>480.99978584176108</v>
      </c>
      <c r="N30" s="1">
        <f t="shared" si="5"/>
        <v>284.7268292682927</v>
      </c>
      <c r="O30" s="1">
        <f t="shared" si="6"/>
        <v>1.689337766580908</v>
      </c>
    </row>
    <row r="31" spans="2:15" x14ac:dyDescent="0.3">
      <c r="B31" s="1">
        <v>2022</v>
      </c>
      <c r="C31" s="1">
        <v>6</v>
      </c>
      <c r="D31" s="1">
        <v>26</v>
      </c>
      <c r="E31" s="1">
        <v>4.83</v>
      </c>
      <c r="F31" s="1">
        <f t="shared" si="7"/>
        <v>33.520000000000003</v>
      </c>
      <c r="G31" s="1" t="s">
        <v>47</v>
      </c>
      <c r="H31" s="1">
        <v>66</v>
      </c>
      <c r="I31" s="1">
        <f t="shared" si="0"/>
        <v>381</v>
      </c>
      <c r="J31" s="1">
        <f t="shared" si="1"/>
        <v>76.2</v>
      </c>
      <c r="K31" s="1">
        <f t="shared" si="2"/>
        <v>304.8</v>
      </c>
      <c r="L31" s="1">
        <f t="shared" si="3"/>
        <v>-42.68</v>
      </c>
      <c r="M31" s="1">
        <f t="shared" si="4"/>
        <v>1821.5824</v>
      </c>
      <c r="N31" s="1">
        <f t="shared" si="5"/>
        <v>338.32</v>
      </c>
      <c r="O31" s="1">
        <f t="shared" si="6"/>
        <v>5.3841995743674627</v>
      </c>
    </row>
    <row r="32" spans="2:15" x14ac:dyDescent="0.3">
      <c r="B32" s="1">
        <v>2022</v>
      </c>
      <c r="C32" s="1">
        <v>6</v>
      </c>
      <c r="D32" s="1">
        <v>27</v>
      </c>
      <c r="E32" s="1">
        <v>2.23</v>
      </c>
      <c r="F32" s="1">
        <f t="shared" si="7"/>
        <v>23.790000000000003</v>
      </c>
      <c r="G32" s="1" t="s">
        <v>47</v>
      </c>
      <c r="H32" s="1">
        <v>66</v>
      </c>
      <c r="I32" s="1">
        <f t="shared" si="0"/>
        <v>381</v>
      </c>
      <c r="J32" s="1">
        <f t="shared" si="1"/>
        <v>76.2</v>
      </c>
      <c r="K32" s="1">
        <f t="shared" si="2"/>
        <v>304.8</v>
      </c>
      <c r="L32" s="1">
        <f t="shared" si="3"/>
        <v>-52.41</v>
      </c>
      <c r="M32" s="1">
        <f t="shared" si="4"/>
        <v>2746.8080999999997</v>
      </c>
      <c r="N32" s="1">
        <f t="shared" si="5"/>
        <v>328.59000000000003</v>
      </c>
      <c r="O32" s="1">
        <f t="shared" si="6"/>
        <v>8.3593782525335509</v>
      </c>
    </row>
    <row r="33" spans="2:15" x14ac:dyDescent="0.3">
      <c r="B33" s="1">
        <v>2022</v>
      </c>
      <c r="C33" s="1">
        <v>6</v>
      </c>
      <c r="D33" s="1">
        <v>28</v>
      </c>
      <c r="E33" s="1">
        <v>6.19</v>
      </c>
      <c r="F33" s="1">
        <f t="shared" si="7"/>
        <v>26.410000000000004</v>
      </c>
      <c r="G33" s="1" t="s">
        <v>47</v>
      </c>
      <c r="H33" s="1">
        <v>66</v>
      </c>
      <c r="I33" s="1">
        <f t="shared" si="0"/>
        <v>381</v>
      </c>
      <c r="J33" s="1">
        <f t="shared" si="1"/>
        <v>76.2</v>
      </c>
      <c r="K33" s="1">
        <f t="shared" si="2"/>
        <v>304.8</v>
      </c>
      <c r="L33" s="1">
        <f t="shared" si="3"/>
        <v>-49.79</v>
      </c>
      <c r="M33" s="1">
        <f t="shared" si="4"/>
        <v>2479.0441000000001</v>
      </c>
      <c r="N33" s="1">
        <f t="shared" si="5"/>
        <v>331.21000000000004</v>
      </c>
      <c r="O33" s="1">
        <f t="shared" si="6"/>
        <v>7.4848105431599281</v>
      </c>
    </row>
    <row r="34" spans="2:15" x14ac:dyDescent="0.3">
      <c r="B34" s="1">
        <v>2022</v>
      </c>
      <c r="C34" s="1">
        <v>6</v>
      </c>
      <c r="D34" s="1">
        <v>29</v>
      </c>
      <c r="E34" s="1">
        <v>8.25</v>
      </c>
      <c r="F34" s="1">
        <f t="shared" si="7"/>
        <v>28.130000000000003</v>
      </c>
      <c r="G34" s="1" t="s">
        <v>47</v>
      </c>
      <c r="H34" s="1">
        <v>66</v>
      </c>
      <c r="I34" s="1">
        <f t="shared" si="0"/>
        <v>381</v>
      </c>
      <c r="J34" s="1">
        <f t="shared" si="1"/>
        <v>76.2</v>
      </c>
      <c r="K34" s="1">
        <f t="shared" si="2"/>
        <v>304.8</v>
      </c>
      <c r="L34" s="1">
        <f t="shared" si="3"/>
        <v>-48.07</v>
      </c>
      <c r="M34" s="1">
        <f t="shared" si="4"/>
        <v>2310.7249000000002</v>
      </c>
      <c r="N34" s="1">
        <f t="shared" si="5"/>
        <v>332.93</v>
      </c>
      <c r="O34" s="1">
        <f t="shared" si="6"/>
        <v>6.9405727930796264</v>
      </c>
    </row>
    <row r="35" spans="2:15" x14ac:dyDescent="0.3">
      <c r="B35" s="1">
        <v>2022</v>
      </c>
      <c r="C35" s="1">
        <v>6</v>
      </c>
      <c r="D35" s="1">
        <v>30</v>
      </c>
      <c r="E35" s="1">
        <v>9.27</v>
      </c>
      <c r="F35" s="1">
        <f t="shared" si="7"/>
        <v>30.77</v>
      </c>
      <c r="G35" s="1" t="s">
        <v>47</v>
      </c>
      <c r="H35" s="1">
        <v>66</v>
      </c>
      <c r="I35" s="1">
        <f t="shared" si="0"/>
        <v>381</v>
      </c>
      <c r="J35" s="1">
        <f t="shared" si="1"/>
        <v>76.2</v>
      </c>
      <c r="K35" s="1">
        <f t="shared" si="2"/>
        <v>304.8</v>
      </c>
      <c r="L35" s="1">
        <f t="shared" si="3"/>
        <v>-45.430000000000007</v>
      </c>
      <c r="M35" s="1">
        <f t="shared" si="4"/>
        <v>2063.8849000000005</v>
      </c>
      <c r="N35" s="1">
        <f t="shared" si="5"/>
        <v>335.57</v>
      </c>
      <c r="O35" s="1">
        <f t="shared" si="6"/>
        <v>6.1503856125398588</v>
      </c>
    </row>
    <row r="36" spans="2:15" x14ac:dyDescent="0.3">
      <c r="O36" s="5">
        <f>SUM(O6:O35)</f>
        <v>270.12857435132895</v>
      </c>
    </row>
  </sheetData>
  <autoFilter ref="B5:N35" xr:uid="{3DEC4E36-2FAD-4403-BE43-202D5687EB4C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54479-69E5-4F19-8FFD-28FDE4C421B4}">
  <sheetPr codeName="Sheet10"/>
  <dimension ref="A2:R36"/>
  <sheetViews>
    <sheetView topLeftCell="A4" workbookViewId="0">
      <selection activeCell="O36" sqref="O36"/>
    </sheetView>
  </sheetViews>
  <sheetFormatPr defaultRowHeight="14.4" x14ac:dyDescent="0.3"/>
  <cols>
    <col min="1" max="1" width="13.5546875" style="1" bestFit="1" customWidth="1"/>
    <col min="2" max="2" width="10.21875" style="1" bestFit="1" customWidth="1"/>
    <col min="3" max="3" width="8.6640625" style="1" bestFit="1" customWidth="1"/>
    <col min="4" max="4" width="14.33203125" style="1" bestFit="1" customWidth="1"/>
    <col min="5" max="5" width="6.88671875" style="1" bestFit="1" customWidth="1"/>
    <col min="6" max="6" width="11.21875" style="1" bestFit="1" customWidth="1"/>
    <col min="7" max="7" width="7.109375" style="1" bestFit="1" customWidth="1"/>
    <col min="8" max="8" width="18" style="1" bestFit="1" customWidth="1"/>
    <col min="9" max="11" width="12" style="1" bestFit="1" customWidth="1"/>
    <col min="12" max="12" width="12.6640625" style="1" bestFit="1" customWidth="1"/>
    <col min="13" max="15" width="12" style="1" bestFit="1" customWidth="1"/>
    <col min="16" max="16" width="8.88671875" style="1"/>
    <col min="17" max="17" width="12" style="1" bestFit="1" customWidth="1"/>
    <col min="18" max="18" width="3" style="1" bestFit="1" customWidth="1"/>
    <col min="19" max="16384" width="8.88671875" style="1"/>
  </cols>
  <sheetData>
    <row r="2" spans="1:18" x14ac:dyDescent="0.3">
      <c r="A2" s="6" t="s">
        <v>44</v>
      </c>
      <c r="B2" s="6" t="s">
        <v>22</v>
      </c>
    </row>
    <row r="3" spans="1:18" x14ac:dyDescent="0.3">
      <c r="A3" s="5" t="s">
        <v>45</v>
      </c>
      <c r="B3" s="7">
        <v>71</v>
      </c>
    </row>
    <row r="5" spans="1:18" customFormat="1" x14ac:dyDescent="0.3">
      <c r="B5" s="10" t="s">
        <v>33</v>
      </c>
      <c r="C5" s="10" t="s">
        <v>34</v>
      </c>
      <c r="D5" s="10" t="s">
        <v>35</v>
      </c>
      <c r="E5" s="10" t="s">
        <v>46</v>
      </c>
      <c r="F5" s="10" t="s">
        <v>36</v>
      </c>
      <c r="G5" s="10" t="s">
        <v>37</v>
      </c>
      <c r="H5" s="10" t="s">
        <v>38</v>
      </c>
      <c r="I5" s="10" t="s">
        <v>51</v>
      </c>
      <c r="J5" s="10" t="s">
        <v>39</v>
      </c>
      <c r="K5" s="10" t="s">
        <v>52</v>
      </c>
      <c r="L5" s="10" t="s">
        <v>40</v>
      </c>
      <c r="M5" s="10" t="s">
        <v>41</v>
      </c>
      <c r="N5" s="10" t="s">
        <v>42</v>
      </c>
      <c r="O5" s="10" t="s">
        <v>43</v>
      </c>
    </row>
    <row r="6" spans="1:18" x14ac:dyDescent="0.3">
      <c r="B6" s="1">
        <v>2022</v>
      </c>
      <c r="C6" s="1">
        <v>6</v>
      </c>
      <c r="D6" s="1">
        <v>1</v>
      </c>
      <c r="E6" s="1">
        <v>2.37</v>
      </c>
      <c r="F6" s="1">
        <v>0</v>
      </c>
      <c r="G6" s="1" t="s">
        <v>47</v>
      </c>
      <c r="H6" s="1">
        <v>32</v>
      </c>
      <c r="I6" s="1">
        <f>(25400-254)/H6</f>
        <v>785.8125</v>
      </c>
      <c r="J6" s="1">
        <f>I6*0.2</f>
        <v>157.16250000000002</v>
      </c>
      <c r="K6" s="1">
        <f>I6*0.8</f>
        <v>628.65000000000009</v>
      </c>
      <c r="L6" s="1">
        <f>F6-J6</f>
        <v>-157.16250000000002</v>
      </c>
      <c r="M6" s="1">
        <f>POWER(L6,2)</f>
        <v>24700.051406250008</v>
      </c>
      <c r="N6" s="1">
        <f>F6+K6</f>
        <v>628.65000000000009</v>
      </c>
      <c r="O6" s="1">
        <f>M6/N6</f>
        <v>39.290625000000006</v>
      </c>
    </row>
    <row r="7" spans="1:18" x14ac:dyDescent="0.3">
      <c r="B7" s="1">
        <v>2022</v>
      </c>
      <c r="C7" s="1">
        <v>6</v>
      </c>
      <c r="D7" s="1">
        <v>2</v>
      </c>
      <c r="E7" s="1">
        <v>1.03</v>
      </c>
      <c r="F7" s="1">
        <v>0</v>
      </c>
      <c r="G7" s="1" t="s">
        <v>47</v>
      </c>
      <c r="H7" s="1">
        <v>32</v>
      </c>
      <c r="I7" s="1">
        <f t="shared" ref="I7:I35" si="0">(25400-254)/H7</f>
        <v>785.8125</v>
      </c>
      <c r="J7" s="1">
        <f t="shared" ref="J7:J35" si="1">I7*0.2</f>
        <v>157.16250000000002</v>
      </c>
      <c r="K7" s="1">
        <f t="shared" ref="K7:K35" si="2">I7*0.8</f>
        <v>628.65000000000009</v>
      </c>
      <c r="L7" s="1">
        <f t="shared" ref="L7:L35" si="3">F7-J7</f>
        <v>-157.16250000000002</v>
      </c>
      <c r="M7" s="1">
        <f t="shared" ref="M7:M35" si="4">POWER(L7,2)</f>
        <v>24700.051406250008</v>
      </c>
      <c r="N7" s="1">
        <f t="shared" ref="N7:N35" si="5">F7+K7</f>
        <v>628.65000000000009</v>
      </c>
      <c r="O7" s="1">
        <f t="shared" ref="O7:O35" si="6">M7/N7</f>
        <v>39.290625000000006</v>
      </c>
    </row>
    <row r="8" spans="1:18" x14ac:dyDescent="0.3">
      <c r="B8" s="1">
        <v>2022</v>
      </c>
      <c r="C8" s="1">
        <v>6</v>
      </c>
      <c r="D8" s="1">
        <v>3</v>
      </c>
      <c r="E8" s="1">
        <v>2.72</v>
      </c>
      <c r="F8" s="1">
        <v>0</v>
      </c>
      <c r="G8" s="1" t="s">
        <v>47</v>
      </c>
      <c r="H8" s="1">
        <v>32</v>
      </c>
      <c r="I8" s="1">
        <f t="shared" si="0"/>
        <v>785.8125</v>
      </c>
      <c r="J8" s="1">
        <f t="shared" si="1"/>
        <v>157.16250000000002</v>
      </c>
      <c r="K8" s="1">
        <f t="shared" si="2"/>
        <v>628.65000000000009</v>
      </c>
      <c r="L8" s="1">
        <f t="shared" si="3"/>
        <v>-157.16250000000002</v>
      </c>
      <c r="M8" s="1">
        <f t="shared" si="4"/>
        <v>24700.051406250008</v>
      </c>
      <c r="N8" s="1">
        <f t="shared" si="5"/>
        <v>628.65000000000009</v>
      </c>
      <c r="O8" s="1">
        <f t="shared" si="6"/>
        <v>39.290625000000006</v>
      </c>
    </row>
    <row r="9" spans="1:18" x14ac:dyDescent="0.3">
      <c r="B9" s="1">
        <v>2022</v>
      </c>
      <c r="C9" s="1">
        <v>6</v>
      </c>
      <c r="D9" s="1">
        <v>4</v>
      </c>
      <c r="E9" s="1">
        <v>3.54</v>
      </c>
      <c r="F9" s="1">
        <v>0</v>
      </c>
      <c r="G9" s="1" t="s">
        <v>47</v>
      </c>
      <c r="H9" s="1">
        <v>32</v>
      </c>
      <c r="I9" s="1">
        <f t="shared" si="0"/>
        <v>785.8125</v>
      </c>
      <c r="J9" s="1">
        <f t="shared" si="1"/>
        <v>157.16250000000002</v>
      </c>
      <c r="K9" s="1">
        <f t="shared" si="2"/>
        <v>628.65000000000009</v>
      </c>
      <c r="L9" s="1">
        <f t="shared" si="3"/>
        <v>-157.16250000000002</v>
      </c>
      <c r="M9" s="1">
        <f t="shared" si="4"/>
        <v>24700.051406250008</v>
      </c>
      <c r="N9" s="1">
        <f t="shared" si="5"/>
        <v>628.65000000000009</v>
      </c>
      <c r="O9" s="1">
        <f t="shared" si="6"/>
        <v>39.290625000000006</v>
      </c>
    </row>
    <row r="10" spans="1:18" x14ac:dyDescent="0.3">
      <c r="B10" s="1">
        <v>2022</v>
      </c>
      <c r="C10" s="1">
        <v>6</v>
      </c>
      <c r="D10" s="1">
        <v>5</v>
      </c>
      <c r="E10" s="1">
        <v>0.89</v>
      </c>
      <c r="F10" s="1">
        <f>SUM(E6:E10)</f>
        <v>10.55</v>
      </c>
      <c r="G10" s="1" t="s">
        <v>47</v>
      </c>
      <c r="H10" s="1">
        <v>32</v>
      </c>
      <c r="I10" s="1">
        <f t="shared" si="0"/>
        <v>785.8125</v>
      </c>
      <c r="J10" s="1">
        <f t="shared" si="1"/>
        <v>157.16250000000002</v>
      </c>
      <c r="K10" s="1">
        <f t="shared" si="2"/>
        <v>628.65000000000009</v>
      </c>
      <c r="L10" s="1">
        <f t="shared" si="3"/>
        <v>-146.61250000000001</v>
      </c>
      <c r="M10" s="1">
        <f t="shared" si="4"/>
        <v>21495.225156250002</v>
      </c>
      <c r="N10" s="1">
        <f t="shared" si="5"/>
        <v>639.20000000000005</v>
      </c>
      <c r="O10" s="1">
        <f t="shared" si="6"/>
        <v>33.628324712531288</v>
      </c>
    </row>
    <row r="11" spans="1:18" x14ac:dyDescent="0.3">
      <c r="B11" s="1">
        <v>2022</v>
      </c>
      <c r="C11" s="1">
        <v>6</v>
      </c>
      <c r="D11" s="1">
        <v>6</v>
      </c>
      <c r="E11" s="1">
        <v>1.44</v>
      </c>
      <c r="F11" s="1">
        <f t="shared" ref="F11:F35" si="7">SUM(E7:E11)</f>
        <v>9.6199999999999992</v>
      </c>
      <c r="G11" s="1" t="s">
        <v>47</v>
      </c>
      <c r="H11" s="1">
        <v>32</v>
      </c>
      <c r="I11" s="1">
        <f t="shared" si="0"/>
        <v>785.8125</v>
      </c>
      <c r="J11" s="1">
        <f t="shared" si="1"/>
        <v>157.16250000000002</v>
      </c>
      <c r="K11" s="1">
        <f t="shared" si="2"/>
        <v>628.65000000000009</v>
      </c>
      <c r="L11" s="1">
        <f t="shared" si="3"/>
        <v>-147.54250000000002</v>
      </c>
      <c r="M11" s="1">
        <f t="shared" si="4"/>
        <v>21768.789306250004</v>
      </c>
      <c r="N11" s="1">
        <f t="shared" si="5"/>
        <v>638.2700000000001</v>
      </c>
      <c r="O11" s="1">
        <f t="shared" si="6"/>
        <v>34.105925871888076</v>
      </c>
    </row>
    <row r="12" spans="1:18" x14ac:dyDescent="0.3">
      <c r="B12" s="1">
        <v>2022</v>
      </c>
      <c r="C12" s="1">
        <v>6</v>
      </c>
      <c r="D12" s="1">
        <v>7</v>
      </c>
      <c r="E12" s="1">
        <v>7.0000000000000007E-2</v>
      </c>
      <c r="F12" s="1">
        <f t="shared" si="7"/>
        <v>8.66</v>
      </c>
      <c r="G12" s="1" t="s">
        <v>47</v>
      </c>
      <c r="H12" s="1">
        <v>32</v>
      </c>
      <c r="I12" s="1">
        <f t="shared" si="0"/>
        <v>785.8125</v>
      </c>
      <c r="J12" s="1">
        <f t="shared" si="1"/>
        <v>157.16250000000002</v>
      </c>
      <c r="K12" s="1">
        <f t="shared" si="2"/>
        <v>628.65000000000009</v>
      </c>
      <c r="L12" s="1">
        <f t="shared" si="3"/>
        <v>-148.50250000000003</v>
      </c>
      <c r="M12" s="1">
        <f t="shared" si="4"/>
        <v>22052.992506250008</v>
      </c>
      <c r="N12" s="1">
        <f t="shared" si="5"/>
        <v>637.31000000000006</v>
      </c>
      <c r="O12" s="1">
        <f t="shared" si="6"/>
        <v>34.603242544836903</v>
      </c>
    </row>
    <row r="13" spans="1:18" x14ac:dyDescent="0.3">
      <c r="B13" s="1">
        <v>2022</v>
      </c>
      <c r="C13" s="1">
        <v>6</v>
      </c>
      <c r="D13" s="1">
        <v>8</v>
      </c>
      <c r="E13" s="1">
        <v>0.08</v>
      </c>
      <c r="F13" s="1">
        <f t="shared" si="7"/>
        <v>6.02</v>
      </c>
      <c r="G13" s="1" t="s">
        <v>47</v>
      </c>
      <c r="H13" s="1">
        <v>32</v>
      </c>
      <c r="I13" s="1">
        <f t="shared" si="0"/>
        <v>785.8125</v>
      </c>
      <c r="J13" s="1">
        <f t="shared" si="1"/>
        <v>157.16250000000002</v>
      </c>
      <c r="K13" s="1">
        <f t="shared" si="2"/>
        <v>628.65000000000009</v>
      </c>
      <c r="L13" s="1">
        <f t="shared" si="3"/>
        <v>-151.14250000000001</v>
      </c>
      <c r="M13" s="1">
        <f t="shared" si="4"/>
        <v>22844.055306250004</v>
      </c>
      <c r="N13" s="1">
        <f t="shared" si="5"/>
        <v>634.67000000000007</v>
      </c>
      <c r="O13" s="1">
        <f t="shared" si="6"/>
        <v>35.99359557919864</v>
      </c>
    </row>
    <row r="14" spans="1:18" x14ac:dyDescent="0.3">
      <c r="B14" s="1">
        <v>2022</v>
      </c>
      <c r="C14" s="1">
        <v>6</v>
      </c>
      <c r="D14" s="1">
        <v>9</v>
      </c>
      <c r="E14" s="1">
        <v>8.85</v>
      </c>
      <c r="F14" s="1">
        <f t="shared" si="7"/>
        <v>11.33</v>
      </c>
      <c r="G14" s="1" t="s">
        <v>47</v>
      </c>
      <c r="H14" s="1">
        <v>32</v>
      </c>
      <c r="I14" s="1">
        <f t="shared" si="0"/>
        <v>785.8125</v>
      </c>
      <c r="J14" s="1">
        <f t="shared" si="1"/>
        <v>157.16250000000002</v>
      </c>
      <c r="K14" s="1">
        <f t="shared" si="2"/>
        <v>628.65000000000009</v>
      </c>
      <c r="L14" s="1">
        <f t="shared" si="3"/>
        <v>-145.83250000000001</v>
      </c>
      <c r="M14" s="1">
        <f t="shared" si="4"/>
        <v>21267.118056250001</v>
      </c>
      <c r="N14" s="1">
        <f t="shared" si="5"/>
        <v>639.98000000000013</v>
      </c>
      <c r="O14" s="1">
        <f t="shared" si="6"/>
        <v>33.230910428841518</v>
      </c>
      <c r="R14" s="1">
        <v>32</v>
      </c>
    </row>
    <row r="15" spans="1:18" x14ac:dyDescent="0.3">
      <c r="B15" s="1">
        <v>2022</v>
      </c>
      <c r="C15" s="1">
        <v>6</v>
      </c>
      <c r="D15" s="1">
        <v>10</v>
      </c>
      <c r="E15" s="1">
        <v>7.03</v>
      </c>
      <c r="F15" s="1">
        <f t="shared" si="7"/>
        <v>17.47</v>
      </c>
      <c r="G15" s="1" t="s">
        <v>47</v>
      </c>
      <c r="H15" s="1">
        <v>32</v>
      </c>
      <c r="I15" s="1">
        <f t="shared" si="0"/>
        <v>785.8125</v>
      </c>
      <c r="J15" s="1">
        <f t="shared" si="1"/>
        <v>157.16250000000002</v>
      </c>
      <c r="K15" s="1">
        <f t="shared" si="2"/>
        <v>628.65000000000009</v>
      </c>
      <c r="L15" s="1">
        <f t="shared" si="3"/>
        <v>-139.69250000000002</v>
      </c>
      <c r="M15" s="1">
        <f t="shared" si="4"/>
        <v>19513.994556250007</v>
      </c>
      <c r="N15" s="1">
        <f t="shared" si="5"/>
        <v>646.12000000000012</v>
      </c>
      <c r="O15" s="1">
        <f t="shared" si="6"/>
        <v>30.201811670045817</v>
      </c>
      <c r="R15" s="1">
        <v>52</v>
      </c>
    </row>
    <row r="16" spans="1:18" x14ac:dyDescent="0.3">
      <c r="B16" s="1">
        <v>2022</v>
      </c>
      <c r="C16" s="1">
        <v>6</v>
      </c>
      <c r="D16" s="1">
        <v>11</v>
      </c>
      <c r="E16" s="1">
        <v>3.54</v>
      </c>
      <c r="F16" s="1">
        <f t="shared" si="7"/>
        <v>19.57</v>
      </c>
      <c r="G16" s="1" t="s">
        <v>47</v>
      </c>
      <c r="H16" s="1">
        <v>32</v>
      </c>
      <c r="I16" s="1">
        <f t="shared" si="0"/>
        <v>785.8125</v>
      </c>
      <c r="J16" s="1">
        <f t="shared" si="1"/>
        <v>157.16250000000002</v>
      </c>
      <c r="K16" s="1">
        <f t="shared" si="2"/>
        <v>628.65000000000009</v>
      </c>
      <c r="L16" s="1">
        <f t="shared" si="3"/>
        <v>-137.59250000000003</v>
      </c>
      <c r="M16" s="1">
        <f t="shared" si="4"/>
        <v>18931.69605625001</v>
      </c>
      <c r="N16" s="1">
        <f t="shared" si="5"/>
        <v>648.22000000000014</v>
      </c>
      <c r="O16" s="1">
        <f t="shared" si="6"/>
        <v>29.205664830227402</v>
      </c>
      <c r="R16" s="1">
        <v>71</v>
      </c>
    </row>
    <row r="17" spans="2:15" x14ac:dyDescent="0.3">
      <c r="B17" s="1">
        <v>2022</v>
      </c>
      <c r="C17" s="1">
        <v>6</v>
      </c>
      <c r="D17" s="1">
        <v>12</v>
      </c>
      <c r="E17" s="1">
        <v>0.02</v>
      </c>
      <c r="F17" s="1">
        <f t="shared" si="7"/>
        <v>19.52</v>
      </c>
      <c r="G17" s="1" t="s">
        <v>47</v>
      </c>
      <c r="H17" s="1">
        <v>32</v>
      </c>
      <c r="I17" s="1">
        <f t="shared" si="0"/>
        <v>785.8125</v>
      </c>
      <c r="J17" s="1">
        <f t="shared" si="1"/>
        <v>157.16250000000002</v>
      </c>
      <c r="K17" s="1">
        <f t="shared" si="2"/>
        <v>628.65000000000009</v>
      </c>
      <c r="L17" s="1">
        <f t="shared" si="3"/>
        <v>-137.64250000000001</v>
      </c>
      <c r="M17" s="1">
        <f t="shared" si="4"/>
        <v>18945.457806250004</v>
      </c>
      <c r="N17" s="1">
        <f t="shared" si="5"/>
        <v>648.17000000000007</v>
      </c>
      <c r="O17" s="1">
        <f t="shared" si="6"/>
        <v>29.229149461175311</v>
      </c>
    </row>
    <row r="18" spans="2:15" x14ac:dyDescent="0.3">
      <c r="B18" s="1">
        <v>2022</v>
      </c>
      <c r="C18" s="1">
        <v>6</v>
      </c>
      <c r="D18" s="1">
        <v>13</v>
      </c>
      <c r="E18" s="1">
        <v>0.6</v>
      </c>
      <c r="F18" s="1">
        <f t="shared" si="7"/>
        <v>20.04</v>
      </c>
      <c r="G18" s="1" t="s">
        <v>47</v>
      </c>
      <c r="H18" s="1">
        <v>32</v>
      </c>
      <c r="I18" s="1">
        <f t="shared" si="0"/>
        <v>785.8125</v>
      </c>
      <c r="J18" s="1">
        <f t="shared" si="1"/>
        <v>157.16250000000002</v>
      </c>
      <c r="K18" s="1">
        <f t="shared" si="2"/>
        <v>628.65000000000009</v>
      </c>
      <c r="L18" s="1">
        <f t="shared" si="3"/>
        <v>-137.12250000000003</v>
      </c>
      <c r="M18" s="1">
        <f t="shared" si="4"/>
        <v>18802.580006250009</v>
      </c>
      <c r="N18" s="1">
        <f t="shared" si="5"/>
        <v>648.69000000000005</v>
      </c>
      <c r="O18" s="1">
        <f t="shared" si="6"/>
        <v>28.985463019701257</v>
      </c>
    </row>
    <row r="19" spans="2:15" x14ac:dyDescent="0.3">
      <c r="B19" s="1">
        <v>2022</v>
      </c>
      <c r="C19" s="1">
        <v>6</v>
      </c>
      <c r="D19" s="1">
        <v>14</v>
      </c>
      <c r="E19" s="1">
        <v>3.72</v>
      </c>
      <c r="F19" s="1">
        <f t="shared" si="7"/>
        <v>14.91</v>
      </c>
      <c r="G19" s="1" t="s">
        <v>47</v>
      </c>
      <c r="H19" s="1">
        <v>32</v>
      </c>
      <c r="I19" s="1">
        <f t="shared" si="0"/>
        <v>785.8125</v>
      </c>
      <c r="J19" s="1">
        <f t="shared" si="1"/>
        <v>157.16250000000002</v>
      </c>
      <c r="K19" s="1">
        <f t="shared" si="2"/>
        <v>628.65000000000009</v>
      </c>
      <c r="L19" s="1">
        <f t="shared" si="3"/>
        <v>-142.25250000000003</v>
      </c>
      <c r="M19" s="1">
        <f t="shared" si="4"/>
        <v>20235.773756250008</v>
      </c>
      <c r="N19" s="1">
        <f t="shared" si="5"/>
        <v>643.56000000000006</v>
      </c>
      <c r="O19" s="1">
        <f t="shared" si="6"/>
        <v>31.443492069504018</v>
      </c>
    </row>
    <row r="20" spans="2:15" x14ac:dyDescent="0.3">
      <c r="B20" s="1">
        <v>2022</v>
      </c>
      <c r="C20" s="1">
        <v>6</v>
      </c>
      <c r="D20" s="1">
        <v>15</v>
      </c>
      <c r="E20" s="1">
        <v>3.67</v>
      </c>
      <c r="F20" s="1">
        <f t="shared" si="7"/>
        <v>11.55</v>
      </c>
      <c r="G20" s="1" t="s">
        <v>47</v>
      </c>
      <c r="H20" s="1">
        <v>32</v>
      </c>
      <c r="I20" s="1">
        <f t="shared" si="0"/>
        <v>785.8125</v>
      </c>
      <c r="J20" s="1">
        <f t="shared" si="1"/>
        <v>157.16250000000002</v>
      </c>
      <c r="K20" s="1">
        <f t="shared" si="2"/>
        <v>628.65000000000009</v>
      </c>
      <c r="L20" s="1">
        <f t="shared" si="3"/>
        <v>-145.61250000000001</v>
      </c>
      <c r="M20" s="1">
        <f t="shared" si="4"/>
        <v>21203.000156250004</v>
      </c>
      <c r="N20" s="1">
        <f t="shared" si="5"/>
        <v>640.20000000000005</v>
      </c>
      <c r="O20" s="1">
        <f t="shared" si="6"/>
        <v>33.119337951030928</v>
      </c>
    </row>
    <row r="21" spans="2:15" x14ac:dyDescent="0.3">
      <c r="B21" s="1">
        <v>2022</v>
      </c>
      <c r="C21" s="1">
        <v>6</v>
      </c>
      <c r="D21" s="1">
        <v>16</v>
      </c>
      <c r="E21" s="1">
        <v>8.24</v>
      </c>
      <c r="F21" s="1">
        <f t="shared" si="7"/>
        <v>16.25</v>
      </c>
      <c r="G21" s="1" t="s">
        <v>47</v>
      </c>
      <c r="H21" s="1">
        <v>32</v>
      </c>
      <c r="I21" s="1">
        <f t="shared" si="0"/>
        <v>785.8125</v>
      </c>
      <c r="J21" s="1">
        <f t="shared" si="1"/>
        <v>157.16250000000002</v>
      </c>
      <c r="K21" s="1">
        <f t="shared" si="2"/>
        <v>628.65000000000009</v>
      </c>
      <c r="L21" s="1">
        <f t="shared" si="3"/>
        <v>-140.91250000000002</v>
      </c>
      <c r="M21" s="1">
        <f t="shared" si="4"/>
        <v>19856.332656250008</v>
      </c>
      <c r="N21" s="1">
        <f t="shared" si="5"/>
        <v>644.90000000000009</v>
      </c>
      <c r="O21" s="1">
        <f t="shared" si="6"/>
        <v>30.789785480307032</v>
      </c>
    </row>
    <row r="22" spans="2:15" x14ac:dyDescent="0.3">
      <c r="B22" s="1">
        <v>2022</v>
      </c>
      <c r="C22" s="1">
        <v>6</v>
      </c>
      <c r="D22" s="1">
        <v>17</v>
      </c>
      <c r="E22" s="1">
        <v>12.76</v>
      </c>
      <c r="F22" s="1">
        <f t="shared" si="7"/>
        <v>28.990000000000002</v>
      </c>
      <c r="G22" s="1" t="s">
        <v>47</v>
      </c>
      <c r="H22" s="1">
        <v>32</v>
      </c>
      <c r="I22" s="1">
        <f t="shared" si="0"/>
        <v>785.8125</v>
      </c>
      <c r="J22" s="1">
        <f t="shared" si="1"/>
        <v>157.16250000000002</v>
      </c>
      <c r="K22" s="1">
        <f t="shared" si="2"/>
        <v>628.65000000000009</v>
      </c>
      <c r="L22" s="1">
        <f t="shared" si="3"/>
        <v>-128.17250000000001</v>
      </c>
      <c r="M22" s="1">
        <f t="shared" si="4"/>
        <v>16428.189756250005</v>
      </c>
      <c r="N22" s="1">
        <f t="shared" si="5"/>
        <v>657.6400000000001</v>
      </c>
      <c r="O22" s="1">
        <f t="shared" si="6"/>
        <v>24.980520887187524</v>
      </c>
    </row>
    <row r="23" spans="2:15" x14ac:dyDescent="0.3">
      <c r="B23" s="1">
        <v>2022</v>
      </c>
      <c r="C23" s="1">
        <v>6</v>
      </c>
      <c r="D23" s="1">
        <v>18</v>
      </c>
      <c r="E23" s="1">
        <v>14.23</v>
      </c>
      <c r="F23" s="1">
        <f t="shared" si="7"/>
        <v>42.620000000000005</v>
      </c>
      <c r="G23" s="1" t="s">
        <v>48</v>
      </c>
      <c r="H23" s="1">
        <v>52</v>
      </c>
      <c r="I23" s="1">
        <f t="shared" si="0"/>
        <v>483.57692307692309</v>
      </c>
      <c r="J23" s="1">
        <f t="shared" si="1"/>
        <v>96.715384615384622</v>
      </c>
      <c r="K23" s="1">
        <f t="shared" si="2"/>
        <v>386.86153846153849</v>
      </c>
      <c r="L23" s="1">
        <f t="shared" si="3"/>
        <v>-54.095384615384617</v>
      </c>
      <c r="M23" s="1">
        <f t="shared" si="4"/>
        <v>2926.3106366863908</v>
      </c>
      <c r="N23" s="1">
        <f t="shared" si="5"/>
        <v>429.48153846153849</v>
      </c>
      <c r="O23" s="1">
        <f t="shared" si="6"/>
        <v>6.8135888847954558</v>
      </c>
    </row>
    <row r="24" spans="2:15" x14ac:dyDescent="0.3">
      <c r="B24" s="1">
        <v>2022</v>
      </c>
      <c r="C24" s="1">
        <v>6</v>
      </c>
      <c r="D24" s="1">
        <v>19</v>
      </c>
      <c r="E24" s="1">
        <v>12.31</v>
      </c>
      <c r="F24" s="1">
        <f t="shared" si="7"/>
        <v>51.210000000000008</v>
      </c>
      <c r="G24" s="1" t="s">
        <v>48</v>
      </c>
      <c r="H24" s="1">
        <v>52</v>
      </c>
      <c r="I24" s="1">
        <f t="shared" si="0"/>
        <v>483.57692307692309</v>
      </c>
      <c r="J24" s="1">
        <f t="shared" si="1"/>
        <v>96.715384615384622</v>
      </c>
      <c r="K24" s="1">
        <f t="shared" si="2"/>
        <v>386.86153846153849</v>
      </c>
      <c r="L24" s="1">
        <f t="shared" si="3"/>
        <v>-45.505384615384614</v>
      </c>
      <c r="M24" s="1">
        <f t="shared" si="4"/>
        <v>2070.7400289940829</v>
      </c>
      <c r="N24" s="1">
        <f t="shared" si="5"/>
        <v>438.07153846153847</v>
      </c>
      <c r="O24" s="1">
        <f t="shared" si="6"/>
        <v>4.726944910108303</v>
      </c>
    </row>
    <row r="25" spans="2:15" x14ac:dyDescent="0.3">
      <c r="B25" s="1">
        <v>2022</v>
      </c>
      <c r="C25" s="1">
        <v>6</v>
      </c>
      <c r="D25" s="1">
        <v>20</v>
      </c>
      <c r="E25" s="1">
        <v>11.01</v>
      </c>
      <c r="F25" s="1">
        <f t="shared" si="7"/>
        <v>58.550000000000004</v>
      </c>
      <c r="G25" s="1" t="s">
        <v>49</v>
      </c>
      <c r="H25" s="1">
        <v>71</v>
      </c>
      <c r="I25" s="1">
        <f t="shared" si="0"/>
        <v>354.16901408450707</v>
      </c>
      <c r="J25" s="1">
        <f t="shared" si="1"/>
        <v>70.833802816901411</v>
      </c>
      <c r="K25" s="1">
        <f t="shared" si="2"/>
        <v>283.33521126760564</v>
      </c>
      <c r="L25" s="1">
        <f t="shared" si="3"/>
        <v>-12.283802816901407</v>
      </c>
      <c r="M25" s="1">
        <f t="shared" si="4"/>
        <v>150.89181164451495</v>
      </c>
      <c r="N25" s="1">
        <f t="shared" si="5"/>
        <v>341.88521126760565</v>
      </c>
      <c r="O25" s="1">
        <f t="shared" si="6"/>
        <v>0.44135226289857443</v>
      </c>
    </row>
    <row r="26" spans="2:15" x14ac:dyDescent="0.3">
      <c r="B26" s="1">
        <v>2022</v>
      </c>
      <c r="C26" s="1">
        <v>6</v>
      </c>
      <c r="D26" s="1">
        <v>21</v>
      </c>
      <c r="E26" s="1">
        <v>10.71</v>
      </c>
      <c r="F26" s="1">
        <f t="shared" si="7"/>
        <v>61.02</v>
      </c>
      <c r="G26" s="1" t="s">
        <v>49</v>
      </c>
      <c r="H26" s="1">
        <v>71</v>
      </c>
      <c r="I26" s="1">
        <f t="shared" si="0"/>
        <v>354.16901408450707</v>
      </c>
      <c r="J26" s="1">
        <f t="shared" si="1"/>
        <v>70.833802816901411</v>
      </c>
      <c r="K26" s="1">
        <f t="shared" si="2"/>
        <v>283.33521126760564</v>
      </c>
      <c r="L26" s="1">
        <f t="shared" si="3"/>
        <v>-9.8138028169014078</v>
      </c>
      <c r="M26" s="1">
        <f t="shared" si="4"/>
        <v>96.31072572902201</v>
      </c>
      <c r="N26" s="1">
        <f t="shared" si="5"/>
        <v>344.35521126760563</v>
      </c>
      <c r="O26" s="1">
        <f t="shared" si="6"/>
        <v>0.27968424050994523</v>
      </c>
    </row>
    <row r="27" spans="2:15" x14ac:dyDescent="0.3">
      <c r="B27" s="1">
        <v>2022</v>
      </c>
      <c r="C27" s="1">
        <v>6</v>
      </c>
      <c r="D27" s="1">
        <v>22</v>
      </c>
      <c r="E27" s="1">
        <v>11.96</v>
      </c>
      <c r="F27" s="1">
        <f t="shared" si="7"/>
        <v>60.22</v>
      </c>
      <c r="G27" s="1" t="s">
        <v>49</v>
      </c>
      <c r="H27" s="1">
        <v>71</v>
      </c>
      <c r="I27" s="1">
        <f t="shared" si="0"/>
        <v>354.16901408450707</v>
      </c>
      <c r="J27" s="1">
        <f t="shared" si="1"/>
        <v>70.833802816901411</v>
      </c>
      <c r="K27" s="1">
        <f t="shared" si="2"/>
        <v>283.33521126760564</v>
      </c>
      <c r="L27" s="1">
        <f t="shared" si="3"/>
        <v>-10.613802816901412</v>
      </c>
      <c r="M27" s="1">
        <f t="shared" si="4"/>
        <v>112.65281023606435</v>
      </c>
      <c r="N27" s="1">
        <f t="shared" si="5"/>
        <v>343.55521126760561</v>
      </c>
      <c r="O27" s="1">
        <f t="shared" si="6"/>
        <v>0.3279030750848243</v>
      </c>
    </row>
    <row r="28" spans="2:15" x14ac:dyDescent="0.3">
      <c r="B28" s="1">
        <v>2022</v>
      </c>
      <c r="C28" s="1">
        <v>6</v>
      </c>
      <c r="D28" s="1">
        <v>23</v>
      </c>
      <c r="E28" s="1">
        <v>3.57</v>
      </c>
      <c r="F28" s="1">
        <f t="shared" si="7"/>
        <v>49.56</v>
      </c>
      <c r="G28" s="1" t="s">
        <v>48</v>
      </c>
      <c r="H28" s="1">
        <v>52</v>
      </c>
      <c r="I28" s="1">
        <f t="shared" si="0"/>
        <v>483.57692307692309</v>
      </c>
      <c r="J28" s="1">
        <f t="shared" si="1"/>
        <v>96.715384615384622</v>
      </c>
      <c r="K28" s="1">
        <f t="shared" si="2"/>
        <v>386.86153846153849</v>
      </c>
      <c r="L28" s="1">
        <f t="shared" si="3"/>
        <v>-47.155384615384619</v>
      </c>
      <c r="M28" s="1">
        <f t="shared" si="4"/>
        <v>2223.6302982248526</v>
      </c>
      <c r="N28" s="1">
        <f t="shared" si="5"/>
        <v>436.42153846153849</v>
      </c>
      <c r="O28" s="1">
        <f t="shared" si="6"/>
        <v>5.0951433471032033</v>
      </c>
    </row>
    <row r="29" spans="2:15" x14ac:dyDescent="0.3">
      <c r="B29" s="1">
        <v>2022</v>
      </c>
      <c r="C29" s="1">
        <v>6</v>
      </c>
      <c r="D29" s="1">
        <v>24</v>
      </c>
      <c r="E29" s="1">
        <v>6.53</v>
      </c>
      <c r="F29" s="1">
        <f t="shared" si="7"/>
        <v>43.78</v>
      </c>
      <c r="G29" s="1" t="s">
        <v>48</v>
      </c>
      <c r="H29" s="1">
        <v>52</v>
      </c>
      <c r="I29" s="1">
        <f t="shared" si="0"/>
        <v>483.57692307692309</v>
      </c>
      <c r="J29" s="1">
        <f t="shared" si="1"/>
        <v>96.715384615384622</v>
      </c>
      <c r="K29" s="1">
        <f t="shared" si="2"/>
        <v>386.86153846153849</v>
      </c>
      <c r="L29" s="1">
        <f t="shared" si="3"/>
        <v>-52.935384615384621</v>
      </c>
      <c r="M29" s="1">
        <f t="shared" si="4"/>
        <v>2802.1549443786989</v>
      </c>
      <c r="N29" s="1">
        <f t="shared" si="5"/>
        <v>430.64153846153852</v>
      </c>
      <c r="O29" s="1">
        <f t="shared" si="6"/>
        <v>6.5069313898268204</v>
      </c>
    </row>
    <row r="30" spans="2:15" x14ac:dyDescent="0.3">
      <c r="B30" s="1">
        <v>2022</v>
      </c>
      <c r="C30" s="1">
        <v>6</v>
      </c>
      <c r="D30" s="1">
        <v>25</v>
      </c>
      <c r="E30" s="1">
        <v>6.63</v>
      </c>
      <c r="F30" s="1">
        <f t="shared" si="7"/>
        <v>39.400000000000006</v>
      </c>
      <c r="G30" s="1" t="s">
        <v>48</v>
      </c>
      <c r="H30" s="1">
        <v>52</v>
      </c>
      <c r="I30" s="1">
        <f t="shared" si="0"/>
        <v>483.57692307692309</v>
      </c>
      <c r="J30" s="1">
        <f t="shared" si="1"/>
        <v>96.715384615384622</v>
      </c>
      <c r="K30" s="1">
        <f t="shared" si="2"/>
        <v>386.86153846153849</v>
      </c>
      <c r="L30" s="1">
        <f t="shared" si="3"/>
        <v>-57.315384615384616</v>
      </c>
      <c r="M30" s="1">
        <f t="shared" si="4"/>
        <v>3285.0533136094678</v>
      </c>
      <c r="N30" s="1">
        <f t="shared" si="5"/>
        <v>426.26153846153852</v>
      </c>
      <c r="O30" s="1">
        <f t="shared" si="6"/>
        <v>7.7066613269071125</v>
      </c>
    </row>
    <row r="31" spans="2:15" x14ac:dyDescent="0.3">
      <c r="B31" s="1">
        <v>2022</v>
      </c>
      <c r="C31" s="1">
        <v>6</v>
      </c>
      <c r="D31" s="1">
        <v>26</v>
      </c>
      <c r="E31" s="1">
        <v>4.83</v>
      </c>
      <c r="F31" s="1">
        <f t="shared" si="7"/>
        <v>33.520000000000003</v>
      </c>
      <c r="G31" s="1" t="s">
        <v>47</v>
      </c>
      <c r="H31" s="1">
        <v>32</v>
      </c>
      <c r="I31" s="1">
        <f t="shared" si="0"/>
        <v>785.8125</v>
      </c>
      <c r="J31" s="1">
        <f t="shared" si="1"/>
        <v>157.16250000000002</v>
      </c>
      <c r="K31" s="1">
        <f t="shared" si="2"/>
        <v>628.65000000000009</v>
      </c>
      <c r="L31" s="1">
        <f t="shared" si="3"/>
        <v>-123.64250000000001</v>
      </c>
      <c r="M31" s="1">
        <f t="shared" si="4"/>
        <v>15287.467806250002</v>
      </c>
      <c r="N31" s="1">
        <f t="shared" si="5"/>
        <v>662.17000000000007</v>
      </c>
      <c r="O31" s="1">
        <f t="shared" si="6"/>
        <v>23.086923005044024</v>
      </c>
    </row>
    <row r="32" spans="2:15" x14ac:dyDescent="0.3">
      <c r="B32" s="1">
        <v>2022</v>
      </c>
      <c r="C32" s="1">
        <v>6</v>
      </c>
      <c r="D32" s="1">
        <v>27</v>
      </c>
      <c r="E32" s="1">
        <v>2.23</v>
      </c>
      <c r="F32" s="1">
        <f t="shared" si="7"/>
        <v>23.790000000000003</v>
      </c>
      <c r="G32" s="1" t="s">
        <v>47</v>
      </c>
      <c r="H32" s="1">
        <v>32</v>
      </c>
      <c r="I32" s="1">
        <f t="shared" si="0"/>
        <v>785.8125</v>
      </c>
      <c r="J32" s="1">
        <f t="shared" si="1"/>
        <v>157.16250000000002</v>
      </c>
      <c r="K32" s="1">
        <f t="shared" si="2"/>
        <v>628.65000000000009</v>
      </c>
      <c r="L32" s="1">
        <f t="shared" si="3"/>
        <v>-133.37250000000003</v>
      </c>
      <c r="M32" s="1">
        <f t="shared" si="4"/>
        <v>17788.223756250009</v>
      </c>
      <c r="N32" s="1">
        <f t="shared" si="5"/>
        <v>652.44000000000005</v>
      </c>
      <c r="O32" s="1">
        <f t="shared" si="6"/>
        <v>27.264152651968008</v>
      </c>
    </row>
    <row r="33" spans="2:15" x14ac:dyDescent="0.3">
      <c r="B33" s="1">
        <v>2022</v>
      </c>
      <c r="C33" s="1">
        <v>6</v>
      </c>
      <c r="D33" s="1">
        <v>28</v>
      </c>
      <c r="E33" s="1">
        <v>6.19</v>
      </c>
      <c r="F33" s="1">
        <f t="shared" si="7"/>
        <v>26.410000000000004</v>
      </c>
      <c r="G33" s="1" t="s">
        <v>47</v>
      </c>
      <c r="H33" s="1">
        <v>32</v>
      </c>
      <c r="I33" s="1">
        <f t="shared" si="0"/>
        <v>785.8125</v>
      </c>
      <c r="J33" s="1">
        <f t="shared" si="1"/>
        <v>157.16250000000002</v>
      </c>
      <c r="K33" s="1">
        <f t="shared" si="2"/>
        <v>628.65000000000009</v>
      </c>
      <c r="L33" s="1">
        <f t="shared" si="3"/>
        <v>-130.75250000000003</v>
      </c>
      <c r="M33" s="1">
        <f t="shared" si="4"/>
        <v>17096.216256250005</v>
      </c>
      <c r="N33" s="1">
        <f t="shared" si="5"/>
        <v>655.06000000000006</v>
      </c>
      <c r="O33" s="1">
        <f t="shared" si="6"/>
        <v>26.098702800125185</v>
      </c>
    </row>
    <row r="34" spans="2:15" x14ac:dyDescent="0.3">
      <c r="B34" s="1">
        <v>2022</v>
      </c>
      <c r="C34" s="1">
        <v>6</v>
      </c>
      <c r="D34" s="1">
        <v>29</v>
      </c>
      <c r="E34" s="1">
        <v>8.25</v>
      </c>
      <c r="F34" s="1">
        <f t="shared" si="7"/>
        <v>28.130000000000003</v>
      </c>
      <c r="G34" s="1" t="s">
        <v>47</v>
      </c>
      <c r="H34" s="1">
        <v>32</v>
      </c>
      <c r="I34" s="1">
        <f t="shared" si="0"/>
        <v>785.8125</v>
      </c>
      <c r="J34" s="1">
        <f t="shared" si="1"/>
        <v>157.16250000000002</v>
      </c>
      <c r="K34" s="1">
        <f t="shared" si="2"/>
        <v>628.65000000000009</v>
      </c>
      <c r="L34" s="1">
        <f t="shared" si="3"/>
        <v>-129.03250000000003</v>
      </c>
      <c r="M34" s="1">
        <f t="shared" si="4"/>
        <v>16649.386056250009</v>
      </c>
      <c r="N34" s="1">
        <f t="shared" si="5"/>
        <v>656.78000000000009</v>
      </c>
      <c r="O34" s="1">
        <f t="shared" si="6"/>
        <v>25.350019879183296</v>
      </c>
    </row>
    <row r="35" spans="2:15" x14ac:dyDescent="0.3">
      <c r="B35" s="1">
        <v>2022</v>
      </c>
      <c r="C35" s="1">
        <v>6</v>
      </c>
      <c r="D35" s="1">
        <v>30</v>
      </c>
      <c r="E35" s="1">
        <v>9.27</v>
      </c>
      <c r="F35" s="1">
        <f t="shared" si="7"/>
        <v>30.77</v>
      </c>
      <c r="G35" s="1" t="s">
        <v>47</v>
      </c>
      <c r="H35" s="1">
        <v>32</v>
      </c>
      <c r="I35" s="1">
        <f t="shared" si="0"/>
        <v>785.8125</v>
      </c>
      <c r="J35" s="1">
        <f t="shared" si="1"/>
        <v>157.16250000000002</v>
      </c>
      <c r="K35" s="1">
        <f t="shared" si="2"/>
        <v>628.65000000000009</v>
      </c>
      <c r="L35" s="1">
        <f t="shared" si="3"/>
        <v>-126.39250000000003</v>
      </c>
      <c r="M35" s="1">
        <f t="shared" si="4"/>
        <v>15975.064056250007</v>
      </c>
      <c r="N35" s="1">
        <f t="shared" si="5"/>
        <v>659.42000000000007</v>
      </c>
      <c r="O35" s="1">
        <f t="shared" si="6"/>
        <v>24.225931964832739</v>
      </c>
    </row>
    <row r="36" spans="2:15" x14ac:dyDescent="0.3">
      <c r="O36" s="5">
        <f>SUM(O6:O35)</f>
        <v>724.60366424486324</v>
      </c>
    </row>
  </sheetData>
  <autoFilter ref="B5:N35" xr:uid="{36454479-69E5-4F19-8FFD-28FDE4C421B4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959F-91BC-4053-B890-1DE4DA87F970}">
  <sheetPr codeName="Sheet11"/>
  <dimension ref="A2:Q36"/>
  <sheetViews>
    <sheetView topLeftCell="A10" workbookViewId="0">
      <selection activeCell="O36" sqref="O36"/>
    </sheetView>
  </sheetViews>
  <sheetFormatPr defaultRowHeight="14.4" x14ac:dyDescent="0.3"/>
  <cols>
    <col min="1" max="1" width="13.5546875" style="1" bestFit="1" customWidth="1"/>
    <col min="2" max="2" width="10.21875" style="1" bestFit="1" customWidth="1"/>
    <col min="3" max="3" width="8.6640625" style="1" bestFit="1" customWidth="1"/>
    <col min="4" max="4" width="14.33203125" style="1" bestFit="1" customWidth="1"/>
    <col min="5" max="5" width="6.88671875" style="1" bestFit="1" customWidth="1"/>
    <col min="6" max="6" width="11.21875" style="1" bestFit="1" customWidth="1"/>
    <col min="7" max="7" width="7.109375" style="1" bestFit="1" customWidth="1"/>
    <col min="8" max="8" width="18" style="1" bestFit="1" customWidth="1"/>
    <col min="9" max="11" width="12" style="1" bestFit="1" customWidth="1"/>
    <col min="12" max="12" width="12.6640625" style="1" bestFit="1" customWidth="1"/>
    <col min="13" max="15" width="12" style="1" bestFit="1" customWidth="1"/>
    <col min="16" max="16" width="8.88671875" style="1"/>
    <col min="17" max="17" width="3" style="1" bestFit="1" customWidth="1"/>
    <col min="18" max="16384" width="8.88671875" style="1"/>
  </cols>
  <sheetData>
    <row r="2" spans="1:17" x14ac:dyDescent="0.3">
      <c r="A2" s="6" t="s">
        <v>44</v>
      </c>
      <c r="B2" s="6" t="s">
        <v>22</v>
      </c>
    </row>
    <row r="3" spans="1:17" x14ac:dyDescent="0.3">
      <c r="A3" s="5" t="s">
        <v>45</v>
      </c>
      <c r="B3" s="7">
        <v>86</v>
      </c>
    </row>
    <row r="5" spans="1:17" customFormat="1" x14ac:dyDescent="0.3">
      <c r="B5" s="10" t="s">
        <v>33</v>
      </c>
      <c r="C5" s="10" t="s">
        <v>34</v>
      </c>
      <c r="D5" s="10" t="s">
        <v>35</v>
      </c>
      <c r="E5" s="10" t="s">
        <v>46</v>
      </c>
      <c r="F5" s="10" t="s">
        <v>36</v>
      </c>
      <c r="G5" s="10" t="s">
        <v>37</v>
      </c>
      <c r="H5" s="10" t="s">
        <v>38</v>
      </c>
      <c r="I5" s="10" t="s">
        <v>51</v>
      </c>
      <c r="J5" s="10" t="s">
        <v>39</v>
      </c>
      <c r="K5" s="10" t="s">
        <v>52</v>
      </c>
      <c r="L5" s="10" t="s">
        <v>40</v>
      </c>
      <c r="M5" s="10" t="s">
        <v>41</v>
      </c>
      <c r="N5" s="10" t="s">
        <v>42</v>
      </c>
      <c r="O5" s="10" t="s">
        <v>43</v>
      </c>
    </row>
    <row r="6" spans="1:17" x14ac:dyDescent="0.3">
      <c r="B6" s="1">
        <v>2022</v>
      </c>
      <c r="C6" s="1">
        <v>6</v>
      </c>
      <c r="D6" s="1">
        <v>1</v>
      </c>
      <c r="E6" s="1">
        <v>2.37</v>
      </c>
      <c r="F6" s="1">
        <v>0</v>
      </c>
      <c r="G6" s="1" t="s">
        <v>47</v>
      </c>
      <c r="H6" s="1">
        <v>72</v>
      </c>
      <c r="I6" s="1">
        <f>(25400-254)/H6</f>
        <v>349.25</v>
      </c>
      <c r="J6" s="1">
        <f>I6*0.2</f>
        <v>69.850000000000009</v>
      </c>
      <c r="K6" s="1">
        <f>I6*0.8</f>
        <v>279.40000000000003</v>
      </c>
      <c r="L6" s="1">
        <f>F6-J6</f>
        <v>-69.850000000000009</v>
      </c>
      <c r="M6" s="1">
        <f>POWER(L6,2)</f>
        <v>4879.0225000000009</v>
      </c>
      <c r="N6" s="1">
        <f>F6+K6</f>
        <v>279.40000000000003</v>
      </c>
      <c r="O6" s="1">
        <f>M6/N6</f>
        <v>17.462500000000002</v>
      </c>
    </row>
    <row r="7" spans="1:17" x14ac:dyDescent="0.3">
      <c r="B7" s="1">
        <v>2022</v>
      </c>
      <c r="C7" s="1">
        <v>6</v>
      </c>
      <c r="D7" s="1">
        <v>2</v>
      </c>
      <c r="E7" s="1">
        <v>1.03</v>
      </c>
      <c r="F7" s="1">
        <v>0</v>
      </c>
      <c r="G7" s="1" t="s">
        <v>47</v>
      </c>
      <c r="H7" s="1">
        <v>72</v>
      </c>
      <c r="I7" s="1">
        <f t="shared" ref="I7:I35" si="0">(25400-254)/H7</f>
        <v>349.25</v>
      </c>
      <c r="J7" s="1">
        <f t="shared" ref="J7:J35" si="1">I7*0.2</f>
        <v>69.850000000000009</v>
      </c>
      <c r="K7" s="1">
        <f t="shared" ref="K7:K35" si="2">I7*0.8</f>
        <v>279.40000000000003</v>
      </c>
      <c r="L7" s="1">
        <f t="shared" ref="L7:L35" si="3">F7-J7</f>
        <v>-69.850000000000009</v>
      </c>
      <c r="M7" s="1">
        <f t="shared" ref="M7:M35" si="4">POWER(L7,2)</f>
        <v>4879.0225000000009</v>
      </c>
      <c r="N7" s="1">
        <f t="shared" ref="N7:N35" si="5">F7+K7</f>
        <v>279.40000000000003</v>
      </c>
      <c r="O7" s="1">
        <f t="shared" ref="O7:O35" si="6">M7/N7</f>
        <v>17.462500000000002</v>
      </c>
    </row>
    <row r="8" spans="1:17" x14ac:dyDescent="0.3">
      <c r="B8" s="1">
        <v>2022</v>
      </c>
      <c r="C8" s="1">
        <v>6</v>
      </c>
      <c r="D8" s="1">
        <v>3</v>
      </c>
      <c r="E8" s="1">
        <v>2.72</v>
      </c>
      <c r="F8" s="1">
        <v>0</v>
      </c>
      <c r="G8" s="1" t="s">
        <v>47</v>
      </c>
      <c r="H8" s="1">
        <v>72</v>
      </c>
      <c r="I8" s="1">
        <f t="shared" si="0"/>
        <v>349.25</v>
      </c>
      <c r="J8" s="1">
        <f t="shared" si="1"/>
        <v>69.850000000000009</v>
      </c>
      <c r="K8" s="1">
        <f t="shared" si="2"/>
        <v>279.40000000000003</v>
      </c>
      <c r="L8" s="1">
        <f t="shared" si="3"/>
        <v>-69.850000000000009</v>
      </c>
      <c r="M8" s="1">
        <f t="shared" si="4"/>
        <v>4879.0225000000009</v>
      </c>
      <c r="N8" s="1">
        <f t="shared" si="5"/>
        <v>279.40000000000003</v>
      </c>
      <c r="O8" s="1">
        <f t="shared" si="6"/>
        <v>17.462500000000002</v>
      </c>
    </row>
    <row r="9" spans="1:17" x14ac:dyDescent="0.3">
      <c r="B9" s="1">
        <v>2022</v>
      </c>
      <c r="C9" s="1">
        <v>6</v>
      </c>
      <c r="D9" s="1">
        <v>4</v>
      </c>
      <c r="E9" s="1">
        <v>3.54</v>
      </c>
      <c r="F9" s="1">
        <v>0</v>
      </c>
      <c r="G9" s="1" t="s">
        <v>47</v>
      </c>
      <c r="H9" s="1">
        <v>72</v>
      </c>
      <c r="I9" s="1">
        <f t="shared" si="0"/>
        <v>349.25</v>
      </c>
      <c r="J9" s="1">
        <f t="shared" si="1"/>
        <v>69.850000000000009</v>
      </c>
      <c r="K9" s="1">
        <f t="shared" si="2"/>
        <v>279.40000000000003</v>
      </c>
      <c r="L9" s="1">
        <f t="shared" si="3"/>
        <v>-69.850000000000009</v>
      </c>
      <c r="M9" s="1">
        <f t="shared" si="4"/>
        <v>4879.0225000000009</v>
      </c>
      <c r="N9" s="1">
        <f t="shared" si="5"/>
        <v>279.40000000000003</v>
      </c>
      <c r="O9" s="1">
        <f t="shared" si="6"/>
        <v>17.462500000000002</v>
      </c>
    </row>
    <row r="10" spans="1:17" x14ac:dyDescent="0.3">
      <c r="B10" s="1">
        <v>2022</v>
      </c>
      <c r="C10" s="1">
        <v>6</v>
      </c>
      <c r="D10" s="1">
        <v>5</v>
      </c>
      <c r="E10" s="1">
        <v>0.89</v>
      </c>
      <c r="F10" s="1">
        <f>SUM(E6:E10)</f>
        <v>10.55</v>
      </c>
      <c r="G10" s="1" t="s">
        <v>47</v>
      </c>
      <c r="H10" s="1">
        <v>72</v>
      </c>
      <c r="I10" s="1">
        <f t="shared" si="0"/>
        <v>349.25</v>
      </c>
      <c r="J10" s="1">
        <f t="shared" si="1"/>
        <v>69.850000000000009</v>
      </c>
      <c r="K10" s="1">
        <f t="shared" si="2"/>
        <v>279.40000000000003</v>
      </c>
      <c r="L10" s="1">
        <f t="shared" si="3"/>
        <v>-59.300000000000011</v>
      </c>
      <c r="M10" s="1">
        <f t="shared" si="4"/>
        <v>3516.4900000000011</v>
      </c>
      <c r="N10" s="1">
        <f t="shared" si="5"/>
        <v>289.95000000000005</v>
      </c>
      <c r="O10" s="1">
        <f t="shared" si="6"/>
        <v>12.127918606656323</v>
      </c>
    </row>
    <row r="11" spans="1:17" x14ac:dyDescent="0.3">
      <c r="B11" s="1">
        <v>2022</v>
      </c>
      <c r="C11" s="1">
        <v>6</v>
      </c>
      <c r="D11" s="1">
        <v>6</v>
      </c>
      <c r="E11" s="1">
        <v>1.44</v>
      </c>
      <c r="F11" s="1">
        <f t="shared" ref="F11:F35" si="7">SUM(E7:E11)</f>
        <v>9.6199999999999992</v>
      </c>
      <c r="G11" s="1" t="s">
        <v>47</v>
      </c>
      <c r="H11" s="1">
        <v>72</v>
      </c>
      <c r="I11" s="1">
        <f t="shared" si="0"/>
        <v>349.25</v>
      </c>
      <c r="J11" s="1">
        <f t="shared" si="1"/>
        <v>69.850000000000009</v>
      </c>
      <c r="K11" s="1">
        <f t="shared" si="2"/>
        <v>279.40000000000003</v>
      </c>
      <c r="L11" s="1">
        <f t="shared" si="3"/>
        <v>-60.230000000000011</v>
      </c>
      <c r="M11" s="1">
        <f t="shared" si="4"/>
        <v>3627.6529000000014</v>
      </c>
      <c r="N11" s="1">
        <f t="shared" si="5"/>
        <v>289.02000000000004</v>
      </c>
      <c r="O11" s="1">
        <f t="shared" si="6"/>
        <v>12.551563559615255</v>
      </c>
    </row>
    <row r="12" spans="1:17" x14ac:dyDescent="0.3">
      <c r="B12" s="1">
        <v>2022</v>
      </c>
      <c r="C12" s="1">
        <v>6</v>
      </c>
      <c r="D12" s="1">
        <v>7</v>
      </c>
      <c r="E12" s="1">
        <v>7.0000000000000007E-2</v>
      </c>
      <c r="F12" s="1">
        <f t="shared" si="7"/>
        <v>8.66</v>
      </c>
      <c r="G12" s="1" t="s">
        <v>47</v>
      </c>
      <c r="H12" s="1">
        <v>72</v>
      </c>
      <c r="I12" s="1">
        <f t="shared" si="0"/>
        <v>349.25</v>
      </c>
      <c r="J12" s="1">
        <f t="shared" si="1"/>
        <v>69.850000000000009</v>
      </c>
      <c r="K12" s="1">
        <f t="shared" si="2"/>
        <v>279.40000000000003</v>
      </c>
      <c r="L12" s="1">
        <f t="shared" si="3"/>
        <v>-61.190000000000012</v>
      </c>
      <c r="M12" s="1">
        <f t="shared" si="4"/>
        <v>3744.2161000000015</v>
      </c>
      <c r="N12" s="1">
        <f t="shared" si="5"/>
        <v>288.06000000000006</v>
      </c>
      <c r="O12" s="1">
        <f t="shared" si="6"/>
        <v>12.998042421717701</v>
      </c>
    </row>
    <row r="13" spans="1:17" x14ac:dyDescent="0.3">
      <c r="B13" s="1">
        <v>2022</v>
      </c>
      <c r="C13" s="1">
        <v>6</v>
      </c>
      <c r="D13" s="1">
        <v>8</v>
      </c>
      <c r="E13" s="1">
        <v>0.08</v>
      </c>
      <c r="F13" s="1">
        <f t="shared" si="7"/>
        <v>6.02</v>
      </c>
      <c r="G13" s="1" t="s">
        <v>47</v>
      </c>
      <c r="H13" s="1">
        <v>72</v>
      </c>
      <c r="I13" s="1">
        <f t="shared" si="0"/>
        <v>349.25</v>
      </c>
      <c r="J13" s="1">
        <f t="shared" si="1"/>
        <v>69.850000000000009</v>
      </c>
      <c r="K13" s="1">
        <f t="shared" si="2"/>
        <v>279.40000000000003</v>
      </c>
      <c r="L13" s="1">
        <f t="shared" si="3"/>
        <v>-63.830000000000013</v>
      </c>
      <c r="M13" s="1">
        <f t="shared" si="4"/>
        <v>4074.2689000000014</v>
      </c>
      <c r="N13" s="1">
        <f t="shared" si="5"/>
        <v>285.42</v>
      </c>
      <c r="O13" s="1">
        <f t="shared" si="6"/>
        <v>14.27464403335436</v>
      </c>
      <c r="Q13" s="1">
        <v>72</v>
      </c>
    </row>
    <row r="14" spans="1:17" x14ac:dyDescent="0.3">
      <c r="B14" s="1">
        <v>2022</v>
      </c>
      <c r="C14" s="1">
        <v>6</v>
      </c>
      <c r="D14" s="1">
        <v>9</v>
      </c>
      <c r="E14" s="1">
        <v>8.85</v>
      </c>
      <c r="F14" s="1">
        <f t="shared" si="7"/>
        <v>11.33</v>
      </c>
      <c r="G14" s="1" t="s">
        <v>47</v>
      </c>
      <c r="H14" s="1">
        <v>72</v>
      </c>
      <c r="I14" s="1">
        <f t="shared" si="0"/>
        <v>349.25</v>
      </c>
      <c r="J14" s="1">
        <f t="shared" si="1"/>
        <v>69.850000000000009</v>
      </c>
      <c r="K14" s="1">
        <f t="shared" si="2"/>
        <v>279.40000000000003</v>
      </c>
      <c r="L14" s="1">
        <f t="shared" si="3"/>
        <v>-58.52000000000001</v>
      </c>
      <c r="M14" s="1">
        <f t="shared" si="4"/>
        <v>3424.5904000000014</v>
      </c>
      <c r="N14" s="1">
        <f t="shared" si="5"/>
        <v>290.73</v>
      </c>
      <c r="O14" s="1">
        <f t="shared" si="6"/>
        <v>11.779281119939467</v>
      </c>
      <c r="Q14" s="1">
        <v>86</v>
      </c>
    </row>
    <row r="15" spans="1:17" x14ac:dyDescent="0.3">
      <c r="B15" s="1">
        <v>2022</v>
      </c>
      <c r="C15" s="1">
        <v>6</v>
      </c>
      <c r="D15" s="1">
        <v>10</v>
      </c>
      <c r="E15" s="1">
        <v>7.03</v>
      </c>
      <c r="F15" s="1">
        <f t="shared" si="7"/>
        <v>17.47</v>
      </c>
      <c r="G15" s="1" t="s">
        <v>47</v>
      </c>
      <c r="H15" s="1">
        <v>72</v>
      </c>
      <c r="I15" s="1">
        <f t="shared" si="0"/>
        <v>349.25</v>
      </c>
      <c r="J15" s="1">
        <f t="shared" si="1"/>
        <v>69.850000000000009</v>
      </c>
      <c r="K15" s="1">
        <f t="shared" si="2"/>
        <v>279.40000000000003</v>
      </c>
      <c r="L15" s="1">
        <f t="shared" si="3"/>
        <v>-52.38000000000001</v>
      </c>
      <c r="M15" s="1">
        <f t="shared" si="4"/>
        <v>2743.664400000001</v>
      </c>
      <c r="N15" s="1">
        <f t="shared" si="5"/>
        <v>296.87</v>
      </c>
      <c r="O15" s="1">
        <f t="shared" si="6"/>
        <v>9.2419725805908346</v>
      </c>
      <c r="Q15" s="1">
        <v>92</v>
      </c>
    </row>
    <row r="16" spans="1:17" x14ac:dyDescent="0.3">
      <c r="B16" s="1">
        <v>2022</v>
      </c>
      <c r="C16" s="1">
        <v>6</v>
      </c>
      <c r="D16" s="1">
        <v>11</v>
      </c>
      <c r="E16" s="1">
        <v>3.54</v>
      </c>
      <c r="F16" s="1">
        <f t="shared" si="7"/>
        <v>19.57</v>
      </c>
      <c r="G16" s="1" t="s">
        <v>47</v>
      </c>
      <c r="H16" s="1">
        <v>72</v>
      </c>
      <c r="I16" s="1">
        <f t="shared" si="0"/>
        <v>349.25</v>
      </c>
      <c r="J16" s="1">
        <f t="shared" si="1"/>
        <v>69.850000000000009</v>
      </c>
      <c r="K16" s="1">
        <f t="shared" si="2"/>
        <v>279.40000000000003</v>
      </c>
      <c r="L16" s="1">
        <f t="shared" si="3"/>
        <v>-50.280000000000008</v>
      </c>
      <c r="M16" s="1">
        <f t="shared" si="4"/>
        <v>2528.0784000000008</v>
      </c>
      <c r="N16" s="1">
        <f t="shared" si="5"/>
        <v>298.97000000000003</v>
      </c>
      <c r="O16" s="1">
        <f t="shared" si="6"/>
        <v>8.4559601297789087</v>
      </c>
    </row>
    <row r="17" spans="2:15" x14ac:dyDescent="0.3">
      <c r="B17" s="1">
        <v>2022</v>
      </c>
      <c r="C17" s="1">
        <v>6</v>
      </c>
      <c r="D17" s="1">
        <v>12</v>
      </c>
      <c r="E17" s="1">
        <v>0.02</v>
      </c>
      <c r="F17" s="1">
        <f t="shared" si="7"/>
        <v>19.52</v>
      </c>
      <c r="G17" s="1" t="s">
        <v>47</v>
      </c>
      <c r="H17" s="1">
        <v>72</v>
      </c>
      <c r="I17" s="1">
        <f t="shared" si="0"/>
        <v>349.25</v>
      </c>
      <c r="J17" s="1">
        <f t="shared" si="1"/>
        <v>69.850000000000009</v>
      </c>
      <c r="K17" s="1">
        <f t="shared" si="2"/>
        <v>279.40000000000003</v>
      </c>
      <c r="L17" s="1">
        <f t="shared" si="3"/>
        <v>-50.330000000000013</v>
      </c>
      <c r="M17" s="1">
        <f t="shared" si="4"/>
        <v>2533.1089000000011</v>
      </c>
      <c r="N17" s="1">
        <f t="shared" si="5"/>
        <v>298.92</v>
      </c>
      <c r="O17" s="1">
        <f t="shared" si="6"/>
        <v>8.4742034658102536</v>
      </c>
    </row>
    <row r="18" spans="2:15" x14ac:dyDescent="0.3">
      <c r="B18" s="1">
        <v>2022</v>
      </c>
      <c r="C18" s="1">
        <v>6</v>
      </c>
      <c r="D18" s="1">
        <v>13</v>
      </c>
      <c r="E18" s="1">
        <v>0.6</v>
      </c>
      <c r="F18" s="1">
        <f t="shared" si="7"/>
        <v>20.04</v>
      </c>
      <c r="G18" s="1" t="s">
        <v>47</v>
      </c>
      <c r="H18" s="1">
        <v>72</v>
      </c>
      <c r="I18" s="1">
        <f t="shared" si="0"/>
        <v>349.25</v>
      </c>
      <c r="J18" s="1">
        <f t="shared" si="1"/>
        <v>69.850000000000009</v>
      </c>
      <c r="K18" s="1">
        <f t="shared" si="2"/>
        <v>279.40000000000003</v>
      </c>
      <c r="L18" s="1">
        <f t="shared" si="3"/>
        <v>-49.810000000000009</v>
      </c>
      <c r="M18" s="1">
        <f t="shared" si="4"/>
        <v>2481.0361000000007</v>
      </c>
      <c r="N18" s="1">
        <f t="shared" si="5"/>
        <v>299.44000000000005</v>
      </c>
      <c r="O18" s="1">
        <f t="shared" si="6"/>
        <v>8.2855867619556509</v>
      </c>
    </row>
    <row r="19" spans="2:15" x14ac:dyDescent="0.3">
      <c r="B19" s="1">
        <v>2022</v>
      </c>
      <c r="C19" s="1">
        <v>6</v>
      </c>
      <c r="D19" s="1">
        <v>14</v>
      </c>
      <c r="E19" s="1">
        <v>3.72</v>
      </c>
      <c r="F19" s="1">
        <f t="shared" si="7"/>
        <v>14.91</v>
      </c>
      <c r="G19" s="1" t="s">
        <v>47</v>
      </c>
      <c r="H19" s="1">
        <v>72</v>
      </c>
      <c r="I19" s="1">
        <f t="shared" si="0"/>
        <v>349.25</v>
      </c>
      <c r="J19" s="1">
        <f t="shared" si="1"/>
        <v>69.850000000000009</v>
      </c>
      <c r="K19" s="1">
        <f t="shared" si="2"/>
        <v>279.40000000000003</v>
      </c>
      <c r="L19" s="1">
        <f t="shared" si="3"/>
        <v>-54.940000000000012</v>
      </c>
      <c r="M19" s="1">
        <f t="shared" si="4"/>
        <v>3018.4036000000015</v>
      </c>
      <c r="N19" s="1">
        <f t="shared" si="5"/>
        <v>294.31000000000006</v>
      </c>
      <c r="O19" s="1">
        <f t="shared" si="6"/>
        <v>10.255864904352556</v>
      </c>
    </row>
    <row r="20" spans="2:15" x14ac:dyDescent="0.3">
      <c r="B20" s="1">
        <v>2022</v>
      </c>
      <c r="C20" s="1">
        <v>6</v>
      </c>
      <c r="D20" s="1">
        <v>15</v>
      </c>
      <c r="E20" s="1">
        <v>3.67</v>
      </c>
      <c r="F20" s="1">
        <f t="shared" si="7"/>
        <v>11.55</v>
      </c>
      <c r="G20" s="1" t="s">
        <v>47</v>
      </c>
      <c r="H20" s="1">
        <v>72</v>
      </c>
      <c r="I20" s="1">
        <f t="shared" si="0"/>
        <v>349.25</v>
      </c>
      <c r="J20" s="1">
        <f t="shared" si="1"/>
        <v>69.850000000000009</v>
      </c>
      <c r="K20" s="1">
        <f t="shared" si="2"/>
        <v>279.40000000000003</v>
      </c>
      <c r="L20" s="1">
        <f t="shared" si="3"/>
        <v>-58.300000000000011</v>
      </c>
      <c r="M20" s="1">
        <f t="shared" si="4"/>
        <v>3398.8900000000012</v>
      </c>
      <c r="N20" s="1">
        <f t="shared" si="5"/>
        <v>290.95000000000005</v>
      </c>
      <c r="O20" s="1">
        <f t="shared" si="6"/>
        <v>11.682041587901704</v>
      </c>
    </row>
    <row r="21" spans="2:15" x14ac:dyDescent="0.3">
      <c r="B21" s="1">
        <v>2022</v>
      </c>
      <c r="C21" s="1">
        <v>6</v>
      </c>
      <c r="D21" s="1">
        <v>16</v>
      </c>
      <c r="E21" s="1">
        <v>8.24</v>
      </c>
      <c r="F21" s="1">
        <f t="shared" si="7"/>
        <v>16.25</v>
      </c>
      <c r="G21" s="1" t="s">
        <v>47</v>
      </c>
      <c r="H21" s="1">
        <v>72</v>
      </c>
      <c r="I21" s="1">
        <f t="shared" si="0"/>
        <v>349.25</v>
      </c>
      <c r="J21" s="1">
        <f t="shared" si="1"/>
        <v>69.850000000000009</v>
      </c>
      <c r="K21" s="1">
        <f t="shared" si="2"/>
        <v>279.40000000000003</v>
      </c>
      <c r="L21" s="1">
        <f t="shared" si="3"/>
        <v>-53.600000000000009</v>
      </c>
      <c r="M21" s="1">
        <f t="shared" si="4"/>
        <v>2872.9600000000009</v>
      </c>
      <c r="N21" s="1">
        <f t="shared" si="5"/>
        <v>295.65000000000003</v>
      </c>
      <c r="O21" s="1">
        <f t="shared" si="6"/>
        <v>9.717436157618808</v>
      </c>
    </row>
    <row r="22" spans="2:15" x14ac:dyDescent="0.3">
      <c r="B22" s="1">
        <v>2022</v>
      </c>
      <c r="C22" s="1">
        <v>6</v>
      </c>
      <c r="D22" s="1">
        <v>17</v>
      </c>
      <c r="E22" s="1">
        <v>12.76</v>
      </c>
      <c r="F22" s="1">
        <f t="shared" si="7"/>
        <v>28.990000000000002</v>
      </c>
      <c r="G22" s="1" t="s">
        <v>47</v>
      </c>
      <c r="H22" s="1">
        <v>72</v>
      </c>
      <c r="I22" s="1">
        <f t="shared" si="0"/>
        <v>349.25</v>
      </c>
      <c r="J22" s="1">
        <f t="shared" si="1"/>
        <v>69.850000000000009</v>
      </c>
      <c r="K22" s="1">
        <f t="shared" si="2"/>
        <v>279.40000000000003</v>
      </c>
      <c r="L22" s="1">
        <f t="shared" si="3"/>
        <v>-40.860000000000007</v>
      </c>
      <c r="M22" s="1">
        <f t="shared" si="4"/>
        <v>1669.5396000000005</v>
      </c>
      <c r="N22" s="1">
        <f t="shared" si="5"/>
        <v>308.39000000000004</v>
      </c>
      <c r="O22" s="1">
        <f t="shared" si="6"/>
        <v>5.413728071597653</v>
      </c>
    </row>
    <row r="23" spans="2:15" x14ac:dyDescent="0.3">
      <c r="B23" s="1">
        <v>2022</v>
      </c>
      <c r="C23" s="1">
        <v>6</v>
      </c>
      <c r="D23" s="1">
        <v>18</v>
      </c>
      <c r="E23" s="1">
        <v>14.23</v>
      </c>
      <c r="F23" s="1">
        <f t="shared" si="7"/>
        <v>42.620000000000005</v>
      </c>
      <c r="G23" s="1" t="s">
        <v>48</v>
      </c>
      <c r="H23" s="1">
        <v>86</v>
      </c>
      <c r="I23" s="1">
        <f t="shared" si="0"/>
        <v>292.39534883720933</v>
      </c>
      <c r="J23" s="1">
        <f t="shared" si="1"/>
        <v>58.479069767441871</v>
      </c>
      <c r="K23" s="1">
        <f t="shared" si="2"/>
        <v>233.91627906976748</v>
      </c>
      <c r="L23" s="1">
        <f t="shared" si="3"/>
        <v>-15.859069767441866</v>
      </c>
      <c r="M23" s="1">
        <f t="shared" si="4"/>
        <v>251.51009388858861</v>
      </c>
      <c r="N23" s="1">
        <f t="shared" si="5"/>
        <v>276.53627906976749</v>
      </c>
      <c r="O23" s="1">
        <f t="shared" si="6"/>
        <v>0.90950125869428866</v>
      </c>
    </row>
    <row r="24" spans="2:15" x14ac:dyDescent="0.3">
      <c r="B24" s="1">
        <v>2022</v>
      </c>
      <c r="C24" s="1">
        <v>6</v>
      </c>
      <c r="D24" s="1">
        <v>19</v>
      </c>
      <c r="E24" s="1">
        <v>12.31</v>
      </c>
      <c r="F24" s="1">
        <f t="shared" si="7"/>
        <v>51.210000000000008</v>
      </c>
      <c r="G24" s="1" t="s">
        <v>48</v>
      </c>
      <c r="H24" s="1">
        <v>86</v>
      </c>
      <c r="I24" s="1">
        <f t="shared" si="0"/>
        <v>292.39534883720933</v>
      </c>
      <c r="J24" s="1">
        <f t="shared" si="1"/>
        <v>58.479069767441871</v>
      </c>
      <c r="K24" s="1">
        <f t="shared" si="2"/>
        <v>233.91627906976748</v>
      </c>
      <c r="L24" s="1">
        <f t="shared" si="3"/>
        <v>-7.269069767441863</v>
      </c>
      <c r="M24" s="1">
        <f t="shared" si="4"/>
        <v>52.839375283937301</v>
      </c>
      <c r="N24" s="1">
        <f t="shared" si="5"/>
        <v>285.12627906976752</v>
      </c>
      <c r="O24" s="1">
        <f t="shared" si="6"/>
        <v>0.18531920472685731</v>
      </c>
    </row>
    <row r="25" spans="2:15" x14ac:dyDescent="0.3">
      <c r="B25" s="1">
        <v>2022</v>
      </c>
      <c r="C25" s="1">
        <v>6</v>
      </c>
      <c r="D25" s="1">
        <v>20</v>
      </c>
      <c r="E25" s="1">
        <v>11.01</v>
      </c>
      <c r="F25" s="1">
        <f t="shared" si="7"/>
        <v>58.550000000000004</v>
      </c>
      <c r="G25" s="1" t="s">
        <v>49</v>
      </c>
      <c r="H25" s="1">
        <v>92</v>
      </c>
      <c r="I25" s="1">
        <f t="shared" si="0"/>
        <v>273.32608695652175</v>
      </c>
      <c r="J25" s="1">
        <f t="shared" si="1"/>
        <v>54.665217391304353</v>
      </c>
      <c r="K25" s="1">
        <f t="shared" si="2"/>
        <v>218.66086956521741</v>
      </c>
      <c r="L25" s="1">
        <f t="shared" si="3"/>
        <v>3.8847826086956516</v>
      </c>
      <c r="M25" s="1">
        <f t="shared" si="4"/>
        <v>15.091535916824192</v>
      </c>
      <c r="N25" s="1">
        <f t="shared" si="5"/>
        <v>277.21086956521742</v>
      </c>
      <c r="O25" s="1">
        <f t="shared" si="6"/>
        <v>5.4440635536745122E-2</v>
      </c>
    </row>
    <row r="26" spans="2:15" x14ac:dyDescent="0.3">
      <c r="B26" s="1">
        <v>2022</v>
      </c>
      <c r="C26" s="1">
        <v>6</v>
      </c>
      <c r="D26" s="1">
        <v>21</v>
      </c>
      <c r="E26" s="1">
        <v>10.71</v>
      </c>
      <c r="F26" s="1">
        <f t="shared" si="7"/>
        <v>61.02</v>
      </c>
      <c r="G26" s="1" t="s">
        <v>49</v>
      </c>
      <c r="H26" s="1">
        <v>92</v>
      </c>
      <c r="I26" s="1">
        <f t="shared" si="0"/>
        <v>273.32608695652175</v>
      </c>
      <c r="J26" s="1">
        <f t="shared" si="1"/>
        <v>54.665217391304353</v>
      </c>
      <c r="K26" s="1">
        <f t="shared" si="2"/>
        <v>218.66086956521741</v>
      </c>
      <c r="L26" s="1">
        <f t="shared" si="3"/>
        <v>6.3547826086956505</v>
      </c>
      <c r="M26" s="1">
        <f t="shared" si="4"/>
        <v>40.383262003780693</v>
      </c>
      <c r="N26" s="1">
        <f t="shared" si="5"/>
        <v>279.68086956521739</v>
      </c>
      <c r="O26" s="1">
        <f t="shared" si="6"/>
        <v>0.14439050503010512</v>
      </c>
    </row>
    <row r="27" spans="2:15" x14ac:dyDescent="0.3">
      <c r="B27" s="1">
        <v>2022</v>
      </c>
      <c r="C27" s="1">
        <v>6</v>
      </c>
      <c r="D27" s="1">
        <v>22</v>
      </c>
      <c r="E27" s="1">
        <v>11.96</v>
      </c>
      <c r="F27" s="1">
        <f t="shared" si="7"/>
        <v>60.22</v>
      </c>
      <c r="G27" s="1" t="s">
        <v>49</v>
      </c>
      <c r="H27" s="1">
        <v>92</v>
      </c>
      <c r="I27" s="1">
        <f t="shared" si="0"/>
        <v>273.32608695652175</v>
      </c>
      <c r="J27" s="1">
        <f t="shared" si="1"/>
        <v>54.665217391304353</v>
      </c>
      <c r="K27" s="1">
        <f t="shared" si="2"/>
        <v>218.66086956521741</v>
      </c>
      <c r="L27" s="1">
        <f t="shared" si="3"/>
        <v>5.5547826086956462</v>
      </c>
      <c r="M27" s="1">
        <f t="shared" si="4"/>
        <v>30.855609829867607</v>
      </c>
      <c r="N27" s="1">
        <f t="shared" si="5"/>
        <v>278.88086956521738</v>
      </c>
      <c r="O27" s="1">
        <f t="shared" si="6"/>
        <v>0.11064082623513156</v>
      </c>
    </row>
    <row r="28" spans="2:15" x14ac:dyDescent="0.3">
      <c r="B28" s="1">
        <v>2022</v>
      </c>
      <c r="C28" s="1">
        <v>6</v>
      </c>
      <c r="D28" s="1">
        <v>23</v>
      </c>
      <c r="E28" s="1">
        <v>3.57</v>
      </c>
      <c r="F28" s="1">
        <f t="shared" si="7"/>
        <v>49.56</v>
      </c>
      <c r="G28" s="1" t="s">
        <v>48</v>
      </c>
      <c r="H28" s="1">
        <v>86</v>
      </c>
      <c r="I28" s="1">
        <f t="shared" si="0"/>
        <v>292.39534883720933</v>
      </c>
      <c r="J28" s="1">
        <f t="shared" si="1"/>
        <v>58.479069767441871</v>
      </c>
      <c r="K28" s="1">
        <f t="shared" si="2"/>
        <v>233.91627906976748</v>
      </c>
      <c r="L28" s="1">
        <f t="shared" si="3"/>
        <v>-8.9190697674418686</v>
      </c>
      <c r="M28" s="1">
        <f t="shared" si="4"/>
        <v>79.549805516495553</v>
      </c>
      <c r="N28" s="1">
        <f t="shared" si="5"/>
        <v>283.47627906976749</v>
      </c>
      <c r="O28" s="1">
        <f t="shared" si="6"/>
        <v>0.28062244141746068</v>
      </c>
    </row>
    <row r="29" spans="2:15" x14ac:dyDescent="0.3">
      <c r="B29" s="1">
        <v>2022</v>
      </c>
      <c r="C29" s="1">
        <v>6</v>
      </c>
      <c r="D29" s="1">
        <v>24</v>
      </c>
      <c r="E29" s="1">
        <v>6.53</v>
      </c>
      <c r="F29" s="1">
        <f t="shared" si="7"/>
        <v>43.78</v>
      </c>
      <c r="G29" s="1" t="s">
        <v>48</v>
      </c>
      <c r="H29" s="1">
        <v>86</v>
      </c>
      <c r="I29" s="1">
        <f t="shared" si="0"/>
        <v>292.39534883720933</v>
      </c>
      <c r="J29" s="1">
        <f t="shared" si="1"/>
        <v>58.479069767441871</v>
      </c>
      <c r="K29" s="1">
        <f t="shared" si="2"/>
        <v>233.91627906976748</v>
      </c>
      <c r="L29" s="1">
        <f t="shared" si="3"/>
        <v>-14.69906976744187</v>
      </c>
      <c r="M29" s="1">
        <f t="shared" si="4"/>
        <v>216.06265202812358</v>
      </c>
      <c r="N29" s="1">
        <f t="shared" si="5"/>
        <v>277.69627906976746</v>
      </c>
      <c r="O29" s="1">
        <f t="shared" si="6"/>
        <v>0.77805382467454931</v>
      </c>
    </row>
    <row r="30" spans="2:15" x14ac:dyDescent="0.3">
      <c r="B30" s="1">
        <v>2022</v>
      </c>
      <c r="C30" s="1">
        <v>6</v>
      </c>
      <c r="D30" s="1">
        <v>25</v>
      </c>
      <c r="E30" s="1">
        <v>6.63</v>
      </c>
      <c r="F30" s="1">
        <f t="shared" si="7"/>
        <v>39.400000000000006</v>
      </c>
      <c r="G30" s="1" t="s">
        <v>48</v>
      </c>
      <c r="H30" s="1">
        <v>86</v>
      </c>
      <c r="I30" s="1">
        <f t="shared" si="0"/>
        <v>292.39534883720933</v>
      </c>
      <c r="J30" s="1">
        <f t="shared" si="1"/>
        <v>58.479069767441871</v>
      </c>
      <c r="K30" s="1">
        <f t="shared" si="2"/>
        <v>233.91627906976748</v>
      </c>
      <c r="L30" s="1">
        <f t="shared" si="3"/>
        <v>-19.079069767441865</v>
      </c>
      <c r="M30" s="1">
        <f t="shared" si="4"/>
        <v>364.01090319091418</v>
      </c>
      <c r="N30" s="1">
        <f t="shared" si="5"/>
        <v>273.31627906976746</v>
      </c>
      <c r="O30" s="1">
        <f t="shared" si="6"/>
        <v>1.3318303045461692</v>
      </c>
    </row>
    <row r="31" spans="2:15" x14ac:dyDescent="0.3">
      <c r="B31" s="1">
        <v>2022</v>
      </c>
      <c r="C31" s="1">
        <v>6</v>
      </c>
      <c r="D31" s="1">
        <v>26</v>
      </c>
      <c r="E31" s="1">
        <v>4.83</v>
      </c>
      <c r="F31" s="1">
        <f t="shared" si="7"/>
        <v>33.520000000000003</v>
      </c>
      <c r="G31" s="1" t="s">
        <v>47</v>
      </c>
      <c r="H31" s="1">
        <v>72</v>
      </c>
      <c r="I31" s="1">
        <f t="shared" si="0"/>
        <v>349.25</v>
      </c>
      <c r="J31" s="1">
        <f t="shared" si="1"/>
        <v>69.850000000000009</v>
      </c>
      <c r="K31" s="1">
        <f t="shared" si="2"/>
        <v>279.40000000000003</v>
      </c>
      <c r="L31" s="1">
        <f t="shared" si="3"/>
        <v>-36.330000000000005</v>
      </c>
      <c r="M31" s="1">
        <f t="shared" si="4"/>
        <v>1319.8689000000004</v>
      </c>
      <c r="N31" s="1">
        <f t="shared" si="5"/>
        <v>312.92</v>
      </c>
      <c r="O31" s="1">
        <f t="shared" si="6"/>
        <v>4.2179116068004614</v>
      </c>
    </row>
    <row r="32" spans="2:15" x14ac:dyDescent="0.3">
      <c r="B32" s="1">
        <v>2022</v>
      </c>
      <c r="C32" s="1">
        <v>6</v>
      </c>
      <c r="D32" s="1">
        <v>27</v>
      </c>
      <c r="E32" s="1">
        <v>2.23</v>
      </c>
      <c r="F32" s="1">
        <f t="shared" si="7"/>
        <v>23.790000000000003</v>
      </c>
      <c r="G32" s="1" t="s">
        <v>47</v>
      </c>
      <c r="H32" s="1">
        <v>72</v>
      </c>
      <c r="I32" s="1">
        <f t="shared" si="0"/>
        <v>349.25</v>
      </c>
      <c r="J32" s="1">
        <f t="shared" si="1"/>
        <v>69.850000000000009</v>
      </c>
      <c r="K32" s="1">
        <f t="shared" si="2"/>
        <v>279.40000000000003</v>
      </c>
      <c r="L32" s="1">
        <f t="shared" si="3"/>
        <v>-46.06</v>
      </c>
      <c r="M32" s="1">
        <f t="shared" si="4"/>
        <v>2121.5236</v>
      </c>
      <c r="N32" s="1">
        <f t="shared" si="5"/>
        <v>303.19000000000005</v>
      </c>
      <c r="O32" s="1">
        <f t="shared" si="6"/>
        <v>6.9973402816715575</v>
      </c>
    </row>
    <row r="33" spans="2:15" x14ac:dyDescent="0.3">
      <c r="B33" s="1">
        <v>2022</v>
      </c>
      <c r="C33" s="1">
        <v>6</v>
      </c>
      <c r="D33" s="1">
        <v>28</v>
      </c>
      <c r="E33" s="1">
        <v>6.19</v>
      </c>
      <c r="F33" s="1">
        <f t="shared" si="7"/>
        <v>26.410000000000004</v>
      </c>
      <c r="G33" s="1" t="s">
        <v>47</v>
      </c>
      <c r="H33" s="1">
        <v>72</v>
      </c>
      <c r="I33" s="1">
        <f t="shared" si="0"/>
        <v>349.25</v>
      </c>
      <c r="J33" s="1">
        <f t="shared" si="1"/>
        <v>69.850000000000009</v>
      </c>
      <c r="K33" s="1">
        <f t="shared" si="2"/>
        <v>279.40000000000003</v>
      </c>
      <c r="L33" s="1">
        <f t="shared" si="3"/>
        <v>-43.440000000000005</v>
      </c>
      <c r="M33" s="1">
        <f t="shared" si="4"/>
        <v>1887.0336000000004</v>
      </c>
      <c r="N33" s="1">
        <f t="shared" si="5"/>
        <v>305.81000000000006</v>
      </c>
      <c r="O33" s="1">
        <f t="shared" si="6"/>
        <v>6.1706078937902618</v>
      </c>
    </row>
    <row r="34" spans="2:15" x14ac:dyDescent="0.3">
      <c r="B34" s="1">
        <v>2022</v>
      </c>
      <c r="C34" s="1">
        <v>6</v>
      </c>
      <c r="D34" s="1">
        <v>29</v>
      </c>
      <c r="E34" s="1">
        <v>8.25</v>
      </c>
      <c r="F34" s="1">
        <f t="shared" si="7"/>
        <v>28.130000000000003</v>
      </c>
      <c r="G34" s="1" t="s">
        <v>47</v>
      </c>
      <c r="H34" s="1">
        <v>72</v>
      </c>
      <c r="I34" s="1">
        <f t="shared" si="0"/>
        <v>349.25</v>
      </c>
      <c r="J34" s="1">
        <f t="shared" si="1"/>
        <v>69.850000000000009</v>
      </c>
      <c r="K34" s="1">
        <f t="shared" si="2"/>
        <v>279.40000000000003</v>
      </c>
      <c r="L34" s="1">
        <f t="shared" si="3"/>
        <v>-41.720000000000006</v>
      </c>
      <c r="M34" s="1">
        <f t="shared" si="4"/>
        <v>1740.5584000000006</v>
      </c>
      <c r="N34" s="1">
        <f t="shared" si="5"/>
        <v>307.53000000000003</v>
      </c>
      <c r="O34" s="1">
        <f t="shared" si="6"/>
        <v>5.6598003446818206</v>
      </c>
    </row>
    <row r="35" spans="2:15" x14ac:dyDescent="0.3">
      <c r="B35" s="1">
        <v>2022</v>
      </c>
      <c r="C35" s="1">
        <v>6</v>
      </c>
      <c r="D35" s="1">
        <v>30</v>
      </c>
      <c r="E35" s="1">
        <v>9.27</v>
      </c>
      <c r="F35" s="1">
        <f t="shared" si="7"/>
        <v>30.77</v>
      </c>
      <c r="G35" s="1" t="s">
        <v>47</v>
      </c>
      <c r="H35" s="1">
        <v>72</v>
      </c>
      <c r="I35" s="1">
        <f t="shared" si="0"/>
        <v>349.25</v>
      </c>
      <c r="J35" s="1">
        <f t="shared" si="1"/>
        <v>69.850000000000009</v>
      </c>
      <c r="K35" s="1">
        <f t="shared" si="2"/>
        <v>279.40000000000003</v>
      </c>
      <c r="L35" s="1">
        <f t="shared" si="3"/>
        <v>-39.080000000000013</v>
      </c>
      <c r="M35" s="1">
        <f t="shared" si="4"/>
        <v>1527.2464000000009</v>
      </c>
      <c r="N35" s="1">
        <f t="shared" si="5"/>
        <v>310.17</v>
      </c>
      <c r="O35" s="1">
        <f t="shared" si="6"/>
        <v>4.9239010865009538</v>
      </c>
    </row>
    <row r="36" spans="2:15" x14ac:dyDescent="0.3">
      <c r="O36" s="5">
        <f>SUM(O6:O35)</f>
        <v>236.87260361519586</v>
      </c>
    </row>
  </sheetData>
  <autoFilter ref="B5:N35" xr:uid="{5FC7959F-91BC-4053-B890-1DE4DA87F97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CN</vt:lpstr>
      <vt:lpstr>CN_Calculation</vt:lpstr>
      <vt:lpstr>Rainfall Data</vt:lpstr>
      <vt:lpstr>WS1</vt:lpstr>
      <vt:lpstr>WS 2</vt:lpstr>
      <vt:lpstr>WS 3</vt:lpstr>
      <vt:lpstr>WS 4</vt:lpstr>
      <vt:lpstr>WS5</vt:lpstr>
      <vt:lpstr>WS 6</vt:lpstr>
      <vt:lpstr>WS7</vt:lpstr>
      <vt:lpstr>WS 8</vt:lpstr>
      <vt:lpstr>Weighted 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Rowdra Dip</cp:lastModifiedBy>
  <dcterms:created xsi:type="dcterms:W3CDTF">2015-06-05T18:17:20Z</dcterms:created>
  <dcterms:modified xsi:type="dcterms:W3CDTF">2025-05-07T19:45:48Z</dcterms:modified>
</cp:coreProperties>
</file>