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Verwaltung und Projekte\Projekte\Bruker\tmaldi paper cell\submission\"/>
    </mc:Choice>
  </mc:AlternateContent>
  <bookViews>
    <workbookView xWindow="0" yWindow="0" windowWidth="28800" windowHeight="12180"/>
  </bookViews>
  <sheets>
    <sheet name="positive Ion Mode" sheetId="6" r:id="rId1"/>
    <sheet name="negative ion mode" sheetId="1" r:id="rId2"/>
    <sheet name="Fitzner et al." sheetId="5" r:id="rId3"/>
  </sheets>
  <externalReferences>
    <externalReference r:id="rId4"/>
  </externalReferences>
  <definedNames>
    <definedName name="bulk_structure_search_20250123132102" localSheetId="1">'negative ion mode'!$A$4:$G$26</definedName>
    <definedName name="bulk_structure_search_20250123132102" localSheetId="0">'positive Ion Mode'!$A$5:$G$27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J20" i="1" l="1"/>
  <c r="J11" i="1"/>
  <c r="J9" i="1"/>
  <c r="D248" i="5"/>
  <c r="D249" i="5"/>
  <c r="D250" i="5"/>
  <c r="D251" i="5"/>
  <c r="D252" i="5"/>
  <c r="D253" i="5"/>
  <c r="D254" i="5"/>
  <c r="D255" i="5"/>
  <c r="D256" i="5"/>
  <c r="D257" i="5"/>
  <c r="D247" i="5"/>
  <c r="D240" i="5"/>
  <c r="D241" i="5"/>
  <c r="D242" i="5"/>
  <c r="D243" i="5"/>
  <c r="D244" i="5"/>
  <c r="D245" i="5"/>
  <c r="D246" i="5"/>
  <c r="D239" i="5"/>
  <c r="D218" i="5"/>
  <c r="D219" i="5"/>
  <c r="D220" i="5"/>
  <c r="J14" i="1" s="1"/>
  <c r="D221" i="5"/>
  <c r="J13" i="1" s="1"/>
  <c r="D222" i="5"/>
  <c r="D223" i="5"/>
  <c r="D224" i="5"/>
  <c r="D225" i="5"/>
  <c r="D226" i="5"/>
  <c r="D227" i="5"/>
  <c r="D228" i="5"/>
  <c r="D229" i="5"/>
  <c r="D230" i="5"/>
  <c r="D231" i="5"/>
  <c r="D233" i="5"/>
  <c r="D234" i="5"/>
  <c r="D235" i="5"/>
  <c r="D236" i="5"/>
  <c r="D232" i="5"/>
  <c r="J18" i="1" s="1"/>
  <c r="D237" i="5"/>
  <c r="D238" i="5"/>
  <c r="D208" i="5"/>
  <c r="D209" i="5"/>
  <c r="D210" i="5"/>
  <c r="D211" i="5"/>
  <c r="D212" i="5"/>
  <c r="J24" i="1" s="1"/>
  <c r="D213" i="5"/>
  <c r="J23" i="1" s="1"/>
  <c r="D214" i="5"/>
  <c r="D215" i="5"/>
  <c r="D216" i="5"/>
  <c r="D217" i="5"/>
  <c r="D207" i="5"/>
  <c r="D198" i="5"/>
  <c r="D199" i="5"/>
  <c r="D200" i="5"/>
  <c r="D201" i="5"/>
  <c r="D202" i="5"/>
  <c r="D203" i="5"/>
  <c r="D204" i="5"/>
  <c r="D205" i="5"/>
  <c r="D206" i="5"/>
  <c r="D197" i="5"/>
  <c r="D142" i="5"/>
  <c r="D143" i="5"/>
  <c r="D144" i="5"/>
  <c r="J10" i="1" s="1"/>
  <c r="D145" i="5"/>
  <c r="D146" i="5"/>
  <c r="D147" i="5"/>
  <c r="D148" i="5"/>
  <c r="D149" i="5"/>
  <c r="J12" i="1" s="1"/>
  <c r="D150" i="5"/>
  <c r="D151" i="5"/>
  <c r="D152" i="5"/>
  <c r="D153" i="5"/>
  <c r="D154" i="5"/>
  <c r="D155" i="5"/>
  <c r="J15" i="1" s="1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41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96" i="5"/>
  <c r="D85" i="5"/>
  <c r="D86" i="5"/>
  <c r="J7" i="1" s="1"/>
  <c r="D87" i="5"/>
  <c r="D88" i="5"/>
  <c r="J8" i="1" s="1"/>
  <c r="D89" i="5"/>
  <c r="D90" i="5"/>
  <c r="D91" i="5"/>
  <c r="D92" i="5"/>
  <c r="D93" i="5"/>
  <c r="D94" i="5"/>
  <c r="D95" i="5"/>
  <c r="D84" i="5"/>
  <c r="D82" i="5"/>
  <c r="D83" i="5"/>
  <c r="D81" i="5"/>
  <c r="D79" i="5"/>
  <c r="D80" i="5"/>
  <c r="D78" i="5"/>
  <c r="D70" i="5"/>
  <c r="D71" i="5"/>
  <c r="D72" i="5"/>
  <c r="D73" i="5"/>
  <c r="D74" i="5"/>
  <c r="D75" i="5"/>
  <c r="D76" i="5"/>
  <c r="D77" i="5"/>
  <c r="D69" i="5"/>
  <c r="D65" i="5"/>
  <c r="D66" i="5"/>
  <c r="D67" i="5"/>
  <c r="D68" i="5"/>
  <c r="D64" i="5"/>
  <c r="D63" i="5"/>
  <c r="D6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42" i="5"/>
  <c r="D31" i="5"/>
  <c r="D32" i="5"/>
  <c r="D33" i="5"/>
  <c r="D34" i="5"/>
  <c r="D35" i="5"/>
  <c r="D36" i="5"/>
  <c r="D37" i="5"/>
  <c r="D38" i="5"/>
  <c r="D39" i="5"/>
  <c r="D40" i="5"/>
  <c r="D41" i="5"/>
  <c r="D30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I24" i="1"/>
  <c r="I23" i="1"/>
  <c r="I20" i="1"/>
  <c r="I19" i="1"/>
  <c r="I27" i="1"/>
  <c r="I26" i="1"/>
  <c r="I25" i="1"/>
  <c r="I22" i="1"/>
  <c r="I21" i="1"/>
  <c r="I17" i="1"/>
  <c r="I16" i="1"/>
  <c r="I18" i="1"/>
  <c r="I14" i="1"/>
  <c r="I13" i="1"/>
  <c r="I15" i="1"/>
  <c r="I12" i="1"/>
  <c r="I10" i="1"/>
  <c r="I11" i="1"/>
  <c r="I9" i="1"/>
  <c r="I8" i="1"/>
  <c r="I7" i="1"/>
  <c r="I6" i="1"/>
  <c r="I5" i="1"/>
  <c r="I4" i="1"/>
  <c r="E62" i="5" l="1"/>
  <c r="E202" i="5"/>
  <c r="E72" i="5"/>
  <c r="E199" i="5"/>
  <c r="E9" i="5"/>
  <c r="E78" i="5"/>
  <c r="E8" i="5"/>
  <c r="E3" i="5"/>
  <c r="E7" i="5"/>
  <c r="E210" i="5"/>
  <c r="E80" i="5"/>
  <c r="E200" i="5"/>
  <c r="E205" i="5"/>
  <c r="E167" i="5"/>
  <c r="E73" i="5"/>
  <c r="E257" i="5"/>
  <c r="E158" i="5"/>
  <c r="E27" i="5"/>
  <c r="E250" i="5"/>
  <c r="E42" i="5"/>
  <c r="E255" i="5"/>
  <c r="E249" i="5"/>
  <c r="E207" i="5"/>
  <c r="E203" i="5"/>
  <c r="E183" i="5"/>
  <c r="E193" i="5"/>
  <c r="E82" i="5"/>
  <c r="E36" i="5"/>
  <c r="E247" i="5"/>
  <c r="E252" i="5"/>
  <c r="E253" i="5"/>
  <c r="E30" i="5"/>
  <c r="E20" i="5"/>
  <c r="E60" i="5"/>
  <c r="E95" i="5"/>
  <c r="E68" i="5"/>
  <c r="E256" i="5"/>
  <c r="E93" i="5"/>
  <c r="E83" i="5"/>
  <c r="E182" i="5"/>
  <c r="E248" i="5"/>
  <c r="E89" i="5"/>
  <c r="E192" i="5"/>
  <c r="E254" i="5"/>
  <c r="E194" i="5"/>
  <c r="E94" i="5"/>
  <c r="E184" i="5"/>
  <c r="E237" i="5"/>
  <c r="E12" i="5"/>
  <c r="E29" i="5"/>
  <c r="E75" i="5"/>
  <c r="E77" i="5"/>
  <c r="E63" i="5"/>
  <c r="E5" i="5"/>
  <c r="E244" i="5"/>
  <c r="E197" i="5"/>
  <c r="E228" i="5"/>
  <c r="E10" i="5"/>
  <c r="E251" i="5"/>
  <c r="E28" i="5"/>
  <c r="E84" i="5"/>
  <c r="E137" i="5"/>
  <c r="E201" i="5"/>
  <c r="E185" i="5"/>
  <c r="E124" i="5"/>
  <c r="E204" i="5"/>
  <c r="E59" i="5"/>
  <c r="E14" i="5"/>
  <c r="E61" i="5"/>
  <c r="E161" i="5"/>
  <c r="E15" i="5"/>
  <c r="E174" i="5"/>
  <c r="E234" i="5"/>
  <c r="E64" i="5"/>
  <c r="E157" i="5"/>
  <c r="E53" i="5"/>
  <c r="E91" i="5"/>
  <c r="E196" i="5"/>
  <c r="E71" i="5"/>
  <c r="E45" i="5"/>
  <c r="E195" i="5"/>
  <c r="E6" i="5"/>
  <c r="E141" i="5"/>
  <c r="E47" i="5"/>
  <c r="E162" i="5"/>
  <c r="E40" i="5"/>
  <c r="E35" i="5"/>
  <c r="E81" i="5"/>
  <c r="E74" i="5"/>
  <c r="E134" i="5"/>
  <c r="E209" i="5"/>
  <c r="E39" i="5"/>
  <c r="E26" i="5"/>
  <c r="E129" i="5"/>
  <c r="E123" i="5"/>
  <c r="E24" i="5"/>
  <c r="E222" i="5"/>
  <c r="E19" i="5"/>
  <c r="E54" i="5"/>
  <c r="E18" i="5"/>
  <c r="E140" i="5"/>
  <c r="E22" i="5"/>
  <c r="E152" i="5"/>
  <c r="E241" i="5"/>
  <c r="E101" i="5"/>
  <c r="E216" i="5"/>
  <c r="E173" i="5"/>
  <c r="E23" i="5"/>
  <c r="E51" i="5"/>
  <c r="E67" i="5"/>
  <c r="E133" i="5"/>
  <c r="E159" i="5"/>
  <c r="E206" i="5"/>
  <c r="E154" i="5"/>
  <c r="E69" i="5"/>
  <c r="E16" i="5"/>
  <c r="E21" i="5"/>
  <c r="E143" i="5"/>
  <c r="E108" i="5"/>
  <c r="E52" i="5"/>
  <c r="E90" i="5"/>
  <c r="E148" i="5"/>
  <c r="E165" i="5"/>
  <c r="E79" i="5"/>
  <c r="E187" i="5"/>
  <c r="E214" i="5"/>
  <c r="E175" i="5"/>
  <c r="E208" i="5"/>
  <c r="E168" i="5"/>
  <c r="E166" i="5"/>
  <c r="E17" i="5"/>
  <c r="E38" i="5"/>
  <c r="E125" i="5"/>
  <c r="E236" i="5"/>
  <c r="E85" i="5"/>
  <c r="E145" i="5"/>
  <c r="E235" i="5"/>
  <c r="E106" i="5"/>
  <c r="E70" i="5"/>
  <c r="E127" i="5"/>
  <c r="E41" i="5"/>
  <c r="E96" i="5"/>
  <c r="E132" i="5"/>
  <c r="E25" i="5"/>
  <c r="E245" i="5"/>
  <c r="E76" i="5"/>
  <c r="E243" i="5"/>
  <c r="E66" i="5"/>
  <c r="E138" i="5"/>
  <c r="E239" i="5"/>
  <c r="E43" i="5"/>
  <c r="E33" i="5"/>
  <c r="E44" i="5"/>
  <c r="E218" i="5"/>
  <c r="E34" i="5"/>
  <c r="E46" i="5"/>
  <c r="E136" i="5"/>
  <c r="E198" i="5"/>
  <c r="E230" i="5"/>
  <c r="E126" i="5"/>
  <c r="E128" i="5"/>
  <c r="E13" i="5"/>
  <c r="E92" i="5"/>
  <c r="E135" i="5"/>
  <c r="E88" i="5"/>
  <c r="E227" i="5"/>
  <c r="E186" i="5"/>
  <c r="E65" i="5"/>
  <c r="E48" i="5"/>
  <c r="E163" i="5"/>
  <c r="E233" i="5"/>
  <c r="E229" i="5"/>
  <c r="E160" i="5"/>
  <c r="E49" i="5"/>
  <c r="E217" i="5"/>
  <c r="E242" i="5"/>
  <c r="E4" i="5"/>
  <c r="E32" i="5"/>
  <c r="E147" i="5"/>
  <c r="E171" i="5"/>
  <c r="E113" i="5"/>
  <c r="E116" i="5"/>
  <c r="E115" i="5"/>
  <c r="E114" i="5"/>
  <c r="E224" i="5"/>
  <c r="E31" i="5"/>
  <c r="E119" i="5"/>
  <c r="E178" i="5"/>
  <c r="E153" i="5"/>
  <c r="E226" i="5"/>
  <c r="E172" i="5"/>
  <c r="E238" i="5"/>
  <c r="E146" i="5"/>
  <c r="E219" i="5"/>
  <c r="E231" i="5"/>
  <c r="E211" i="5"/>
  <c r="E215" i="5"/>
  <c r="E99" i="5"/>
  <c r="E121" i="5"/>
  <c r="E213" i="5"/>
  <c r="E117" i="5"/>
  <c r="E111" i="5"/>
  <c r="E87" i="5"/>
  <c r="E246" i="5"/>
  <c r="E37" i="5"/>
  <c r="E55" i="5"/>
  <c r="E139" i="5"/>
  <c r="E191" i="5"/>
  <c r="E118" i="5"/>
  <c r="E86" i="5"/>
  <c r="E131" i="5"/>
  <c r="E188" i="5"/>
  <c r="E223" i="5"/>
  <c r="E58" i="5"/>
  <c r="E97" i="5"/>
  <c r="E156" i="5"/>
  <c r="E189" i="5"/>
  <c r="E225" i="5"/>
  <c r="E180" i="5"/>
  <c r="E142" i="5"/>
  <c r="E107" i="5"/>
  <c r="E102" i="5"/>
  <c r="E150" i="5"/>
  <c r="E176" i="5"/>
  <c r="E177" i="5"/>
  <c r="E57" i="5"/>
  <c r="E181" i="5"/>
  <c r="E112" i="5"/>
  <c r="E144" i="5"/>
  <c r="E120" i="5"/>
  <c r="E179" i="5"/>
  <c r="E50" i="5"/>
  <c r="E56" i="5"/>
  <c r="E164" i="5"/>
  <c r="E110" i="5"/>
  <c r="E151" i="5"/>
  <c r="E105" i="5"/>
  <c r="E240" i="5"/>
  <c r="E221" i="5"/>
  <c r="E122" i="5"/>
  <c r="E130" i="5"/>
  <c r="E170" i="5"/>
  <c r="E149" i="5"/>
  <c r="E169" i="5"/>
  <c r="E103" i="5"/>
  <c r="E212" i="5"/>
  <c r="E190" i="5"/>
  <c r="E100" i="5"/>
  <c r="E109" i="5"/>
  <c r="E220" i="5"/>
  <c r="E98" i="5"/>
  <c r="E155" i="5"/>
  <c r="E232" i="5"/>
  <c r="E104" i="5"/>
  <c r="E11" i="5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1"/>
</calcChain>
</file>

<file path=xl/connections.xml><?xml version="1.0" encoding="utf-8"?>
<connections xmlns="http://schemas.openxmlformats.org/spreadsheetml/2006/main">
  <connection id="1" name="bulk_structure_search_20250123132102" type="6" refreshedVersion="6" background="1" saveData="1">
    <textPr codePage="850" sourceFile="\\ukmvfiler011\~besslers\Downloads\bulk_structure_search_20250123132102.tsv">
      <textFields count="7">
        <textField/>
        <textField/>
        <textField/>
        <textField/>
        <textField/>
        <textField/>
        <textField/>
      </textFields>
    </textPr>
  </connection>
  <connection id="2" name="bulk_structure_search_202501231321021" type="6" refreshedVersion="6" background="1" saveData="1">
    <textPr codePage="850" sourceFile="\\ukmvfiler011\~besslers\Downloads\bulk_structure_search_20250123132102.tsv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<sst xmlns="http://schemas.openxmlformats.org/spreadsheetml/2006/main" count="510" uniqueCount="375">
  <si>
    <t>Name</t>
  </si>
  <si>
    <t>Formula</t>
  </si>
  <si>
    <t>Ion</t>
  </si>
  <si>
    <t>FA 16:0</t>
  </si>
  <si>
    <t>C16H32O2</t>
  </si>
  <si>
    <t>[M-H]-</t>
  </si>
  <si>
    <t>FA 18:1</t>
  </si>
  <si>
    <t>C18H34O2</t>
  </si>
  <si>
    <t>FA 18:0</t>
  </si>
  <si>
    <t>C18H36O2</t>
  </si>
  <si>
    <t>LPA 18:1</t>
  </si>
  <si>
    <t>LPE 18:0</t>
  </si>
  <si>
    <t>C37H71O8P</t>
  </si>
  <si>
    <t>PA 34:1</t>
  </si>
  <si>
    <t>PA 36:2</t>
  </si>
  <si>
    <t>C39H73O8P</t>
  </si>
  <si>
    <t>PA 36:1</t>
  </si>
  <si>
    <t>C39H75O8P</t>
  </si>
  <si>
    <t>PE 36:1</t>
  </si>
  <si>
    <t>C41H80NO8P</t>
  </si>
  <si>
    <t>PA 40:6</t>
  </si>
  <si>
    <t>C43H73O8P</t>
  </si>
  <si>
    <t>PE 38:4</t>
  </si>
  <si>
    <t>C43H78NO8P</t>
  </si>
  <si>
    <t>PS 36:2</t>
  </si>
  <si>
    <t>C42H78NO10P</t>
  </si>
  <si>
    <t>PS 36:1</t>
  </si>
  <si>
    <t>C42H80NO10P</t>
  </si>
  <si>
    <t>PE 40:6</t>
  </si>
  <si>
    <t>C45H78NO8P</t>
  </si>
  <si>
    <t>SHexCer 36:1;O2</t>
  </si>
  <si>
    <t>C42H81NO11S</t>
  </si>
  <si>
    <t>SHexCer 36:1;O3</t>
  </si>
  <si>
    <t>C42H81NO12S</t>
  </si>
  <si>
    <t>PS 40:6</t>
  </si>
  <si>
    <t>C46H78NO10P</t>
  </si>
  <si>
    <t>C43H81O13P</t>
  </si>
  <si>
    <t>PI 34:1</t>
  </si>
  <si>
    <t>PI 36:4</t>
  </si>
  <si>
    <t>C45H79O13P</t>
  </si>
  <si>
    <t>SHexCer 40:1;O2</t>
  </si>
  <si>
    <t>C46H89NO11S</t>
  </si>
  <si>
    <t>SHexCer 40:1;O3</t>
  </si>
  <si>
    <t>C46H89NO12S</t>
  </si>
  <si>
    <t>PI 38:5</t>
  </si>
  <si>
    <t>C47H81O13P</t>
  </si>
  <si>
    <t>PI 38:4</t>
  </si>
  <si>
    <t>C47H83O13P</t>
  </si>
  <si>
    <t>SHexCer 42:2;O2</t>
  </si>
  <si>
    <t>C48H91NO11S</t>
  </si>
  <si>
    <t>SHexCer 42:2;O3</t>
  </si>
  <si>
    <t>C48H91NO12S</t>
  </si>
  <si>
    <t>SHexCer 42:1;O3</t>
  </si>
  <si>
    <t>C48H93NO12S</t>
  </si>
  <si>
    <t>ppm</t>
  </si>
  <si>
    <t>LPC 16:0</t>
  </si>
  <si>
    <t>C24H50NO7P</t>
  </si>
  <si>
    <t>[M+H]+</t>
  </si>
  <si>
    <t>[M+H-H2O]+</t>
  </si>
  <si>
    <t>DG 34:1</t>
  </si>
  <si>
    <t>C37H70O5</t>
  </si>
  <si>
    <t>DG 36:4</t>
  </si>
  <si>
    <t>C39H68O5</t>
  </si>
  <si>
    <t>DG 36:1</t>
  </si>
  <si>
    <t>C39H74O5</t>
  </si>
  <si>
    <t>DG 38:4</t>
  </si>
  <si>
    <t>C41H72O5</t>
  </si>
  <si>
    <t>C39H76NO7P</t>
  </si>
  <si>
    <t>PE O-34:2</t>
  </si>
  <si>
    <t>C39H78NO8P</t>
  </si>
  <si>
    <t>PE 34:0</t>
  </si>
  <si>
    <t>C39H76NO8P</t>
  </si>
  <si>
    <t>PE 34:1</t>
  </si>
  <si>
    <t>PE O-36:2</t>
  </si>
  <si>
    <t>C41H80NO7P</t>
  </si>
  <si>
    <t>C40H78NO8P</t>
  </si>
  <si>
    <t>PC 32:1</t>
  </si>
  <si>
    <t>C40H80NO8P</t>
  </si>
  <si>
    <t>PC 32:0</t>
  </si>
  <si>
    <t>PE 36:2</t>
  </si>
  <si>
    <t>C41H78NO8P</t>
  </si>
  <si>
    <t>C42H78NO8P</t>
  </si>
  <si>
    <t>PC 34:3</t>
  </si>
  <si>
    <t>C42H80NO8P</t>
  </si>
  <si>
    <t>PC 34:2</t>
  </si>
  <si>
    <t>C42H82NO8P</t>
  </si>
  <si>
    <t>PC 34:1</t>
  </si>
  <si>
    <t>PE 38:6</t>
  </si>
  <si>
    <t>C43H74NO8P</t>
  </si>
  <si>
    <t>PE 38:5</t>
  </si>
  <si>
    <t>C43H76NO8P</t>
  </si>
  <si>
    <t>PE 38:1</t>
  </si>
  <si>
    <t>C43H84NO8P</t>
  </si>
  <si>
    <t>PE O-40:7</t>
  </si>
  <si>
    <t>C45H78NO7P</t>
  </si>
  <si>
    <t>PE 40:5</t>
  </si>
  <si>
    <t>PC 36:5</t>
  </si>
  <si>
    <t>C44H78NO8P</t>
  </si>
  <si>
    <t>PC 36:4</t>
  </si>
  <si>
    <t>C44H80NO8P</t>
  </si>
  <si>
    <t>PC 36:2</t>
  </si>
  <si>
    <t>C44H84NO8P</t>
  </si>
  <si>
    <t>PC 36:1</t>
  </si>
  <si>
    <t>C44H86NO8P</t>
  </si>
  <si>
    <t>PE 40:7</t>
  </si>
  <si>
    <t>C45H76NO8P</t>
  </si>
  <si>
    <t>PE 40:4</t>
  </si>
  <si>
    <t>C45H82NO8P</t>
  </si>
  <si>
    <t>HexCer 40:1;O3</t>
  </si>
  <si>
    <t>C46H89NO9</t>
  </si>
  <si>
    <t>PC 38:6</t>
  </si>
  <si>
    <t>C46H80NO8P</t>
  </si>
  <si>
    <t>PC 38:4</t>
  </si>
  <si>
    <t>C46H84NO8P</t>
  </si>
  <si>
    <t>HexCer 42:2;O2</t>
  </si>
  <si>
    <t>C48H91NO8</t>
  </si>
  <si>
    <t>HexCer 42:1;O3</t>
  </si>
  <si>
    <t>C48H93NO9</t>
  </si>
  <si>
    <t>HexCer 42:1;O2</t>
  </si>
  <si>
    <t>C48H93NO8</t>
  </si>
  <si>
    <t>PC 38:2</t>
  </si>
  <si>
    <t>C46H88NO8P</t>
  </si>
  <si>
    <t>PC 38:1</t>
  </si>
  <si>
    <t>C46H90NO8P</t>
  </si>
  <si>
    <t>HexCer 42:2;O3</t>
  </si>
  <si>
    <t>C48H91NO9</t>
  </si>
  <si>
    <t>PC 40:1</t>
  </si>
  <si>
    <t>PC 40:7</t>
  </si>
  <si>
    <t>C48H82NO8P</t>
  </si>
  <si>
    <t>PS 40:7</t>
  </si>
  <si>
    <t>PC 40:6</t>
  </si>
  <si>
    <t>C48H84NO8P</t>
  </si>
  <si>
    <t>SM 34:1;O2</t>
  </si>
  <si>
    <t>C39H79N2O6P</t>
  </si>
  <si>
    <t>SM 36:1;O2</t>
  </si>
  <si>
    <t>C41H83N2O6P</t>
  </si>
  <si>
    <t>SM 38:1;O2</t>
  </si>
  <si>
    <t>C43H87N2O6P</t>
  </si>
  <si>
    <t>SM 42:2;O2</t>
  </si>
  <si>
    <t>C47H93N2O6P</t>
  </si>
  <si>
    <t>ST 27:1;O</t>
  </si>
  <si>
    <t>C27H46O</t>
  </si>
  <si>
    <t>Chol+H20</t>
  </si>
  <si>
    <t>PC 32:2</t>
  </si>
  <si>
    <t>PE O 40:7</t>
  </si>
  <si>
    <t>PC 34:0</t>
  </si>
  <si>
    <t>PE O 36:2</t>
  </si>
  <si>
    <t>PE O 36:3</t>
  </si>
  <si>
    <t>SM 36:1;2</t>
  </si>
  <si>
    <t>PE O 34:2</t>
  </si>
  <si>
    <t>HexCer 42:1;3</t>
  </si>
  <si>
    <t>HexCer 40:1;3</t>
  </si>
  <si>
    <t>PE O 38:5</t>
  </si>
  <si>
    <t>PE O 38:7</t>
  </si>
  <si>
    <t>HexCer 42:2;2</t>
  </si>
  <si>
    <t>PE O 38:3</t>
  </si>
  <si>
    <t>PE O 38:2</t>
  </si>
  <si>
    <t>PC 33:1</t>
  </si>
  <si>
    <t>PC 35:1</t>
  </si>
  <si>
    <t>PE O 38:6</t>
  </si>
  <si>
    <t>PS 38:3</t>
  </si>
  <si>
    <t>PE O 40:6</t>
  </si>
  <si>
    <t>PC 31:0</t>
  </si>
  <si>
    <t>HexCer 42:2;3</t>
  </si>
  <si>
    <t>PS 38:1</t>
  </si>
  <si>
    <t>PE O 40:5</t>
  </si>
  <si>
    <t>PE O 40:8</t>
  </si>
  <si>
    <t>PC O 37:2</t>
  </si>
  <si>
    <t>HexCer 42:1;2</t>
  </si>
  <si>
    <t>DAG 38:4</t>
  </si>
  <si>
    <t>SM 42:2;2</t>
  </si>
  <si>
    <t>PC 36:3</t>
  </si>
  <si>
    <t>PC 38:5</t>
  </si>
  <si>
    <t>PI 40:4</t>
  </si>
  <si>
    <t>PS 40:4</t>
  </si>
  <si>
    <t>PS 34:1</t>
  </si>
  <si>
    <t>PE 36:4</t>
  </si>
  <si>
    <t>PS 44:12</t>
  </si>
  <si>
    <t>PE O 36:5</t>
  </si>
  <si>
    <t>PS 38:4</t>
  </si>
  <si>
    <t>PE O 38:4</t>
  </si>
  <si>
    <t>PC 38:3</t>
  </si>
  <si>
    <t>DAG 34:1</t>
  </si>
  <si>
    <t>PS 38:2</t>
  </si>
  <si>
    <t>PC 37:0</t>
  </si>
  <si>
    <t>PC 37:1</t>
  </si>
  <si>
    <t>PC 37:2</t>
  </si>
  <si>
    <t>PE O 36:4</t>
  </si>
  <si>
    <t>PE 38:2</t>
  </si>
  <si>
    <t>DAG 36:1</t>
  </si>
  <si>
    <t>Cer 36:1;2</t>
  </si>
  <si>
    <t>SM 38:1;2</t>
  </si>
  <si>
    <t>PI 40:6</t>
  </si>
  <si>
    <t>HexCer 40:1;2</t>
  </si>
  <si>
    <t>PE 44:12</t>
  </si>
  <si>
    <t>PS 40:1</t>
  </si>
  <si>
    <t>PE O 34:1</t>
  </si>
  <si>
    <t>HexCer 40:0;3</t>
  </si>
  <si>
    <t>PE O 40:3</t>
  </si>
  <si>
    <t>PS 38:5</t>
  </si>
  <si>
    <t>PC O 34:1</t>
  </si>
  <si>
    <t>PA 38:4</t>
  </si>
  <si>
    <t>CL 70:0</t>
  </si>
  <si>
    <t>PC 40:4</t>
  </si>
  <si>
    <t>PS 40:2</t>
  </si>
  <si>
    <t>PG 34:1</t>
  </si>
  <si>
    <t>PC O 34:3</t>
  </si>
  <si>
    <t>HexCer 38:1;3</t>
  </si>
  <si>
    <t>DAG 36:4</t>
  </si>
  <si>
    <t>PS 34:0</t>
  </si>
  <si>
    <t>HexCer 36:1;3</t>
  </si>
  <si>
    <t>DAG 36:2</t>
  </si>
  <si>
    <t>HexCer 36:1;2</t>
  </si>
  <si>
    <t>SM 34:1;2</t>
  </si>
  <si>
    <t>PC O 37:1</t>
  </si>
  <si>
    <t>LPC 18:0</t>
  </si>
  <si>
    <t>SM 40:1;2</t>
  </si>
  <si>
    <t>LPE 22:6</t>
  </si>
  <si>
    <t>SM 42:1;2</t>
  </si>
  <si>
    <t>CL 76:9</t>
  </si>
  <si>
    <t>PC 42:1</t>
  </si>
  <si>
    <t>PC 30:0</t>
  </si>
  <si>
    <t>DAG 40:6</t>
  </si>
  <si>
    <t>PC 40:2</t>
  </si>
  <si>
    <t>LPE 18:1</t>
  </si>
  <si>
    <t>PS 42:1</t>
  </si>
  <si>
    <t>PE 36:3</t>
  </si>
  <si>
    <t>PA 34:0</t>
  </si>
  <si>
    <t>PS 42:2</t>
  </si>
  <si>
    <t>PC 39:6</t>
  </si>
  <si>
    <t>DAG 38:5</t>
  </si>
  <si>
    <t>CL 72:5</t>
  </si>
  <si>
    <t>PE O 35:2</t>
  </si>
  <si>
    <t>PE O 36:1</t>
  </si>
  <si>
    <t>PI 36:1</t>
  </si>
  <si>
    <t>PE O 38:1</t>
  </si>
  <si>
    <t>PI 38:6</t>
  </si>
  <si>
    <t>PE O 40:4</t>
  </si>
  <si>
    <t>LPI 18:0</t>
  </si>
  <si>
    <t>PE O 34:3</t>
  </si>
  <si>
    <t>PE 38:3</t>
  </si>
  <si>
    <t>PA 38:1</t>
  </si>
  <si>
    <t>HexCer 40:2;3</t>
  </si>
  <si>
    <t>PC 36:0</t>
  </si>
  <si>
    <t>PE 34:2</t>
  </si>
  <si>
    <t>CL 74:8</t>
  </si>
  <si>
    <t>CL 72:4</t>
  </si>
  <si>
    <t>PG 44:12</t>
  </si>
  <si>
    <t>PE 44:10</t>
  </si>
  <si>
    <t>PC 42:2</t>
  </si>
  <si>
    <t>LPC 18:1</t>
  </si>
  <si>
    <t>HexCer 40:2;2</t>
  </si>
  <si>
    <t>CL 76:10</t>
  </si>
  <si>
    <t>PE O 37:2</t>
  </si>
  <si>
    <t>PI 40:5</t>
  </si>
  <si>
    <t>PC 33:0</t>
  </si>
  <si>
    <t>SM 36:2;2</t>
  </si>
  <si>
    <t>PE 39:6</t>
  </si>
  <si>
    <t>CL 74:9</t>
  </si>
  <si>
    <t>PC O 40:5</t>
  </si>
  <si>
    <t>CL 72:6</t>
  </si>
  <si>
    <t>HexCer 42:0;3</t>
  </si>
  <si>
    <t>CL 72:7</t>
  </si>
  <si>
    <t>PS 36:3</t>
  </si>
  <si>
    <t>CL 76:11</t>
  </si>
  <si>
    <t>PC 38:7</t>
  </si>
  <si>
    <t>PC 40:5</t>
  </si>
  <si>
    <t>CL 78:12</t>
  </si>
  <si>
    <t>DAG 38:6</t>
  </si>
  <si>
    <t>PI 36:2</t>
  </si>
  <si>
    <t>PC O 32:0</t>
  </si>
  <si>
    <t>LPE 20:4</t>
  </si>
  <si>
    <t>LPS 18:0</t>
  </si>
  <si>
    <t>DAG 38:1</t>
  </si>
  <si>
    <t>DAG 40:1</t>
  </si>
  <si>
    <t>PE O 32:2</t>
  </si>
  <si>
    <t>HexCer 40:0;2</t>
  </si>
  <si>
    <t>PE 32:0</t>
  </si>
  <si>
    <t>Cer 38:1;2</t>
  </si>
  <si>
    <t>PE O 42:5</t>
  </si>
  <si>
    <t>HexCer 38:1;2</t>
  </si>
  <si>
    <t>LPE 20:1</t>
  </si>
  <si>
    <t>PE O 42:6</t>
  </si>
  <si>
    <t>PA 38:2</t>
  </si>
  <si>
    <t>HexCer 42:0;2</t>
  </si>
  <si>
    <t>PE 40:8</t>
  </si>
  <si>
    <t>LPC 14:1</t>
  </si>
  <si>
    <t>PS 41:1</t>
  </si>
  <si>
    <t>PE O 37:5</t>
  </si>
  <si>
    <t>CL 72:2</t>
  </si>
  <si>
    <t>PE O 32:1</t>
  </si>
  <si>
    <t>HexCer 44:2;3</t>
  </si>
  <si>
    <t>CL 70:4</t>
  </si>
  <si>
    <t>HexCer 44:1;3</t>
  </si>
  <si>
    <t>PG 38:4</t>
  </si>
  <si>
    <t>PC 39:4</t>
  </si>
  <si>
    <t>PE O 39:7</t>
  </si>
  <si>
    <t>PG 36:2</t>
  </si>
  <si>
    <t>PC O 36:1</t>
  </si>
  <si>
    <t>PA 32:0</t>
  </si>
  <si>
    <t>CL 78:2</t>
  </si>
  <si>
    <t>TAG 50:1</t>
  </si>
  <si>
    <t>Cer 42:2;2</t>
  </si>
  <si>
    <t>PS 39:1</t>
  </si>
  <si>
    <t>PG 32:0</t>
  </si>
  <si>
    <t>SM 40:2;2</t>
  </si>
  <si>
    <t>Cer 36:2;2</t>
  </si>
  <si>
    <t>LPA 20:0</t>
  </si>
  <si>
    <t>LPE O- 18:1</t>
  </si>
  <si>
    <t>LPE 22:4</t>
  </si>
  <si>
    <t>CL 80:15</t>
  </si>
  <si>
    <t>CL 68:2</t>
  </si>
  <si>
    <t>PS 44:10</t>
  </si>
  <si>
    <t>PE O 39:5</t>
  </si>
  <si>
    <t>PE O 42:3</t>
  </si>
  <si>
    <t>TAG 52:2</t>
  </si>
  <si>
    <t>PE O 41:2</t>
  </si>
  <si>
    <t>PA 36:4</t>
  </si>
  <si>
    <t>TAG 46:1</t>
  </si>
  <si>
    <t>PE O 39:2</t>
  </si>
  <si>
    <t>LPS 22:6</t>
  </si>
  <si>
    <t>PA 40:1</t>
  </si>
  <si>
    <t>TAG 54:2</t>
  </si>
  <si>
    <t>LPC 22:6</t>
  </si>
  <si>
    <t>PA 42:1</t>
  </si>
  <si>
    <t>HexCer 44:2;2</t>
  </si>
  <si>
    <t>CL 74:6</t>
  </si>
  <si>
    <t>DAG 32:1</t>
  </si>
  <si>
    <t>TAG 52:1</t>
  </si>
  <si>
    <t>TAG 50:2</t>
  </si>
  <si>
    <t>TAG 44:0</t>
  </si>
  <si>
    <t>DAG 38:2</t>
  </si>
  <si>
    <t>LPS 18:1</t>
  </si>
  <si>
    <t>PE O 42:2</t>
  </si>
  <si>
    <t>PE O 39:3</t>
  </si>
  <si>
    <t>PG 36:4</t>
  </si>
  <si>
    <t>PI 34:0</t>
  </si>
  <si>
    <t>TAG 48:2</t>
  </si>
  <si>
    <t>TAG 54:1</t>
  </si>
  <si>
    <t>HexCer 30:2;2</t>
  </si>
  <si>
    <t>TAG 49:1</t>
  </si>
  <si>
    <t>CL 78:13</t>
  </si>
  <si>
    <t>PE 42:8</t>
  </si>
  <si>
    <t>TAG 54:3</t>
  </si>
  <si>
    <t>LPE 20:3</t>
  </si>
  <si>
    <t>PE O 35:3</t>
  </si>
  <si>
    <t>PG 38:5</t>
  </si>
  <si>
    <t>PG 36:0</t>
  </si>
  <si>
    <t>LPI 20:4</t>
  </si>
  <si>
    <t>PI 36:3</t>
  </si>
  <si>
    <t>Cer 38:1;3</t>
  </si>
  <si>
    <t>Cer 32:1;2</t>
  </si>
  <si>
    <t>Cer 40:1;2</t>
  </si>
  <si>
    <t>LPI 16:0</t>
  </si>
  <si>
    <t>Cer 42:1;2</t>
  </si>
  <si>
    <t>PG 34:2</t>
  </si>
  <si>
    <t>LPE 20:2</t>
  </si>
  <si>
    <t>PG 36:3</t>
  </si>
  <si>
    <t>m/z</t>
  </si>
  <si>
    <t>Intensity</t>
  </si>
  <si>
    <t>PE O-36:3</t>
  </si>
  <si>
    <t>N/A</t>
  </si>
  <si>
    <t>MSI</t>
  </si>
  <si>
    <t>rel. intensity in lipid class</t>
  </si>
  <si>
    <t>m/z-value</t>
  </si>
  <si>
    <t>measured</t>
  </si>
  <si>
    <t xml:space="preserve">matched </t>
  </si>
  <si>
    <t xml:space="preserve">adapted from: </t>
  </si>
  <si>
    <t>monoisotopic mol. mass</t>
  </si>
  <si>
    <t>D</t>
  </si>
  <si>
    <r>
      <t xml:space="preserve">Fitzner, D., Bader, J.M., Penkert, H., Bergner, C.G., Su, M., Weil, M.-T., Surma, M.A., Mann, M., Klose, C., and Simons, M. (2020). Cell-Type- and Brain-Region-Resolved Mouse Brain Lipidome. Cell Rep. </t>
    </r>
    <r>
      <rPr>
        <i/>
        <sz val="9"/>
        <color theme="1"/>
        <rFont val="Calibri"/>
        <family val="2"/>
        <scheme val="minor"/>
      </rPr>
      <t>32</t>
    </r>
    <r>
      <rPr>
        <sz val="9"/>
        <color theme="1"/>
        <rFont val="Calibri"/>
        <family val="2"/>
        <scheme val="minor"/>
      </rPr>
      <t>, 108132. https://doi.org/10.1016/j.celrep.2020.108132.</t>
    </r>
  </si>
  <si>
    <t>Lipid annotations mouse cerebellum in positive ion mode</t>
  </si>
  <si>
    <t>Lipid species in mouse cerebellum from literature</t>
  </si>
  <si>
    <t>Table S1</t>
  </si>
  <si>
    <r>
      <t xml:space="preserve">Fitzner et al. </t>
    </r>
    <r>
      <rPr>
        <vertAlign val="superscript"/>
        <sz val="8"/>
        <color theme="1"/>
        <rFont val="Arial"/>
        <family val="2"/>
      </rPr>
      <t>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</si>
</sst>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9" fontId="0" fillId="0" borderId="0" xfId="1" applyFont="1" applyAlignment="1">
      <alignment wrapText="1"/>
    </xf>
    <xf numFmtId="0" fontId="2" fillId="2" borderId="0" xfId="0" applyFont="1" applyFill="1"/>
    <xf numFmtId="0" fontId="0" fillId="3" borderId="0" xfId="0" applyFill="1"/>
    <xf numFmtId="0" fontId="5" fillId="2" borderId="0" xfId="0" applyFont="1" applyFill="1"/>
    <xf numFmtId="9" fontId="2" fillId="2" borderId="0" xfId="1" applyFont="1" applyFill="1" applyAlignment="1">
      <alignment wrapText="1"/>
    </xf>
    <xf numFmtId="0" fontId="0" fillId="2" borderId="0" xfId="0" applyFill="1" applyAlignment="1">
      <alignment vertical="top" wrapText="1"/>
    </xf>
    <xf numFmtId="0" fontId="0" fillId="2" borderId="0" xfId="0" applyFill="1"/>
    <xf numFmtId="9" fontId="0" fillId="2" borderId="0" xfId="1" applyFont="1" applyFill="1" applyAlignment="1">
      <alignment wrapText="1"/>
    </xf>
    <xf numFmtId="0" fontId="6" fillId="0" borderId="0" xfId="0" applyFont="1"/>
    <xf numFmtId="165" fontId="6" fillId="0" borderId="0" xfId="0" applyNumberFormat="1" applyFont="1"/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165" fontId="7" fillId="3" borderId="0" xfId="0" applyNumberFormat="1" applyFont="1" applyFill="1" applyAlignment="1">
      <alignment horizontal="center"/>
    </xf>
    <xf numFmtId="9" fontId="7" fillId="0" borderId="0" xfId="1" applyFont="1"/>
    <xf numFmtId="9" fontId="7" fillId="3" borderId="0" xfId="0" applyNumberFormat="1" applyFont="1" applyFill="1" applyAlignment="1">
      <alignment horizontal="center"/>
    </xf>
    <xf numFmtId="9" fontId="7" fillId="0" borderId="0" xfId="0" applyNumberFormat="1" applyFont="1"/>
    <xf numFmtId="165" fontId="7" fillId="3" borderId="0" xfId="0" applyNumberFormat="1" applyFont="1" applyFill="1"/>
    <xf numFmtId="0" fontId="7" fillId="3" borderId="0" xfId="0" applyFont="1" applyFill="1" applyAlignment="1">
      <alignment horizontal="right" indent="1"/>
    </xf>
    <xf numFmtId="9" fontId="7" fillId="3" borderId="0" xfId="0" applyNumberFormat="1" applyFont="1" applyFill="1" applyAlignment="1">
      <alignment horizontal="right" indent="1"/>
    </xf>
    <xf numFmtId="0" fontId="6" fillId="2" borderId="0" xfId="0" applyFont="1" applyFill="1"/>
    <xf numFmtId="9" fontId="6" fillId="2" borderId="0" xfId="1" applyFont="1" applyFill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9" fontId="7" fillId="2" borderId="1" xfId="1" applyFont="1" applyFill="1" applyBorder="1" applyAlignment="1">
      <alignment horizontal="center" vertical="center" wrapText="1"/>
    </xf>
    <xf numFmtId="0" fontId="9" fillId="3" borderId="0" xfId="0" applyFont="1" applyFill="1"/>
    <xf numFmtId="9" fontId="7" fillId="0" borderId="0" xfId="1" applyFont="1" applyAlignment="1">
      <alignment wrapText="1"/>
    </xf>
    <xf numFmtId="165" fontId="9" fillId="0" borderId="0" xfId="0" applyNumberFormat="1" applyFont="1"/>
    <xf numFmtId="165" fontId="7" fillId="0" borderId="0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muenster.de\dir1$\Data_Backup\Alex%20Potthoff\CellPaper\Exel%20Tabellen\temp\Lipids%20in%20cerebellum%20annotation%20mit%20intensit&#228;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amm1"/>
      <sheetName val="Diagramm2"/>
      <sheetName val="Diagramm3"/>
      <sheetName val="Diagramm4"/>
      <sheetName val="PC"/>
      <sheetName val="PE"/>
      <sheetName val="HexCer"/>
      <sheetName val="SM"/>
      <sheetName val="PS"/>
      <sheetName val="DAG"/>
      <sheetName val="isomer bereinigt nur mz gleich"/>
      <sheetName val="Tabelle1"/>
      <sheetName val="Tabelle2"/>
      <sheetName val="Tabel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2">
          <cell r="B2">
            <v>1.007825</v>
          </cell>
        </row>
        <row r="3">
          <cell r="B3">
            <v>15.994910000000001</v>
          </cell>
        </row>
        <row r="8">
          <cell r="D8">
            <v>18.010560000000002</v>
          </cell>
        </row>
      </sheetData>
      <sheetData sheetId="12"/>
      <sheetData sheetId="13"/>
    </sheetDataSet>
  </externalBook>
</externalLink>
</file>

<file path=xl/queryTables/queryTable1.xml><?xml version="1.0" encoding="utf-8"?>
<queryTable xmlns="http://schemas.openxmlformats.org/spreadsheetml/2006/main" name="bulk_structure_search_20250123132102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bulk_structure_search_20250123132102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="115" zoomScaleNormal="115" workbookViewId="0">
      <selection activeCell="A2" sqref="A2:XFD2"/>
    </sheetView>
  </sheetViews>
  <sheetFormatPr baseColWidth="10" defaultRowHeight="15" x14ac:dyDescent="0.25"/>
  <cols>
    <col min="1" max="2" width="7.42578125" style="1" customWidth="1"/>
    <col min="3" max="3" width="4.85546875" style="1" customWidth="1"/>
    <col min="4" max="4" width="13.28515625" style="1" customWidth="1"/>
    <col min="5" max="5" width="11.7109375" style="1" customWidth="1"/>
    <col min="6" max="6" width="10.140625" style="1" customWidth="1"/>
    <col min="7" max="7" width="4.28515625" style="1" customWidth="1"/>
    <col min="8" max="8" width="7.85546875" style="2" customWidth="1"/>
    <col min="9" max="9" width="8" style="1" customWidth="1"/>
    <col min="10" max="10" width="11" style="1" customWidth="1"/>
    <col min="11" max="16384" width="11.42578125" style="1"/>
  </cols>
  <sheetData>
    <row r="1" spans="1:10" x14ac:dyDescent="0.25">
      <c r="A1" s="12" t="s">
        <v>373</v>
      </c>
      <c r="B1" s="12"/>
      <c r="C1" s="12"/>
      <c r="D1" s="12"/>
      <c r="E1" s="12"/>
      <c r="F1" s="12"/>
      <c r="G1" s="12"/>
      <c r="H1" s="13"/>
      <c r="I1" s="12"/>
      <c r="J1" s="12"/>
    </row>
    <row r="2" spans="1:10" x14ac:dyDescent="0.25">
      <c r="A2" s="12" t="s">
        <v>371</v>
      </c>
      <c r="B2" s="12"/>
      <c r="C2" s="12"/>
      <c r="D2" s="12"/>
      <c r="E2" s="12"/>
      <c r="F2" s="12"/>
      <c r="G2" s="12"/>
      <c r="H2" s="13"/>
      <c r="I2" s="12"/>
      <c r="J2" s="12"/>
    </row>
    <row r="3" spans="1:10" x14ac:dyDescent="0.25">
      <c r="A3" s="40" t="s">
        <v>364</v>
      </c>
      <c r="B3" s="40"/>
      <c r="C3" s="41" t="s">
        <v>369</v>
      </c>
      <c r="D3" s="41" t="s">
        <v>0</v>
      </c>
      <c r="E3" s="41" t="s">
        <v>1</v>
      </c>
      <c r="F3" s="41" t="s">
        <v>2</v>
      </c>
      <c r="G3" s="43" t="s">
        <v>54</v>
      </c>
      <c r="H3" s="37" t="s">
        <v>359</v>
      </c>
      <c r="I3" s="39" t="s">
        <v>363</v>
      </c>
      <c r="J3" s="39"/>
    </row>
    <row r="4" spans="1:10" ht="15" customHeight="1" x14ac:dyDescent="0.25">
      <c r="A4" s="14" t="s">
        <v>365</v>
      </c>
      <c r="B4" s="14" t="s">
        <v>366</v>
      </c>
      <c r="C4" s="42"/>
      <c r="D4" s="42"/>
      <c r="E4" s="42"/>
      <c r="F4" s="42"/>
      <c r="G4" s="44"/>
      <c r="H4" s="38"/>
      <c r="I4" s="15" t="s">
        <v>362</v>
      </c>
      <c r="J4" s="15" t="s">
        <v>374</v>
      </c>
    </row>
    <row r="5" spans="1:10" x14ac:dyDescent="0.25">
      <c r="A5" s="16">
        <v>369.35199999999998</v>
      </c>
      <c r="B5" s="17">
        <v>369.35160000000002</v>
      </c>
      <c r="C5" s="16">
        <v>2.5999999999999999E-3</v>
      </c>
      <c r="D5" s="18" t="s">
        <v>140</v>
      </c>
      <c r="E5" s="19" t="s">
        <v>141</v>
      </c>
      <c r="F5" s="18" t="s">
        <v>58</v>
      </c>
      <c r="G5" s="20">
        <v>1.0829789283610392</v>
      </c>
      <c r="H5" s="21">
        <v>41.836132049561002</v>
      </c>
      <c r="I5" s="22">
        <v>1</v>
      </c>
      <c r="J5" s="23">
        <v>1</v>
      </c>
    </row>
    <row r="6" spans="1:10" x14ac:dyDescent="0.25">
      <c r="A6" s="16">
        <v>496.34</v>
      </c>
      <c r="B6" s="17">
        <v>496.33980000000003</v>
      </c>
      <c r="C6" s="16">
        <v>8.0000000000000004E-4</v>
      </c>
      <c r="D6" s="18" t="s">
        <v>55</v>
      </c>
      <c r="E6" s="19" t="s">
        <v>56</v>
      </c>
      <c r="F6" s="18" t="s">
        <v>57</v>
      </c>
      <c r="G6" s="20">
        <v>0.40294975327345478</v>
      </c>
      <c r="H6" s="21">
        <v>22.651969909668001</v>
      </c>
      <c r="I6" s="22">
        <v>1</v>
      </c>
      <c r="J6" s="23">
        <v>0.45422239164887085</v>
      </c>
    </row>
    <row r="7" spans="1:10" x14ac:dyDescent="0.25">
      <c r="A7" s="16">
        <v>577.51900000000001</v>
      </c>
      <c r="B7" s="17">
        <v>577.51900000000001</v>
      </c>
      <c r="C7" s="16">
        <v>1.5E-3</v>
      </c>
      <c r="D7" s="18" t="s">
        <v>59</v>
      </c>
      <c r="E7" s="19" t="s">
        <v>60</v>
      </c>
      <c r="F7" s="18" t="s">
        <v>58</v>
      </c>
      <c r="G7" s="20">
        <v>0</v>
      </c>
      <c r="H7" s="21">
        <v>21.781934738158998</v>
      </c>
      <c r="I7" s="22">
        <v>0.56211525415585994</v>
      </c>
      <c r="J7" s="23">
        <v>0.16992787505826129</v>
      </c>
    </row>
    <row r="8" spans="1:10" x14ac:dyDescent="0.25">
      <c r="A8" s="16">
        <v>599.50250000000005</v>
      </c>
      <c r="B8" s="17">
        <v>599.50340000000006</v>
      </c>
      <c r="C8" s="16">
        <v>2.3999999999999998E-3</v>
      </c>
      <c r="D8" s="18" t="s">
        <v>61</v>
      </c>
      <c r="E8" s="19" t="s">
        <v>62</v>
      </c>
      <c r="F8" s="18" t="s">
        <v>58</v>
      </c>
      <c r="G8" s="20">
        <v>-1.5012425284017659</v>
      </c>
      <c r="H8" s="21">
        <v>2.5497889518738002</v>
      </c>
      <c r="I8" s="22">
        <v>6.5801099946160471E-2</v>
      </c>
      <c r="J8" s="23">
        <v>8.1088272750480847E-2</v>
      </c>
    </row>
    <row r="9" spans="1:10" x14ac:dyDescent="0.25">
      <c r="A9" s="16">
        <v>605.54999999999995</v>
      </c>
      <c r="B9" s="17">
        <v>605.55029999999999</v>
      </c>
      <c r="C9" s="16">
        <v>1.8E-3</v>
      </c>
      <c r="D9" s="18" t="s">
        <v>63</v>
      </c>
      <c r="E9" s="19" t="s">
        <v>64</v>
      </c>
      <c r="F9" s="18" t="s">
        <v>58</v>
      </c>
      <c r="G9" s="20">
        <v>-0.49541714377547286</v>
      </c>
      <c r="H9" s="21">
        <v>8.5240163803100994</v>
      </c>
      <c r="I9" s="22">
        <v>0.21997493297290538</v>
      </c>
      <c r="J9" s="23">
        <v>0.14043408123006229</v>
      </c>
    </row>
    <row r="10" spans="1:10" x14ac:dyDescent="0.25">
      <c r="A10" s="16">
        <v>627.53399999999999</v>
      </c>
      <c r="B10" s="17">
        <v>627.53470000000004</v>
      </c>
      <c r="C10" s="16">
        <v>1.6999999999999999E-3</v>
      </c>
      <c r="D10" s="18" t="s">
        <v>65</v>
      </c>
      <c r="E10" s="19" t="s">
        <v>66</v>
      </c>
      <c r="F10" s="18" t="s">
        <v>58</v>
      </c>
      <c r="G10" s="20">
        <v>-1.1154761641892619</v>
      </c>
      <c r="H10" s="21">
        <v>5.8942041397095002</v>
      </c>
      <c r="I10" s="22">
        <v>0.15210871292507416</v>
      </c>
      <c r="J10" s="23">
        <v>0.33016515930008733</v>
      </c>
    </row>
    <row r="11" spans="1:10" x14ac:dyDescent="0.25">
      <c r="A11" s="16">
        <v>702.54300000000001</v>
      </c>
      <c r="B11" s="17">
        <v>702.54319999999996</v>
      </c>
      <c r="C11" s="16">
        <v>1.1999999999999999E-3</v>
      </c>
      <c r="D11" s="18" t="s">
        <v>68</v>
      </c>
      <c r="E11" s="19" t="s">
        <v>67</v>
      </c>
      <c r="F11" s="18" t="s">
        <v>57</v>
      </c>
      <c r="G11" s="20">
        <v>-0.28468000252482112</v>
      </c>
      <c r="H11" s="21">
        <v>2.5158658027649001</v>
      </c>
      <c r="I11" s="22">
        <v>1.845831848419361E-2</v>
      </c>
      <c r="J11" s="23">
        <v>4.5232081102334072E-2</v>
      </c>
    </row>
    <row r="12" spans="1:10" x14ac:dyDescent="0.25">
      <c r="A12" s="16">
        <v>703.57500000000005</v>
      </c>
      <c r="B12" s="17">
        <v>703.57479999999998</v>
      </c>
      <c r="C12" s="16">
        <v>8.0000000000000004E-4</v>
      </c>
      <c r="D12" s="18" t="s">
        <v>132</v>
      </c>
      <c r="E12" s="19" t="s">
        <v>133</v>
      </c>
      <c r="F12" s="18" t="s">
        <v>57</v>
      </c>
      <c r="G12" s="20">
        <v>0.28426259732935677</v>
      </c>
      <c r="H12" s="21">
        <v>1.2908459901810001</v>
      </c>
      <c r="I12" s="22">
        <v>2.9399173226929476E-2</v>
      </c>
      <c r="J12" s="23">
        <v>3.1724633358999395E-2</v>
      </c>
    </row>
    <row r="13" spans="1:10" x14ac:dyDescent="0.25">
      <c r="A13" s="16">
        <v>718.53800000000001</v>
      </c>
      <c r="B13" s="17">
        <v>718.53809999999999</v>
      </c>
      <c r="C13" s="16">
        <v>1.1000000000000001E-3</v>
      </c>
      <c r="D13" s="18" t="s">
        <v>72</v>
      </c>
      <c r="E13" s="19" t="s">
        <v>71</v>
      </c>
      <c r="F13" s="18" t="s">
        <v>57</v>
      </c>
      <c r="G13" s="20">
        <v>-0.13917146491591462</v>
      </c>
      <c r="H13" s="21">
        <v>3.5293083190918</v>
      </c>
      <c r="I13" s="22">
        <v>2.5893709001138666E-2</v>
      </c>
      <c r="J13" s="23">
        <v>2.1581464659549222E-2</v>
      </c>
    </row>
    <row r="14" spans="1:10" x14ac:dyDescent="0.25">
      <c r="A14" s="16">
        <v>720.55349999999999</v>
      </c>
      <c r="B14" s="17">
        <v>720.55380000000002</v>
      </c>
      <c r="C14" s="16">
        <v>1.8E-3</v>
      </c>
      <c r="D14" s="18" t="s">
        <v>70</v>
      </c>
      <c r="E14" s="19" t="s">
        <v>69</v>
      </c>
      <c r="F14" s="18" t="s">
        <v>57</v>
      </c>
      <c r="G14" s="20">
        <v>-0.41634642692659546</v>
      </c>
      <c r="H14" s="21">
        <v>5.7531352043151998</v>
      </c>
      <c r="I14" s="22">
        <v>4.2209406307431592E-2</v>
      </c>
      <c r="J14" s="23">
        <v>0</v>
      </c>
    </row>
    <row r="15" spans="1:10" x14ac:dyDescent="0.25">
      <c r="A15" s="16">
        <v>728.55849999999998</v>
      </c>
      <c r="B15" s="17">
        <v>728.55889999999999</v>
      </c>
      <c r="C15" s="16">
        <v>1.9E-3</v>
      </c>
      <c r="D15" s="18" t="s">
        <v>360</v>
      </c>
      <c r="E15" s="19" t="s">
        <v>19</v>
      </c>
      <c r="F15" s="18" t="s">
        <v>57</v>
      </c>
      <c r="G15" s="20">
        <v>-0.54902904900795069</v>
      </c>
      <c r="H15" s="21">
        <v>6.1125674247742001</v>
      </c>
      <c r="I15" s="22">
        <v>4.4846476373498666E-2</v>
      </c>
      <c r="J15" s="23">
        <v>7.3341012668006994E-2</v>
      </c>
    </row>
    <row r="16" spans="1:10" x14ac:dyDescent="0.25">
      <c r="A16" s="16">
        <v>730.57399999999996</v>
      </c>
      <c r="B16" s="17">
        <v>730.57449999999994</v>
      </c>
      <c r="C16" s="16">
        <v>2.5000000000000001E-3</v>
      </c>
      <c r="D16" s="18" t="s">
        <v>73</v>
      </c>
      <c r="E16" s="19" t="s">
        <v>74</v>
      </c>
      <c r="F16" s="18" t="s">
        <v>57</v>
      </c>
      <c r="G16" s="20">
        <v>-0.68439289899685329</v>
      </c>
      <c r="H16" s="21">
        <v>5.9104080200195002</v>
      </c>
      <c r="I16" s="22">
        <v>4.33632801420318E-2</v>
      </c>
      <c r="J16" s="23">
        <v>7.3727800836031379E-2</v>
      </c>
    </row>
    <row r="17" spans="1:10" x14ac:dyDescent="0.25">
      <c r="A17" s="16">
        <v>731.60599999999999</v>
      </c>
      <c r="B17" s="17">
        <v>731.60609999999997</v>
      </c>
      <c r="C17" s="16">
        <v>1.1000000000000001E-3</v>
      </c>
      <c r="D17" s="18" t="s">
        <v>134</v>
      </c>
      <c r="E17" s="19" t="s">
        <v>135</v>
      </c>
      <c r="F17" s="18" t="s">
        <v>57</v>
      </c>
      <c r="G17" s="20">
        <v>-0.13668557434786008</v>
      </c>
      <c r="H17" s="21">
        <v>36.953685760497997</v>
      </c>
      <c r="I17" s="22">
        <v>0.84162465337484893</v>
      </c>
      <c r="J17" s="23">
        <v>0.69097624938289293</v>
      </c>
    </row>
    <row r="18" spans="1:10" x14ac:dyDescent="0.25">
      <c r="A18" s="16">
        <v>732.55399999999997</v>
      </c>
      <c r="B18" s="17">
        <v>732.55380000000002</v>
      </c>
      <c r="C18" s="16">
        <v>1.8E-3</v>
      </c>
      <c r="D18" s="18" t="s">
        <v>76</v>
      </c>
      <c r="E18" s="19" t="s">
        <v>75</v>
      </c>
      <c r="F18" s="18" t="s">
        <v>57</v>
      </c>
      <c r="G18" s="20">
        <v>0.27301749025094935</v>
      </c>
      <c r="H18" s="21">
        <v>17.626829147338999</v>
      </c>
      <c r="I18" s="22">
        <v>1.5829854499458344E-2</v>
      </c>
      <c r="J18" s="23">
        <v>6.4667213190167088E-3</v>
      </c>
    </row>
    <row r="19" spans="1:10" x14ac:dyDescent="0.25">
      <c r="A19" s="16">
        <v>734.56939999999997</v>
      </c>
      <c r="B19" s="17">
        <v>734.56939999999997</v>
      </c>
      <c r="C19" s="16">
        <v>1.4E-3</v>
      </c>
      <c r="D19" s="18" t="s">
        <v>78</v>
      </c>
      <c r="E19" s="19" t="s">
        <v>77</v>
      </c>
      <c r="F19" s="18" t="s">
        <v>57</v>
      </c>
      <c r="G19" s="20">
        <v>0</v>
      </c>
      <c r="H19" s="21">
        <v>182.30836486816</v>
      </c>
      <c r="I19" s="22">
        <v>0.16372286051985716</v>
      </c>
      <c r="J19" s="23">
        <v>0.12860438908390762</v>
      </c>
    </row>
    <row r="20" spans="1:10" x14ac:dyDescent="0.25">
      <c r="A20" s="16">
        <v>744.553</v>
      </c>
      <c r="B20" s="17">
        <v>744.55380000000002</v>
      </c>
      <c r="C20" s="16">
        <v>2.2000000000000001E-3</v>
      </c>
      <c r="D20" s="18" t="s">
        <v>79</v>
      </c>
      <c r="E20" s="19" t="s">
        <v>80</v>
      </c>
      <c r="F20" s="18" t="s">
        <v>57</v>
      </c>
      <c r="G20" s="20">
        <v>-1.0744690310177145</v>
      </c>
      <c r="H20" s="21">
        <v>5.3142900466918999</v>
      </c>
      <c r="I20" s="22">
        <v>3.8989702110270183E-2</v>
      </c>
      <c r="J20" s="23">
        <v>0</v>
      </c>
    </row>
    <row r="21" spans="1:10" x14ac:dyDescent="0.25">
      <c r="A21" s="16">
        <v>746.56899999999996</v>
      </c>
      <c r="B21" s="17">
        <v>746.56939999999997</v>
      </c>
      <c r="C21" s="16">
        <v>2.3999999999999998E-3</v>
      </c>
      <c r="D21" s="18" t="s">
        <v>18</v>
      </c>
      <c r="E21" s="19" t="s">
        <v>19</v>
      </c>
      <c r="F21" s="18" t="s">
        <v>57</v>
      </c>
      <c r="G21" s="20">
        <v>-0.53578408117621568</v>
      </c>
      <c r="H21" s="21">
        <v>7.7831888198853001</v>
      </c>
      <c r="I21" s="22">
        <v>5.7103434492480711E-2</v>
      </c>
      <c r="J21" s="23">
        <v>3.3248289149115026E-2</v>
      </c>
    </row>
    <row r="22" spans="1:10" x14ac:dyDescent="0.25">
      <c r="A22" s="16">
        <v>756.55150000000003</v>
      </c>
      <c r="B22" s="17">
        <v>756.55380000000002</v>
      </c>
      <c r="C22" s="16">
        <v>3.8E-3</v>
      </c>
      <c r="D22" s="18" t="s">
        <v>82</v>
      </c>
      <c r="E22" s="19" t="s">
        <v>81</v>
      </c>
      <c r="F22" s="18" t="s">
        <v>57</v>
      </c>
      <c r="G22" s="20">
        <v>-3.0401010476599111</v>
      </c>
      <c r="H22" s="21">
        <v>18.399070739746001</v>
      </c>
      <c r="I22" s="22">
        <v>1.6523369591937599E-2</v>
      </c>
      <c r="J22" s="23">
        <v>1.4889640184608257E-3</v>
      </c>
    </row>
    <row r="23" spans="1:10" x14ac:dyDescent="0.25">
      <c r="A23" s="16">
        <v>758.56899999999996</v>
      </c>
      <c r="B23" s="17">
        <v>758.56939999999997</v>
      </c>
      <c r="C23" s="16">
        <v>2.3999999999999998E-3</v>
      </c>
      <c r="D23" s="18" t="s">
        <v>84</v>
      </c>
      <c r="E23" s="19" t="s">
        <v>83</v>
      </c>
      <c r="F23" s="18" t="s">
        <v>57</v>
      </c>
      <c r="G23" s="20">
        <v>-0.52730837813030507</v>
      </c>
      <c r="H23" s="21">
        <v>22.104066848755</v>
      </c>
      <c r="I23" s="22">
        <v>1.9850658285577978E-2</v>
      </c>
      <c r="J23" s="23">
        <v>3.5567888377439814E-2</v>
      </c>
    </row>
    <row r="24" spans="1:10" x14ac:dyDescent="0.25">
      <c r="A24" s="16">
        <v>759.63699999999994</v>
      </c>
      <c r="B24" s="17">
        <v>759.63739999999996</v>
      </c>
      <c r="C24" s="16">
        <v>1.4E-3</v>
      </c>
      <c r="D24" s="18" t="s">
        <v>136</v>
      </c>
      <c r="E24" s="19" t="s">
        <v>137</v>
      </c>
      <c r="F24" s="18" t="s">
        <v>57</v>
      </c>
      <c r="G24" s="20">
        <v>-0.52656701738655654</v>
      </c>
      <c r="H24" s="21">
        <v>2.9429316520690998</v>
      </c>
      <c r="I24" s="22">
        <v>6.7025623577342153E-2</v>
      </c>
      <c r="J24" s="23">
        <v>5.9456900872571217E-2</v>
      </c>
    </row>
    <row r="25" spans="1:10" x14ac:dyDescent="0.25">
      <c r="A25" s="16">
        <v>760.58500000000004</v>
      </c>
      <c r="B25" s="17">
        <v>760.58510000000001</v>
      </c>
      <c r="C25" s="16">
        <v>1.6000000000000001E-3</v>
      </c>
      <c r="D25" s="18" t="s">
        <v>86</v>
      </c>
      <c r="E25" s="19" t="s">
        <v>85</v>
      </c>
      <c r="F25" s="18" t="s">
        <v>57</v>
      </c>
      <c r="G25" s="20">
        <v>-0.13147772678546812</v>
      </c>
      <c r="H25" s="21">
        <v>441.6028137207</v>
      </c>
      <c r="I25" s="22">
        <v>0.39658342571530492</v>
      </c>
      <c r="J25" s="23">
        <v>0.28776650938287651</v>
      </c>
    </row>
    <row r="26" spans="1:10" x14ac:dyDescent="0.25">
      <c r="A26" s="16">
        <v>764.52149999999995</v>
      </c>
      <c r="B26" s="17">
        <v>764.52250000000004</v>
      </c>
      <c r="C26" s="16">
        <v>2.5000000000000001E-3</v>
      </c>
      <c r="D26" s="18" t="s">
        <v>87</v>
      </c>
      <c r="E26" s="19" t="s">
        <v>88</v>
      </c>
      <c r="F26" s="18" t="s">
        <v>57</v>
      </c>
      <c r="G26" s="20">
        <v>-1.3080059777050903</v>
      </c>
      <c r="H26" s="21">
        <v>7.3172655105590998</v>
      </c>
      <c r="I26" s="22">
        <v>5.3685064234694706E-2</v>
      </c>
      <c r="J26" s="23">
        <v>4.726080186682409E-2</v>
      </c>
    </row>
    <row r="27" spans="1:10" x14ac:dyDescent="0.25">
      <c r="A27" s="16">
        <v>766.53599999999994</v>
      </c>
      <c r="B27" s="17">
        <v>766.53809999999999</v>
      </c>
      <c r="C27" s="16">
        <v>3.0999999999999999E-3</v>
      </c>
      <c r="D27" s="18" t="s">
        <v>89</v>
      </c>
      <c r="E27" s="19" t="s">
        <v>90</v>
      </c>
      <c r="F27" s="18" t="s">
        <v>57</v>
      </c>
      <c r="G27" s="20">
        <v>-2.7395898521434106</v>
      </c>
      <c r="H27" s="21">
        <v>7.1556406021118004</v>
      </c>
      <c r="I27" s="22">
        <v>5.249926011437149E-2</v>
      </c>
      <c r="J27" s="23">
        <v>2.3198559211962583E-2</v>
      </c>
    </row>
    <row r="28" spans="1:10" x14ac:dyDescent="0.25">
      <c r="A28" s="16">
        <v>768.553</v>
      </c>
      <c r="B28" s="17">
        <v>768.55380000000002</v>
      </c>
      <c r="C28" s="16">
        <v>2.8E-3</v>
      </c>
      <c r="D28" s="18" t="s">
        <v>22</v>
      </c>
      <c r="E28" s="19" t="s">
        <v>23</v>
      </c>
      <c r="F28" s="18" t="s">
        <v>57</v>
      </c>
      <c r="G28" s="20">
        <v>-1.0409160686298828</v>
      </c>
      <c r="H28" s="21">
        <v>8.5067920684813991</v>
      </c>
      <c r="I28" s="22">
        <v>6.2412342147294943E-2</v>
      </c>
      <c r="J28" s="23">
        <v>7.3520239676101343E-2</v>
      </c>
    </row>
    <row r="29" spans="1:10" x14ac:dyDescent="0.25">
      <c r="A29" s="16">
        <v>774.60050000000001</v>
      </c>
      <c r="B29" s="17">
        <v>774.60069999999996</v>
      </c>
      <c r="C29" s="16">
        <v>1.6999999999999999E-3</v>
      </c>
      <c r="D29" s="18" t="s">
        <v>91</v>
      </c>
      <c r="E29" s="16" t="s">
        <v>92</v>
      </c>
      <c r="F29" s="18" t="s">
        <v>57</v>
      </c>
      <c r="G29" s="16">
        <v>-0.25819754610316764</v>
      </c>
      <c r="H29" s="21">
        <v>22.933143615723001</v>
      </c>
      <c r="I29" s="24">
        <v>0.1682551065472403</v>
      </c>
      <c r="J29" s="23">
        <v>0</v>
      </c>
    </row>
    <row r="30" spans="1:10" x14ac:dyDescent="0.25">
      <c r="A30" s="16">
        <v>776.55799999999999</v>
      </c>
      <c r="B30" s="17">
        <v>776.55889999999999</v>
      </c>
      <c r="C30" s="16">
        <v>1.9E-3</v>
      </c>
      <c r="D30" s="18" t="s">
        <v>93</v>
      </c>
      <c r="E30" s="16" t="s">
        <v>94</v>
      </c>
      <c r="F30" s="18" t="s">
        <v>57</v>
      </c>
      <c r="G30" s="16">
        <v>-1.1589590950557067</v>
      </c>
      <c r="H30" s="21">
        <v>13.977110862731999</v>
      </c>
      <c r="I30" s="24">
        <v>0.10254679065539096</v>
      </c>
      <c r="J30" s="23">
        <v>0.10963523207442187</v>
      </c>
    </row>
    <row r="31" spans="1:10" x14ac:dyDescent="0.25">
      <c r="A31" s="16">
        <v>780.55200000000002</v>
      </c>
      <c r="B31" s="17">
        <v>780.55380000000002</v>
      </c>
      <c r="C31" s="16">
        <v>2.8E-3</v>
      </c>
      <c r="D31" s="18" t="s">
        <v>96</v>
      </c>
      <c r="E31" s="16" t="s">
        <v>97</v>
      </c>
      <c r="F31" s="18" t="s">
        <v>57</v>
      </c>
      <c r="G31" s="16">
        <v>-2.3060550086399045</v>
      </c>
      <c r="H31" s="21">
        <v>4.3077454566956002</v>
      </c>
      <c r="I31" s="24">
        <v>3.8685905008892878E-3</v>
      </c>
      <c r="J31" s="23">
        <v>3.5521823506515387E-3</v>
      </c>
    </row>
    <row r="32" spans="1:10" x14ac:dyDescent="0.25">
      <c r="A32" s="16">
        <v>782.56799999999998</v>
      </c>
      <c r="B32" s="17">
        <v>782.56939999999997</v>
      </c>
      <c r="C32" s="16">
        <v>3.3999999999999998E-3</v>
      </c>
      <c r="D32" s="18" t="s">
        <v>98</v>
      </c>
      <c r="E32" s="16" t="s">
        <v>99</v>
      </c>
      <c r="F32" s="18" t="s">
        <v>57</v>
      </c>
      <c r="G32" s="16">
        <v>-1.7889787154846992</v>
      </c>
      <c r="H32" s="21">
        <v>73.841522216797003</v>
      </c>
      <c r="I32" s="24">
        <v>6.6313716604377376E-2</v>
      </c>
      <c r="J32" s="23">
        <v>2.1370299207942867E-2</v>
      </c>
    </row>
    <row r="33" spans="1:10" x14ac:dyDescent="0.25">
      <c r="A33" s="16">
        <v>786.6</v>
      </c>
      <c r="B33" s="17">
        <v>786.60069999999996</v>
      </c>
      <c r="C33" s="16">
        <v>1.6999999999999999E-3</v>
      </c>
      <c r="D33" s="18" t="s">
        <v>100</v>
      </c>
      <c r="E33" s="16" t="s">
        <v>101</v>
      </c>
      <c r="F33" s="18" t="s">
        <v>57</v>
      </c>
      <c r="G33" s="16">
        <v>-0.88990513222016265</v>
      </c>
      <c r="H33" s="21">
        <v>34.206413269042997</v>
      </c>
      <c r="I33" s="24">
        <v>3.0719225816007625E-2</v>
      </c>
      <c r="J33" s="23">
        <v>2.9690521111070563E-2</v>
      </c>
    </row>
    <row r="34" spans="1:10" x14ac:dyDescent="0.25">
      <c r="A34" s="16">
        <v>788.61599999999999</v>
      </c>
      <c r="B34" s="17">
        <v>788.6164</v>
      </c>
      <c r="C34" s="16">
        <v>1.9E-3</v>
      </c>
      <c r="D34" s="18" t="s">
        <v>102</v>
      </c>
      <c r="E34" s="16" t="s">
        <v>103</v>
      </c>
      <c r="F34" s="18" t="s">
        <v>57</v>
      </c>
      <c r="G34" s="16">
        <v>-0.50721745073178626</v>
      </c>
      <c r="H34" s="21">
        <v>133.61288452148</v>
      </c>
      <c r="I34" s="24">
        <v>0.11999166177583652</v>
      </c>
      <c r="J34" s="23">
        <v>0.10142197497210029</v>
      </c>
    </row>
    <row r="35" spans="1:10" x14ac:dyDescent="0.25">
      <c r="A35" s="16">
        <v>790.53650000000005</v>
      </c>
      <c r="B35" s="17">
        <v>790.53809999999999</v>
      </c>
      <c r="C35" s="16">
        <v>3.0999999999999999E-3</v>
      </c>
      <c r="D35" s="18" t="s">
        <v>104</v>
      </c>
      <c r="E35" s="16" t="s">
        <v>105</v>
      </c>
      <c r="F35" s="18" t="s">
        <v>57</v>
      </c>
      <c r="G35" s="16">
        <v>-2.0239378721144847</v>
      </c>
      <c r="H35" s="21">
        <v>14.70658493042</v>
      </c>
      <c r="I35" s="24">
        <v>0.10789877113564855</v>
      </c>
      <c r="J35" s="23">
        <v>1.8602560470804035E-2</v>
      </c>
    </row>
    <row r="36" spans="1:10" x14ac:dyDescent="0.25">
      <c r="A36" s="16">
        <v>792.553</v>
      </c>
      <c r="B36" s="17">
        <v>792.55380000000002</v>
      </c>
      <c r="C36" s="16">
        <v>2.0999999999999999E-3</v>
      </c>
      <c r="D36" s="18" t="s">
        <v>28</v>
      </c>
      <c r="E36" s="16" t="s">
        <v>29</v>
      </c>
      <c r="F36" s="18" t="s">
        <v>57</v>
      </c>
      <c r="G36" s="16">
        <v>-1.0093951981891416</v>
      </c>
      <c r="H36" s="21">
        <v>20.223987579346002</v>
      </c>
      <c r="I36" s="24">
        <v>0.1483786628641687</v>
      </c>
      <c r="J36" s="23">
        <v>0.20042387709576834</v>
      </c>
    </row>
    <row r="37" spans="1:10" x14ac:dyDescent="0.25">
      <c r="A37" s="16">
        <v>796.58399999999995</v>
      </c>
      <c r="B37" s="17">
        <v>796.58510000000001</v>
      </c>
      <c r="C37" s="16">
        <v>2.0999999999999999E-3</v>
      </c>
      <c r="D37" s="18" t="s">
        <v>106</v>
      </c>
      <c r="E37" s="16" t="s">
        <v>107</v>
      </c>
      <c r="F37" s="18" t="s">
        <v>57</v>
      </c>
      <c r="G37" s="16">
        <v>-1.3808945209556869</v>
      </c>
      <c r="H37" s="21">
        <v>4.5605483055115004</v>
      </c>
      <c r="I37" s="24">
        <v>3.3459675390145258E-2</v>
      </c>
      <c r="J37" s="23">
        <v>7.7900414903113143E-3</v>
      </c>
    </row>
    <row r="38" spans="1:10" x14ac:dyDescent="0.25">
      <c r="A38" s="16">
        <v>800.66039999999998</v>
      </c>
      <c r="B38" s="17">
        <v>800.66099999999994</v>
      </c>
      <c r="C38" s="16">
        <v>2E-3</v>
      </c>
      <c r="D38" s="18" t="s">
        <v>108</v>
      </c>
      <c r="E38" s="16" t="s">
        <v>109</v>
      </c>
      <c r="F38" s="18" t="s">
        <v>57</v>
      </c>
      <c r="G38" s="16">
        <v>-0.74938082404797357</v>
      </c>
      <c r="H38" s="21">
        <v>1.6164612770080999</v>
      </c>
      <c r="I38" s="24">
        <v>0.20735335973064067</v>
      </c>
      <c r="J38" s="23">
        <v>0.22610642990386393</v>
      </c>
    </row>
    <row r="39" spans="1:10" x14ac:dyDescent="0.25">
      <c r="A39" s="16">
        <v>806.56899999999996</v>
      </c>
      <c r="B39" s="17">
        <v>806.56939999999997</v>
      </c>
      <c r="C39" s="16">
        <v>1.4E-3</v>
      </c>
      <c r="D39" s="18" t="s">
        <v>110</v>
      </c>
      <c r="E39" s="16" t="s">
        <v>111</v>
      </c>
      <c r="F39" s="18" t="s">
        <v>57</v>
      </c>
      <c r="G39" s="16">
        <v>-0.49592756681976602</v>
      </c>
      <c r="H39" s="21">
        <v>61.026878356933999</v>
      </c>
      <c r="I39" s="24">
        <v>5.4805467101962921E-2</v>
      </c>
      <c r="J39" s="23">
        <v>4.3913418164259234E-2</v>
      </c>
    </row>
    <row r="40" spans="1:10" x14ac:dyDescent="0.25">
      <c r="A40" s="16">
        <v>810.59950000000003</v>
      </c>
      <c r="B40" s="17">
        <v>810.60069999999996</v>
      </c>
      <c r="C40" s="16">
        <v>2.7000000000000001E-3</v>
      </c>
      <c r="D40" s="18" t="s">
        <v>112</v>
      </c>
      <c r="E40" s="16" t="s">
        <v>113</v>
      </c>
      <c r="F40" s="18" t="s">
        <v>57</v>
      </c>
      <c r="G40" s="16">
        <v>-1.4803836215860029</v>
      </c>
      <c r="H40" s="21">
        <v>39.075229644775</v>
      </c>
      <c r="I40" s="24">
        <v>3.509168862075733E-2</v>
      </c>
      <c r="J40" s="23">
        <v>2.1672408816875294E-2</v>
      </c>
    </row>
    <row r="41" spans="1:10" x14ac:dyDescent="0.25">
      <c r="A41" s="16">
        <v>810.68150000000003</v>
      </c>
      <c r="B41" s="17">
        <v>810.68169999999998</v>
      </c>
      <c r="C41" s="16">
        <v>1.6999999999999999E-3</v>
      </c>
      <c r="D41" s="18" t="s">
        <v>114</v>
      </c>
      <c r="E41" s="16" t="s">
        <v>115</v>
      </c>
      <c r="F41" s="18" t="s">
        <v>57</v>
      </c>
      <c r="G41" s="16">
        <v>-0.24670595123807024</v>
      </c>
      <c r="H41" s="21">
        <v>2.3062674999236998</v>
      </c>
      <c r="I41" s="24">
        <v>0.29583901659053968</v>
      </c>
      <c r="J41" s="23">
        <v>0.18855653013574514</v>
      </c>
    </row>
    <row r="42" spans="1:10" x14ac:dyDescent="0.25">
      <c r="A42" s="16">
        <v>812.69500000000005</v>
      </c>
      <c r="B42" s="17">
        <v>812.69740000000002</v>
      </c>
      <c r="C42" s="16">
        <v>3.3999999999999998E-3</v>
      </c>
      <c r="D42" s="18" t="s">
        <v>118</v>
      </c>
      <c r="E42" s="16" t="s">
        <v>119</v>
      </c>
      <c r="F42" s="18" t="s">
        <v>57</v>
      </c>
      <c r="G42" s="16">
        <v>-2.9531286798333363</v>
      </c>
      <c r="H42" s="21">
        <v>1.0554231405258001</v>
      </c>
      <c r="I42" s="24">
        <v>0.13538557170422844</v>
      </c>
      <c r="J42" s="23">
        <v>7.6695154126109236E-2</v>
      </c>
    </row>
    <row r="43" spans="1:10" x14ac:dyDescent="0.25">
      <c r="A43" s="16">
        <v>813.68449999999996</v>
      </c>
      <c r="B43" s="17">
        <v>813.68439999999998</v>
      </c>
      <c r="C43" s="16">
        <v>1.4E-3</v>
      </c>
      <c r="D43" s="18" t="s">
        <v>138</v>
      </c>
      <c r="E43" s="16" t="s">
        <v>139</v>
      </c>
      <c r="F43" s="18" t="s">
        <v>57</v>
      </c>
      <c r="G43" s="16">
        <v>0.12289777212749557</v>
      </c>
      <c r="H43" s="21">
        <v>2.7200975418090998</v>
      </c>
      <c r="I43" s="24">
        <v>6.195054982087965E-2</v>
      </c>
      <c r="J43" s="23">
        <v>0.13939180015139224</v>
      </c>
    </row>
    <row r="44" spans="1:10" x14ac:dyDescent="0.25">
      <c r="A44" s="16">
        <v>814.63099999999997</v>
      </c>
      <c r="B44" s="17">
        <v>814.63199999999995</v>
      </c>
      <c r="C44" s="16">
        <v>2E-3</v>
      </c>
      <c r="D44" s="18" t="s">
        <v>120</v>
      </c>
      <c r="E44" s="16" t="s">
        <v>121</v>
      </c>
      <c r="F44" s="18" t="s">
        <v>57</v>
      </c>
      <c r="G44" s="16">
        <v>-1.2275481444091971</v>
      </c>
      <c r="H44" s="21">
        <v>5.4521341323853001</v>
      </c>
      <c r="I44" s="24">
        <v>4.8963139828367228E-3</v>
      </c>
      <c r="J44" s="23">
        <v>9.3319934064983925E-3</v>
      </c>
    </row>
    <row r="45" spans="1:10" x14ac:dyDescent="0.25">
      <c r="A45" s="16">
        <v>816.64700000000005</v>
      </c>
      <c r="B45" s="17">
        <v>816.64769999999999</v>
      </c>
      <c r="C45" s="16">
        <v>1.6999999999999999E-3</v>
      </c>
      <c r="D45" s="18" t="s">
        <v>122</v>
      </c>
      <c r="E45" s="16" t="s">
        <v>123</v>
      </c>
      <c r="F45" s="18" t="s">
        <v>57</v>
      </c>
      <c r="G45" s="16">
        <v>-0.85716276423477655</v>
      </c>
      <c r="H45" s="21">
        <v>8.9482870101928995</v>
      </c>
      <c r="I45" s="24">
        <v>8.0360500579385631E-3</v>
      </c>
      <c r="J45" s="23">
        <v>7.5430205142285661E-3</v>
      </c>
    </row>
    <row r="46" spans="1:10" x14ac:dyDescent="0.25">
      <c r="A46" s="16">
        <v>826.67600000000004</v>
      </c>
      <c r="B46" s="17">
        <v>826.67669999999998</v>
      </c>
      <c r="C46" s="16">
        <v>1.6999999999999999E-3</v>
      </c>
      <c r="D46" s="18" t="s">
        <v>124</v>
      </c>
      <c r="E46" s="16" t="s">
        <v>125</v>
      </c>
      <c r="F46" s="18" t="s">
        <v>57</v>
      </c>
      <c r="G46" s="16">
        <v>-0.84676391621775771</v>
      </c>
      <c r="H46" s="21">
        <v>0.91503161191939997</v>
      </c>
      <c r="I46" s="24">
        <v>0.11737669295883826</v>
      </c>
      <c r="J46" s="23">
        <v>0.10811977266096573</v>
      </c>
    </row>
    <row r="47" spans="1:10" x14ac:dyDescent="0.25">
      <c r="A47" s="16">
        <v>828.69200000000001</v>
      </c>
      <c r="B47" s="17">
        <v>828.69230000000005</v>
      </c>
      <c r="C47" s="16">
        <v>2.3E-3</v>
      </c>
      <c r="D47" s="18" t="s">
        <v>116</v>
      </c>
      <c r="E47" s="16" t="s">
        <v>117</v>
      </c>
      <c r="F47" s="18" t="s">
        <v>57</v>
      </c>
      <c r="G47" s="16">
        <v>-0.36201615489655287</v>
      </c>
      <c r="H47" s="21">
        <v>1.9025005102157999</v>
      </c>
      <c r="I47" s="24">
        <v>0.24404535901575294</v>
      </c>
      <c r="J47" s="23">
        <v>0.24733043126941429</v>
      </c>
    </row>
    <row r="48" spans="1:10" x14ac:dyDescent="0.25">
      <c r="A48" s="16">
        <v>832.58399999999995</v>
      </c>
      <c r="B48" s="17">
        <v>832.58510000000001</v>
      </c>
      <c r="C48" s="16">
        <v>2.0999999999999999E-3</v>
      </c>
      <c r="D48" s="18" t="s">
        <v>127</v>
      </c>
      <c r="E48" s="16" t="s">
        <v>128</v>
      </c>
      <c r="F48" s="18" t="s">
        <v>57</v>
      </c>
      <c r="G48" s="16">
        <v>-1.3211862668031626</v>
      </c>
      <c r="H48" s="21">
        <v>14.602696418761999</v>
      </c>
      <c r="I48" s="24">
        <v>1.311401827728388E-2</v>
      </c>
      <c r="J48" s="23">
        <v>1.0167111921405451E-2</v>
      </c>
    </row>
    <row r="49" spans="1:10" x14ac:dyDescent="0.25">
      <c r="A49" s="16">
        <v>834.60050000000001</v>
      </c>
      <c r="B49" s="17">
        <v>834.60069999999996</v>
      </c>
      <c r="C49" s="16">
        <v>1.6999999999999999E-3</v>
      </c>
      <c r="D49" s="18" t="s">
        <v>130</v>
      </c>
      <c r="E49" s="16" t="s">
        <v>131</v>
      </c>
      <c r="F49" s="18" t="s">
        <v>57</v>
      </c>
      <c r="G49" s="16">
        <v>-0.23963555260592989</v>
      </c>
      <c r="H49" s="21">
        <v>56.403141021728999</v>
      </c>
      <c r="I49" s="24">
        <v>5.0653098649974047E-2</v>
      </c>
      <c r="J49" s="23">
        <v>4.5410955241780807E-2</v>
      </c>
    </row>
    <row r="50" spans="1:10" x14ac:dyDescent="0.25">
      <c r="A50" s="16">
        <v>836.54200000000003</v>
      </c>
      <c r="B50" s="17">
        <v>836.54359999999997</v>
      </c>
      <c r="C50" s="16">
        <v>2.5999999999999999E-3</v>
      </c>
      <c r="D50" s="18" t="s">
        <v>34</v>
      </c>
      <c r="E50" s="16" t="s">
        <v>35</v>
      </c>
      <c r="F50" s="18" t="s">
        <v>57</v>
      </c>
      <c r="G50" s="16">
        <v>-1.9126319296919223</v>
      </c>
      <c r="H50" s="21">
        <v>6.3453660011292001</v>
      </c>
      <c r="I50" s="24">
        <v>1</v>
      </c>
      <c r="J50" s="23">
        <v>0.42740477196965621</v>
      </c>
    </row>
  </sheetData>
  <mergeCells count="8">
    <mergeCell ref="H3:H4"/>
    <mergeCell ref="I3:J3"/>
    <mergeCell ref="A3:B3"/>
    <mergeCell ref="C3:C4"/>
    <mergeCell ref="D3:D4"/>
    <mergeCell ref="E3:E4"/>
    <mergeCell ref="F3:F4"/>
    <mergeCell ref="G3:G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15" zoomScaleNormal="115" workbookViewId="0">
      <selection activeCell="J19" sqref="J19"/>
    </sheetView>
  </sheetViews>
  <sheetFormatPr baseColWidth="10" defaultRowHeight="15" x14ac:dyDescent="0.25"/>
  <cols>
    <col min="1" max="1" width="8.5703125" customWidth="1"/>
    <col min="2" max="2" width="7.42578125" customWidth="1"/>
    <col min="3" max="3" width="4.85546875" customWidth="1"/>
    <col min="4" max="4" width="13.28515625" customWidth="1"/>
    <col min="5" max="5" width="11.7109375" customWidth="1"/>
    <col min="6" max="6" width="5.5703125" customWidth="1"/>
    <col min="7" max="7" width="4.28515625" customWidth="1"/>
    <col min="8" max="8" width="8.85546875" style="2" customWidth="1"/>
    <col min="9" max="9" width="9" customWidth="1"/>
    <col min="10" max="10" width="11" customWidth="1"/>
  </cols>
  <sheetData>
    <row r="1" spans="1:10" s="1" customFormat="1" x14ac:dyDescent="0.25">
      <c r="A1" s="12" t="s">
        <v>371</v>
      </c>
      <c r="B1" s="12"/>
      <c r="C1" s="12"/>
      <c r="D1" s="12"/>
      <c r="E1" s="12"/>
      <c r="F1" s="12"/>
      <c r="G1" s="12"/>
      <c r="H1" s="13"/>
      <c r="I1" s="12"/>
      <c r="J1" s="12"/>
    </row>
    <row r="2" spans="1:10" x14ac:dyDescent="0.25">
      <c r="A2" s="40" t="s">
        <v>364</v>
      </c>
      <c r="B2" s="40"/>
      <c r="C2" s="41" t="s">
        <v>369</v>
      </c>
      <c r="D2" s="41" t="s">
        <v>0</v>
      </c>
      <c r="E2" s="41" t="s">
        <v>1</v>
      </c>
      <c r="F2" s="41" t="s">
        <v>2</v>
      </c>
      <c r="G2" s="43" t="s">
        <v>54</v>
      </c>
      <c r="H2" s="37" t="s">
        <v>359</v>
      </c>
      <c r="I2" s="39" t="s">
        <v>363</v>
      </c>
      <c r="J2" s="39"/>
    </row>
    <row r="3" spans="1:10" ht="15" customHeight="1" x14ac:dyDescent="0.25">
      <c r="A3" s="14" t="s">
        <v>365</v>
      </c>
      <c r="B3" s="14" t="s">
        <v>366</v>
      </c>
      <c r="C3" s="42"/>
      <c r="D3" s="42"/>
      <c r="E3" s="42"/>
      <c r="F3" s="42"/>
      <c r="G3" s="44"/>
      <c r="H3" s="38"/>
      <c r="I3" s="15" t="s">
        <v>362</v>
      </c>
      <c r="J3" s="15" t="s">
        <v>374</v>
      </c>
    </row>
    <row r="4" spans="1:10" x14ac:dyDescent="0.25">
      <c r="A4" s="16">
        <v>255.233</v>
      </c>
      <c r="B4" s="17">
        <v>255.233</v>
      </c>
      <c r="C4" s="16">
        <v>2E-3</v>
      </c>
      <c r="D4" s="18" t="s">
        <v>3</v>
      </c>
      <c r="E4" s="19" t="s">
        <v>4</v>
      </c>
      <c r="F4" s="18" t="s">
        <v>5</v>
      </c>
      <c r="G4" s="20">
        <f>((A4-B4)/B4)*1000000</f>
        <v>0</v>
      </c>
      <c r="H4" s="25">
        <v>0.40731582045554998</v>
      </c>
      <c r="I4" s="22">
        <f>H4/SUM(H4,H5,H6)</f>
        <v>0.17048277497601255</v>
      </c>
      <c r="J4" s="26" t="s">
        <v>361</v>
      </c>
    </row>
    <row r="5" spans="1:10" x14ac:dyDescent="0.25">
      <c r="A5" s="16">
        <v>281.24849999999998</v>
      </c>
      <c r="B5" s="17">
        <v>281.24860000000001</v>
      </c>
      <c r="C5" s="16">
        <v>2.0999999999999999E-3</v>
      </c>
      <c r="D5" s="18" t="s">
        <v>6</v>
      </c>
      <c r="E5" s="19" t="s">
        <v>7</v>
      </c>
      <c r="F5" s="18" t="s">
        <v>5</v>
      </c>
      <c r="G5" s="20">
        <f t="shared" ref="G5:G10" si="0">((A5-B5)/B5)*1000000</f>
        <v>-0.35555732555376762</v>
      </c>
      <c r="H5" s="25">
        <v>0.65567082166671997</v>
      </c>
      <c r="I5" s="22">
        <f>H5/SUM(H4,H5,H6)</f>
        <v>0.27443221091566511</v>
      </c>
      <c r="J5" s="26" t="s">
        <v>361</v>
      </c>
    </row>
    <row r="6" spans="1:10" x14ac:dyDescent="0.25">
      <c r="A6" s="16">
        <v>283.26400000000001</v>
      </c>
      <c r="B6" s="17">
        <v>283.26429999999999</v>
      </c>
      <c r="C6" s="16">
        <v>2.3E-3</v>
      </c>
      <c r="D6" s="18" t="s">
        <v>8</v>
      </c>
      <c r="E6" s="19" t="s">
        <v>9</v>
      </c>
      <c r="F6" s="18" t="s">
        <v>5</v>
      </c>
      <c r="G6" s="20">
        <f t="shared" si="0"/>
        <v>-1.0590815714565418</v>
      </c>
      <c r="H6" s="25">
        <v>1.3262038230896001</v>
      </c>
      <c r="I6" s="22">
        <f>H6/SUM(H4,H5,H6)</f>
        <v>0.55508501410832234</v>
      </c>
      <c r="J6" s="26" t="s">
        <v>361</v>
      </c>
    </row>
    <row r="7" spans="1:10" x14ac:dyDescent="0.25">
      <c r="A7" s="16">
        <v>673.48149999999998</v>
      </c>
      <c r="B7" s="17">
        <v>673.48140000000001</v>
      </c>
      <c r="C7" s="16">
        <v>4.4000000000000003E-3</v>
      </c>
      <c r="D7" s="18" t="s">
        <v>13</v>
      </c>
      <c r="E7" s="19" t="s">
        <v>12</v>
      </c>
      <c r="F7" s="18" t="s">
        <v>5</v>
      </c>
      <c r="G7" s="20">
        <f t="shared" si="0"/>
        <v>0.14848220006506185</v>
      </c>
      <c r="H7" s="25">
        <v>2.0772929191589</v>
      </c>
      <c r="I7" s="22">
        <f>H7/SUM(H7,H7,H8,H9,H11)</f>
        <v>0.15931471543283873</v>
      </c>
      <c r="J7" s="27">
        <f>'Fitzner et al.'!$D$86</f>
        <v>0.36202730592066407</v>
      </c>
    </row>
    <row r="8" spans="1:10" x14ac:dyDescent="0.25">
      <c r="A8" s="16">
        <v>699.49699999999996</v>
      </c>
      <c r="B8" s="17">
        <v>699.49699999999996</v>
      </c>
      <c r="C8" s="16">
        <v>5.0000000000000001E-3</v>
      </c>
      <c r="D8" s="18" t="s">
        <v>14</v>
      </c>
      <c r="E8" s="19" t="s">
        <v>15</v>
      </c>
      <c r="F8" s="18" t="s">
        <v>5</v>
      </c>
      <c r="G8" s="20">
        <f t="shared" si="0"/>
        <v>0</v>
      </c>
      <c r="H8" s="25">
        <v>3.5176601409911998</v>
      </c>
      <c r="I8" s="22">
        <f>H8/SUM(H7,H7,H8,H9,H11)</f>
        <v>0.26978141560236268</v>
      </c>
      <c r="J8" s="27">
        <f>'Fitzner et al.'!$D$88</f>
        <v>9.3185119973148212E-2</v>
      </c>
    </row>
    <row r="9" spans="1:10" x14ac:dyDescent="0.25">
      <c r="A9" s="16">
        <v>701.51149999999996</v>
      </c>
      <c r="B9" s="17">
        <v>701.5127</v>
      </c>
      <c r="C9" s="16">
        <v>6.1999999999999998E-3</v>
      </c>
      <c r="D9" s="18" t="s">
        <v>16</v>
      </c>
      <c r="E9" s="19" t="s">
        <v>17</v>
      </c>
      <c r="F9" s="18" t="s">
        <v>5</v>
      </c>
      <c r="G9" s="20">
        <f t="shared" si="0"/>
        <v>-1.7105891312300345</v>
      </c>
      <c r="H9" s="25">
        <v>1.8473801612853999</v>
      </c>
      <c r="I9" s="22">
        <f>H9/SUM(H7,H7,H8,H9,H11)</f>
        <v>0.14168191783497913</v>
      </c>
      <c r="J9" s="27">
        <f>'Fitzner et al.'!$D$87</f>
        <v>0.29595964610030606</v>
      </c>
    </row>
    <row r="10" spans="1:10" x14ac:dyDescent="0.25">
      <c r="A10" s="16">
        <v>744.55499999999995</v>
      </c>
      <c r="B10" s="17">
        <v>744.55489999999998</v>
      </c>
      <c r="C10" s="16">
        <v>5.8999999999999999E-3</v>
      </c>
      <c r="D10" s="18" t="s">
        <v>18</v>
      </c>
      <c r="E10" s="19" t="s">
        <v>19</v>
      </c>
      <c r="F10" s="18" t="s">
        <v>5</v>
      </c>
      <c r="G10" s="20">
        <f t="shared" si="0"/>
        <v>0.13430843041244905</v>
      </c>
      <c r="H10" s="25">
        <v>1.7581191062927</v>
      </c>
      <c r="I10" s="22">
        <f>H10/SUM(H10,H12,H15)</f>
        <v>0.21308010519341966</v>
      </c>
      <c r="J10" s="27">
        <f>'Fitzner et al.'!$D$144</f>
        <v>3.3248289149115026E-2</v>
      </c>
    </row>
    <row r="11" spans="1:10" x14ac:dyDescent="0.25">
      <c r="A11" s="16">
        <v>747.49800000000005</v>
      </c>
      <c r="B11" s="17">
        <v>747.49699999999996</v>
      </c>
      <c r="C11" s="16">
        <v>5.4999999999999997E-3</v>
      </c>
      <c r="D11" s="18" t="s">
        <v>20</v>
      </c>
      <c r="E11" s="19" t="s">
        <v>21</v>
      </c>
      <c r="F11" s="18" t="s">
        <v>5</v>
      </c>
      <c r="G11" s="20">
        <f t="shared" ref="G11:G27" si="1">((A11-B11)/B11)*1000000</f>
        <v>1.3377980113499319</v>
      </c>
      <c r="H11" s="25">
        <v>3.5193007000000001</v>
      </c>
      <c r="I11" s="22">
        <f>H11/SUM(H7,H7,H8,H9,H11)</f>
        <v>0.26990723569698061</v>
      </c>
      <c r="J11" s="27">
        <f>'Fitzner et al.'!$D$130</f>
        <v>4.5410955241780807E-2</v>
      </c>
    </row>
    <row r="12" spans="1:10" x14ac:dyDescent="0.25">
      <c r="A12" s="16">
        <v>766.53899999999999</v>
      </c>
      <c r="B12" s="17">
        <v>766.53920000000005</v>
      </c>
      <c r="C12" s="16">
        <v>5.1999999999999998E-3</v>
      </c>
      <c r="D12" s="18" t="s">
        <v>22</v>
      </c>
      <c r="E12" s="19" t="s">
        <v>23</v>
      </c>
      <c r="F12" s="18" t="s">
        <v>5</v>
      </c>
      <c r="G12" s="20">
        <f t="shared" si="1"/>
        <v>-0.26091294491329697</v>
      </c>
      <c r="H12" s="25">
        <v>1.1125247478485001</v>
      </c>
      <c r="I12" s="22">
        <f>H12/SUM(H10,H12,H15)</f>
        <v>0.13483551225475093</v>
      </c>
      <c r="J12" s="27">
        <f>'Fitzner et al.'!$D$149</f>
        <v>7.3520239676101343E-2</v>
      </c>
    </row>
    <row r="13" spans="1:10" x14ac:dyDescent="0.25">
      <c r="A13" s="16">
        <v>786.529</v>
      </c>
      <c r="B13" s="17">
        <v>786.52909999999997</v>
      </c>
      <c r="C13" s="16">
        <v>6.1000000000000004E-3</v>
      </c>
      <c r="D13" s="18" t="s">
        <v>24</v>
      </c>
      <c r="E13" s="19" t="s">
        <v>25</v>
      </c>
      <c r="F13" s="18" t="s">
        <v>5</v>
      </c>
      <c r="G13" s="20">
        <f t="shared" si="1"/>
        <v>-0.1271408775274786</v>
      </c>
      <c r="H13" s="25">
        <v>3.6670248508453001</v>
      </c>
      <c r="I13" s="22">
        <f>H13/SUM(H13,H14,H18)</f>
        <v>0.26296102651626357</v>
      </c>
      <c r="J13" s="27">
        <f>'Fitzner et al.'!$D$221</f>
        <v>0.10996830981238837</v>
      </c>
    </row>
    <row r="14" spans="1:10" x14ac:dyDescent="0.25">
      <c r="A14" s="16">
        <v>788.54300000000001</v>
      </c>
      <c r="B14" s="17">
        <v>788.54470000000003</v>
      </c>
      <c r="C14" s="16">
        <v>7.7000000000000002E-3</v>
      </c>
      <c r="D14" s="18" t="s">
        <v>26</v>
      </c>
      <c r="E14" s="19" t="s">
        <v>27</v>
      </c>
      <c r="F14" s="18" t="s">
        <v>5</v>
      </c>
      <c r="G14" s="20">
        <f t="shared" si="1"/>
        <v>-2.1558701745481423</v>
      </c>
      <c r="H14" s="25">
        <v>3.4057750701903999</v>
      </c>
      <c r="I14" s="22">
        <f>H14/SUM(H13,H14,H18)</f>
        <v>0.24422689918076834</v>
      </c>
      <c r="J14" s="27">
        <f>'Fitzner et al.'!$D$220</f>
        <v>0.28089488196351881</v>
      </c>
    </row>
    <row r="15" spans="1:10" x14ac:dyDescent="0.25">
      <c r="A15" s="16">
        <v>790.53899999999999</v>
      </c>
      <c r="B15" s="17">
        <v>790.53920000000005</v>
      </c>
      <c r="C15" s="16">
        <v>5.7000000000000002E-3</v>
      </c>
      <c r="D15" s="18" t="s">
        <v>28</v>
      </c>
      <c r="E15" s="19" t="s">
        <v>29</v>
      </c>
      <c r="F15" s="18" t="s">
        <v>5</v>
      </c>
      <c r="G15" s="20">
        <f t="shared" si="1"/>
        <v>-0.25299188207679352</v>
      </c>
      <c r="H15" s="25">
        <v>5.3803334236145002</v>
      </c>
      <c r="I15" s="22">
        <f>H15/SUM(H10,H12,H15)</f>
        <v>0.65208438255182943</v>
      </c>
      <c r="J15" s="27">
        <f>'Fitzner et al.'!$D$155</f>
        <v>0.20042387709576834</v>
      </c>
    </row>
    <row r="16" spans="1:10" x14ac:dyDescent="0.25">
      <c r="A16" s="16">
        <v>806.54499999999996</v>
      </c>
      <c r="B16" s="17">
        <v>806.54579999999999</v>
      </c>
      <c r="C16" s="16">
        <v>6.7999999999999996E-3</v>
      </c>
      <c r="D16" s="18" t="s">
        <v>30</v>
      </c>
      <c r="E16" s="19" t="s">
        <v>31</v>
      </c>
      <c r="F16" s="18" t="s">
        <v>5</v>
      </c>
      <c r="G16" s="20">
        <f t="shared" si="1"/>
        <v>-0.99188415589859524</v>
      </c>
      <c r="H16" s="25">
        <v>1.5886034965514999</v>
      </c>
      <c r="I16" s="22">
        <f>H16/SUM(H16,H17,H21,H22,H25,H26,H27)</f>
        <v>3.9196663946338021E-2</v>
      </c>
      <c r="J16" s="26" t="s">
        <v>361</v>
      </c>
    </row>
    <row r="17" spans="1:10" x14ac:dyDescent="0.25">
      <c r="A17" s="16">
        <v>822.53700000000003</v>
      </c>
      <c r="B17" s="17">
        <v>822.54070000000002</v>
      </c>
      <c r="C17" s="16">
        <v>7.1999999999999998E-3</v>
      </c>
      <c r="D17" s="18" t="s">
        <v>32</v>
      </c>
      <c r="E17" s="19" t="s">
        <v>33</v>
      </c>
      <c r="F17" s="18" t="s">
        <v>5</v>
      </c>
      <c r="G17" s="20">
        <f t="shared" si="1"/>
        <v>-4.4982576545825861</v>
      </c>
      <c r="H17" s="25">
        <v>1.0379465818405</v>
      </c>
      <c r="I17" s="22">
        <f>H17/SUM(H16,H17,H21,H22,H25,H26,H27)</f>
        <v>2.5609941971655108E-2</v>
      </c>
      <c r="J17" s="26" t="s">
        <v>361</v>
      </c>
    </row>
    <row r="18" spans="1:10" x14ac:dyDescent="0.25">
      <c r="A18" s="16">
        <v>834.529</v>
      </c>
      <c r="B18" s="17">
        <v>834.52909999999997</v>
      </c>
      <c r="C18" s="16">
        <v>6.1000000000000004E-3</v>
      </c>
      <c r="D18" s="18" t="s">
        <v>34</v>
      </c>
      <c r="E18" s="19" t="s">
        <v>35</v>
      </c>
      <c r="F18" s="18" t="s">
        <v>5</v>
      </c>
      <c r="G18" s="20">
        <f t="shared" si="1"/>
        <v>-0.11982805629533823</v>
      </c>
      <c r="H18" s="25">
        <v>6.8723268508911</v>
      </c>
      <c r="I18" s="22">
        <f>H18/SUM(H13,H14,H18)</f>
        <v>0.49281207430296808</v>
      </c>
      <c r="J18" s="27">
        <f>'Fitzner et al.'!$D$232</f>
        <v>0.42740477196965621</v>
      </c>
    </row>
    <row r="19" spans="1:10" x14ac:dyDescent="0.25">
      <c r="A19" s="16">
        <v>835.53499999999997</v>
      </c>
      <c r="B19" s="17">
        <v>835.53420000000006</v>
      </c>
      <c r="C19" s="16">
        <v>6.1999999999999998E-3</v>
      </c>
      <c r="D19" s="18" t="s">
        <v>37</v>
      </c>
      <c r="E19" s="19" t="s">
        <v>36</v>
      </c>
      <c r="F19" s="18" t="s">
        <v>5</v>
      </c>
      <c r="G19" s="20">
        <f t="shared" si="1"/>
        <v>0.95747127994625503</v>
      </c>
      <c r="H19" s="25">
        <v>7.6641650199890003</v>
      </c>
      <c r="I19" s="22">
        <f>H19/SUM(H19,H20,H23,H24)</f>
        <v>0.21275587570477822</v>
      </c>
      <c r="J19" s="26">
        <v>0</v>
      </c>
    </row>
    <row r="20" spans="1:10" x14ac:dyDescent="0.25">
      <c r="A20" s="16">
        <v>857.51850000000002</v>
      </c>
      <c r="B20" s="17">
        <v>857.51859999999999</v>
      </c>
      <c r="C20" s="16">
        <v>6.6E-3</v>
      </c>
      <c r="D20" s="18" t="s">
        <v>38</v>
      </c>
      <c r="E20" s="19" t="s">
        <v>39</v>
      </c>
      <c r="F20" s="18" t="s">
        <v>5</v>
      </c>
      <c r="G20" s="20">
        <f t="shared" si="1"/>
        <v>-0.11661554626908145</v>
      </c>
      <c r="H20" s="25">
        <v>2.0670890808104998</v>
      </c>
      <c r="I20" s="22">
        <f>H20/SUM(H19,H20,H23,H24)</f>
        <v>5.7382030058149E-2</v>
      </c>
      <c r="J20" s="27">
        <f>'Fitzner et al.'!$D$211</f>
        <v>7.8739104784724193E-2</v>
      </c>
    </row>
    <row r="21" spans="1:10" x14ac:dyDescent="0.25">
      <c r="A21" s="16">
        <v>862.60799999999995</v>
      </c>
      <c r="B21" s="17">
        <v>862.60839999999996</v>
      </c>
      <c r="C21" s="16">
        <v>7.9000000000000008E-3</v>
      </c>
      <c r="D21" s="18" t="s">
        <v>40</v>
      </c>
      <c r="E21" s="19" t="s">
        <v>41</v>
      </c>
      <c r="F21" s="18" t="s">
        <v>5</v>
      </c>
      <c r="G21" s="20">
        <f t="shared" si="1"/>
        <v>-0.46370983636755525</v>
      </c>
      <c r="H21" s="25">
        <v>1.3202335834503001</v>
      </c>
      <c r="I21" s="22">
        <f>H21/SUM(H16,H17,H21,H22,H25,H26,H27)</f>
        <v>3.2574995720144079E-2</v>
      </c>
      <c r="J21" s="26" t="s">
        <v>361</v>
      </c>
    </row>
    <row r="22" spans="1:10" x14ac:dyDescent="0.25">
      <c r="A22" s="16">
        <v>878.60299999999995</v>
      </c>
      <c r="B22" s="17">
        <v>878.60329999999999</v>
      </c>
      <c r="C22" s="16">
        <v>7.3000000000000001E-3</v>
      </c>
      <c r="D22" s="18" t="s">
        <v>42</v>
      </c>
      <c r="E22" s="19" t="s">
        <v>43</v>
      </c>
      <c r="F22" s="18" t="s">
        <v>5</v>
      </c>
      <c r="G22" s="20">
        <f t="shared" si="1"/>
        <v>-0.34145102805598465</v>
      </c>
      <c r="H22" s="25">
        <v>4.4231662750243999</v>
      </c>
      <c r="I22" s="22">
        <f>H22/SUM(H16,H17,H21,H22,H25,H26,H27)</f>
        <v>0.10913570468481383</v>
      </c>
      <c r="J22" s="26" t="s">
        <v>361</v>
      </c>
    </row>
    <row r="23" spans="1:10" x14ac:dyDescent="0.25">
      <c r="A23" s="16">
        <v>883.53399999999999</v>
      </c>
      <c r="B23" s="17">
        <v>883.53420000000006</v>
      </c>
      <c r="C23" s="16">
        <v>6.7000000000000002E-3</v>
      </c>
      <c r="D23" s="18" t="s">
        <v>44</v>
      </c>
      <c r="E23" s="19" t="s">
        <v>45</v>
      </c>
      <c r="F23" s="18" t="s">
        <v>5</v>
      </c>
      <c r="G23" s="20">
        <f t="shared" si="1"/>
        <v>-0.22636362017846362</v>
      </c>
      <c r="H23" s="25">
        <v>3.9224205017089999</v>
      </c>
      <c r="I23" s="22">
        <f>H23/SUM(H19,H20,H23,H24)</f>
        <v>0.10888570464583648</v>
      </c>
      <c r="J23" s="27">
        <f>'Fitzner et al.'!$D$213</f>
        <v>8.723235663531187E-2</v>
      </c>
    </row>
    <row r="24" spans="1:10" x14ac:dyDescent="0.25">
      <c r="A24" s="16">
        <v>885.55</v>
      </c>
      <c r="B24" s="17">
        <v>885.54989999999998</v>
      </c>
      <c r="C24" s="16">
        <v>6.8999999999999999E-3</v>
      </c>
      <c r="D24" s="18" t="s">
        <v>46</v>
      </c>
      <c r="E24" s="19" t="s">
        <v>47</v>
      </c>
      <c r="F24" s="18" t="s">
        <v>5</v>
      </c>
      <c r="G24" s="20">
        <f t="shared" si="1"/>
        <v>0.11292418414241587</v>
      </c>
      <c r="H24" s="25">
        <v>22.369607925415</v>
      </c>
      <c r="I24" s="22">
        <f>H24/SUM(H19,H20,H23,H24)</f>
        <v>0.62097638959123636</v>
      </c>
      <c r="J24" s="27">
        <f>'Fitzner et al.'!$D$212</f>
        <v>0.66436084882948288</v>
      </c>
    </row>
    <row r="25" spans="1:10" x14ac:dyDescent="0.25">
      <c r="A25" s="16">
        <v>888.62400000000002</v>
      </c>
      <c r="B25" s="17">
        <v>888.62400000000002</v>
      </c>
      <c r="C25" s="16">
        <v>8.0000000000000002E-3</v>
      </c>
      <c r="D25" s="18" t="s">
        <v>48</v>
      </c>
      <c r="E25" s="19" t="s">
        <v>49</v>
      </c>
      <c r="F25" s="18" t="s">
        <v>5</v>
      </c>
      <c r="G25" s="20">
        <f t="shared" si="1"/>
        <v>0</v>
      </c>
      <c r="H25" s="25">
        <v>26.447345733643001</v>
      </c>
      <c r="I25" s="22">
        <f>H25/SUM(H16,H17,H21,H22,H25,H26,H27)</f>
        <v>0.65255283980209655</v>
      </c>
      <c r="J25" s="26" t="s">
        <v>361</v>
      </c>
    </row>
    <row r="26" spans="1:10" x14ac:dyDescent="0.25">
      <c r="A26" s="16">
        <v>904.62099999999998</v>
      </c>
      <c r="B26" s="17">
        <v>904.61890000000005</v>
      </c>
      <c r="C26" s="16">
        <v>7.4000000000000003E-3</v>
      </c>
      <c r="D26" s="18" t="s">
        <v>50</v>
      </c>
      <c r="E26" s="19" t="s">
        <v>51</v>
      </c>
      <c r="F26" s="18" t="s">
        <v>5</v>
      </c>
      <c r="G26" s="20">
        <f t="shared" si="1"/>
        <v>2.3214195501858343</v>
      </c>
      <c r="H26" s="25">
        <v>2.3792099952697998</v>
      </c>
      <c r="I26" s="22">
        <f>H26/SUM(H16,H17,H21,H22,H25,H26,H27)</f>
        <v>5.8703820585060372E-2</v>
      </c>
      <c r="J26" s="26" t="s">
        <v>361</v>
      </c>
    </row>
    <row r="27" spans="1:10" x14ac:dyDescent="0.25">
      <c r="A27" s="16">
        <v>906.63599999999997</v>
      </c>
      <c r="B27" s="17">
        <v>906.63459999999998</v>
      </c>
      <c r="C27" s="16">
        <v>8.0999999999999996E-3</v>
      </c>
      <c r="D27" s="18" t="s">
        <v>52</v>
      </c>
      <c r="E27" s="19" t="s">
        <v>53</v>
      </c>
      <c r="F27" s="18" t="s">
        <v>5</v>
      </c>
      <c r="G27" s="20">
        <f t="shared" si="1"/>
        <v>1.5441722607869055</v>
      </c>
      <c r="H27" s="25">
        <v>3.3325428962707999</v>
      </c>
      <c r="I27" s="22">
        <f>H27/SUM(H16,H17,H21,H22,H25,H26,H27)</f>
        <v>8.2226033289892059E-2</v>
      </c>
      <c r="J27" s="26" t="s">
        <v>361</v>
      </c>
    </row>
    <row r="28" spans="1:10" x14ac:dyDescent="0.25">
      <c r="D28" s="3"/>
    </row>
  </sheetData>
  <mergeCells count="8">
    <mergeCell ref="A2:B2"/>
    <mergeCell ref="I2:J2"/>
    <mergeCell ref="D2:D3"/>
    <mergeCell ref="E2:E3"/>
    <mergeCell ref="C2:C3"/>
    <mergeCell ref="F2:F3"/>
    <mergeCell ref="G2:G3"/>
    <mergeCell ref="H2:H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5"/>
  <sheetViews>
    <sheetView workbookViewId="0">
      <selection activeCell="G8" sqref="G8"/>
    </sheetView>
  </sheetViews>
  <sheetFormatPr baseColWidth="10" defaultRowHeight="15" x14ac:dyDescent="0.25"/>
  <cols>
    <col min="1" max="1" width="17.28515625" style="6" customWidth="1"/>
    <col min="2" max="2" width="17.5703125" customWidth="1"/>
    <col min="3" max="3" width="11.42578125" style="6"/>
    <col min="4" max="4" width="13" style="4" customWidth="1"/>
    <col min="5" max="5" width="11.42578125" style="6"/>
    <col min="7" max="7" width="59.85546875" customWidth="1"/>
    <col min="11" max="11" width="13.42578125" bestFit="1" customWidth="1"/>
    <col min="12" max="12" width="11.85546875" bestFit="1" customWidth="1"/>
  </cols>
  <sheetData>
    <row r="1" spans="1:5" s="1" customFormat="1" x14ac:dyDescent="0.25">
      <c r="A1" s="28" t="s">
        <v>372</v>
      </c>
      <c r="B1" s="28"/>
      <c r="C1" s="28"/>
      <c r="D1" s="29"/>
      <c r="E1" s="28"/>
    </row>
    <row r="2" spans="1:5" ht="33.75" customHeight="1" x14ac:dyDescent="0.25">
      <c r="A2" s="30" t="s">
        <v>0</v>
      </c>
      <c r="B2" s="31" t="s">
        <v>368</v>
      </c>
      <c r="C2" s="32" t="s">
        <v>359</v>
      </c>
      <c r="D2" s="33" t="s">
        <v>363</v>
      </c>
      <c r="E2" s="30" t="s">
        <v>358</v>
      </c>
    </row>
    <row r="3" spans="1:5" x14ac:dyDescent="0.25">
      <c r="A3" s="34" t="s">
        <v>351</v>
      </c>
      <c r="B3" s="36">
        <v>509.48077499999999</v>
      </c>
      <c r="C3" s="25">
        <v>0.52233999967575095</v>
      </c>
      <c r="D3" s="35">
        <f>C3/SUM(C$3:C$10)</f>
        <v>1.0470195990224156E-2</v>
      </c>
      <c r="E3" s="25">
        <f>B3+[1]Tabelle1!B$2-0.00054858</f>
        <v>510.48805142000003</v>
      </c>
    </row>
    <row r="4" spans="1:5" ht="15" customHeight="1" x14ac:dyDescent="0.25">
      <c r="A4" s="34" t="s">
        <v>190</v>
      </c>
      <c r="B4" s="36">
        <v>565.54337499999997</v>
      </c>
      <c r="C4" s="25">
        <v>36.351720333099379</v>
      </c>
      <c r="D4" s="35">
        <f t="shared" ref="D4:D10" si="0">C4/SUM(C$3:C$10)</f>
        <v>0.72866262722677799</v>
      </c>
      <c r="E4" s="25">
        <f>B4+[1]Tabelle1!B$2-0.00054858</f>
        <v>566.55065142000001</v>
      </c>
    </row>
    <row r="5" spans="1:5" x14ac:dyDescent="0.25">
      <c r="A5" s="34" t="s">
        <v>306</v>
      </c>
      <c r="B5" s="36">
        <v>563.52772499999992</v>
      </c>
      <c r="C5" s="25">
        <v>3.1355829834938049</v>
      </c>
      <c r="D5" s="35">
        <f t="shared" si="0"/>
        <v>6.2852104761595251E-2</v>
      </c>
      <c r="E5" s="25">
        <f>B5+[1]Tabelle1!B$2-0.00054858</f>
        <v>564.53500141999996</v>
      </c>
    </row>
    <row r="6" spans="1:5" x14ac:dyDescent="0.25">
      <c r="A6" s="34" t="s">
        <v>278</v>
      </c>
      <c r="B6" s="36">
        <v>593.57467500000007</v>
      </c>
      <c r="C6" s="25">
        <v>5.1596890687942594</v>
      </c>
      <c r="D6" s="35">
        <f t="shared" si="0"/>
        <v>0.1034248876831728</v>
      </c>
      <c r="E6" s="25">
        <f>B6+[1]Tabelle1!B$2-0.00054858</f>
        <v>594.58195142000011</v>
      </c>
    </row>
    <row r="7" spans="1:5" x14ac:dyDescent="0.25">
      <c r="A7" s="34" t="s">
        <v>350</v>
      </c>
      <c r="B7" s="36">
        <v>609.56958499999996</v>
      </c>
      <c r="C7" s="25">
        <v>0.57917600870132402</v>
      </c>
      <c r="D7" s="35">
        <f t="shared" si="0"/>
        <v>1.1609461897811752E-2</v>
      </c>
      <c r="E7" s="25">
        <f>B7+[1]Tabelle1!B$2-0.00054858</f>
        <v>610.57686142</v>
      </c>
    </row>
    <row r="8" spans="1:5" x14ac:dyDescent="0.25">
      <c r="A8" s="34" t="s">
        <v>352</v>
      </c>
      <c r="B8" s="36">
        <v>621.60597499999994</v>
      </c>
      <c r="C8" s="25">
        <v>0.42668601870536804</v>
      </c>
      <c r="D8" s="35">
        <f t="shared" si="0"/>
        <v>8.5528319579333406E-3</v>
      </c>
      <c r="E8" s="25">
        <f>B8+[1]Tabelle1!B$2-0.00054858</f>
        <v>622.61325141999998</v>
      </c>
    </row>
    <row r="9" spans="1:5" x14ac:dyDescent="0.25">
      <c r="A9" s="34" t="s">
        <v>354</v>
      </c>
      <c r="B9" s="36">
        <v>649.63727500000005</v>
      </c>
      <c r="C9" s="25">
        <v>0.38053700327873202</v>
      </c>
      <c r="D9" s="35">
        <f t="shared" si="0"/>
        <v>7.6277846007087305E-3</v>
      </c>
      <c r="E9" s="25">
        <f>B9+[1]Tabelle1!B$2-0.00054858</f>
        <v>650.64455142000008</v>
      </c>
    </row>
    <row r="10" spans="1:5" x14ac:dyDescent="0.25">
      <c r="A10" s="34" t="s">
        <v>302</v>
      </c>
      <c r="B10" s="36">
        <v>647.62162499999999</v>
      </c>
      <c r="C10" s="25">
        <v>3.3325419425964378</v>
      </c>
      <c r="D10" s="35">
        <f t="shared" si="0"/>
        <v>6.6800105881776067E-2</v>
      </c>
      <c r="E10" s="25">
        <f>B10+[1]Tabelle1!B$2-0.00054858</f>
        <v>648.62890142000003</v>
      </c>
    </row>
    <row r="11" spans="1:5" x14ac:dyDescent="0.25">
      <c r="A11" s="34" t="s">
        <v>142</v>
      </c>
      <c r="B11" s="36">
        <v>386.35486000000003</v>
      </c>
      <c r="C11" s="25">
        <v>9517.0400390625</v>
      </c>
      <c r="D11" s="35">
        <f>C11/MAX(C$11)</f>
        <v>1</v>
      </c>
      <c r="E11" s="25">
        <f>B11+[1]Tabelle1!B2-0.00054858-2*[1]Tabelle1!B2-[1]Tabelle1!B3</f>
        <v>369.35157642000007</v>
      </c>
    </row>
    <row r="12" spans="1:5" x14ac:dyDescent="0.25">
      <c r="A12" s="34" t="s">
        <v>311</v>
      </c>
      <c r="B12" s="36">
        <v>1405.00344</v>
      </c>
      <c r="C12" s="25">
        <v>2.6269600391387899</v>
      </c>
      <c r="D12" s="35">
        <f t="shared" ref="D12:D29" si="1">C12/SUM(C$12:C$29)</f>
        <v>1.8495653409760698E-2</v>
      </c>
      <c r="E12" s="25">
        <f>B12+[1]Tabelle1!B$2-0.00054858</f>
        <v>1406.0107164199999</v>
      </c>
    </row>
    <row r="13" spans="1:5" x14ac:dyDescent="0.25">
      <c r="A13" s="34" t="s">
        <v>202</v>
      </c>
      <c r="B13" s="36">
        <v>1437.0660400000002</v>
      </c>
      <c r="C13" s="25">
        <v>24.751299858093198</v>
      </c>
      <c r="D13" s="35">
        <f t="shared" si="1"/>
        <v>0.17426662636498691</v>
      </c>
      <c r="E13" s="25">
        <f>B13+[1]Tabelle1!B$2-0.00054858</f>
        <v>1438.0733164200001</v>
      </c>
    </row>
    <row r="14" spans="1:5" x14ac:dyDescent="0.25">
      <c r="A14" s="34" t="s">
        <v>292</v>
      </c>
      <c r="B14" s="36">
        <v>1429.00344</v>
      </c>
      <c r="C14" s="25">
        <v>4.1181402206420898</v>
      </c>
      <c r="D14" s="35">
        <f t="shared" si="1"/>
        <v>2.8994614717764034E-2</v>
      </c>
      <c r="E14" s="25">
        <f>B14+[1]Tabelle1!B$2-0.00054858</f>
        <v>1430.0107164199999</v>
      </c>
    </row>
    <row r="15" spans="1:5" x14ac:dyDescent="0.25">
      <c r="A15" s="34" t="s">
        <v>289</v>
      </c>
      <c r="B15" s="36">
        <v>1461.0660400000002</v>
      </c>
      <c r="C15" s="25">
        <v>4.3764500617981001</v>
      </c>
      <c r="D15" s="35">
        <f t="shared" si="1"/>
        <v>3.0813298376126105E-2</v>
      </c>
      <c r="E15" s="25">
        <f>B15+[1]Tabelle1!B$2-0.00054858</f>
        <v>1462.0733164200001</v>
      </c>
    </row>
    <row r="16" spans="1:5" x14ac:dyDescent="0.25">
      <c r="A16" s="34" t="s">
        <v>246</v>
      </c>
      <c r="B16" s="36">
        <v>1457.0347400000001</v>
      </c>
      <c r="C16" s="25">
        <v>10.48248982429504</v>
      </c>
      <c r="D16" s="35">
        <f t="shared" si="1"/>
        <v>7.3804129401627755E-2</v>
      </c>
      <c r="E16" s="25">
        <f>B16+[1]Tabelle1!B$2-0.00054858</f>
        <v>1458.04201642</v>
      </c>
    </row>
    <row r="17" spans="1:5" x14ac:dyDescent="0.25">
      <c r="A17" s="34" t="s">
        <v>231</v>
      </c>
      <c r="B17" s="36">
        <v>1455.01909</v>
      </c>
      <c r="C17" s="25">
        <v>14.495260238647468</v>
      </c>
      <c r="D17" s="35">
        <f t="shared" si="1"/>
        <v>0.10205686628800074</v>
      </c>
      <c r="E17" s="25">
        <f>B17+[1]Tabelle1!B$2-0.00054858</f>
        <v>1456.0263664199999</v>
      </c>
    </row>
    <row r="18" spans="1:5" x14ac:dyDescent="0.25">
      <c r="A18" s="34" t="s">
        <v>260</v>
      </c>
      <c r="B18" s="36">
        <v>1453.00344</v>
      </c>
      <c r="C18" s="25">
        <v>7.1176198720932007</v>
      </c>
      <c r="D18" s="35">
        <f t="shared" si="1"/>
        <v>5.0113069211292223E-2</v>
      </c>
      <c r="E18" s="25">
        <f>B18+[1]Tabelle1!B$2-0.00054858</f>
        <v>1454.0107164199999</v>
      </c>
    </row>
    <row r="19" spans="1:5" x14ac:dyDescent="0.25">
      <c r="A19" s="34" t="s">
        <v>262</v>
      </c>
      <c r="B19" s="36">
        <v>1450.9877900000001</v>
      </c>
      <c r="C19" s="25">
        <v>6.8444101810455305</v>
      </c>
      <c r="D19" s="35">
        <f t="shared" si="1"/>
        <v>4.8189480089829179E-2</v>
      </c>
      <c r="E19" s="25">
        <f>B19+[1]Tabelle1!B$2-0.00054858</f>
        <v>1451.9950664200001</v>
      </c>
    </row>
    <row r="20" spans="1:5" x14ac:dyDescent="0.25">
      <c r="A20" s="34" t="s">
        <v>326</v>
      </c>
      <c r="B20" s="36">
        <v>1481.0347400000001</v>
      </c>
      <c r="C20" s="25">
        <v>2.1305301189422599</v>
      </c>
      <c r="D20" s="35">
        <f t="shared" si="1"/>
        <v>1.5000436273073571E-2</v>
      </c>
      <c r="E20" s="25">
        <f>B20+[1]Tabelle1!B$2-0.00054858</f>
        <v>1482.04201642</v>
      </c>
    </row>
    <row r="21" spans="1:5" x14ac:dyDescent="0.25">
      <c r="A21" s="34" t="s">
        <v>245</v>
      </c>
      <c r="B21" s="36">
        <v>1477.00344</v>
      </c>
      <c r="C21" s="25">
        <v>10.69061994552613</v>
      </c>
      <c r="D21" s="35">
        <f t="shared" si="1"/>
        <v>7.5269512402917613E-2</v>
      </c>
      <c r="E21" s="25">
        <f>B21+[1]Tabelle1!B$2-0.00054858</f>
        <v>1478.0107164199999</v>
      </c>
    </row>
    <row r="22" spans="1:5" x14ac:dyDescent="0.25">
      <c r="A22" s="34" t="s">
        <v>258</v>
      </c>
      <c r="B22" s="36">
        <v>1474.9877900000001</v>
      </c>
      <c r="C22" s="25">
        <v>7.5387599468231201</v>
      </c>
      <c r="D22" s="35">
        <f t="shared" si="1"/>
        <v>5.3078192678384969E-2</v>
      </c>
      <c r="E22" s="25">
        <f>B22+[1]Tabelle1!B$2-0.00054858</f>
        <v>1475.9950664200001</v>
      </c>
    </row>
    <row r="23" spans="1:5" x14ac:dyDescent="0.25">
      <c r="A23" s="34" t="s">
        <v>252</v>
      </c>
      <c r="B23" s="36">
        <v>1501.00344</v>
      </c>
      <c r="C23" s="25">
        <v>8.5429900884628296</v>
      </c>
      <c r="D23" s="35">
        <f t="shared" si="1"/>
        <v>6.0148681900403032E-2</v>
      </c>
      <c r="E23" s="25">
        <f>B23+[1]Tabelle1!B$2-0.00054858</f>
        <v>1502.0107164199999</v>
      </c>
    </row>
    <row r="24" spans="1:5" x14ac:dyDescent="0.25">
      <c r="A24" s="34" t="s">
        <v>264</v>
      </c>
      <c r="B24" s="36">
        <v>1498.9877900000001</v>
      </c>
      <c r="C24" s="25">
        <v>6.6613699197769103</v>
      </c>
      <c r="D24" s="35">
        <f t="shared" si="1"/>
        <v>4.6900747417075499E-2</v>
      </c>
      <c r="E24" s="25">
        <f>B24+[1]Tabelle1!B$2-0.00054858</f>
        <v>1499.9950664200001</v>
      </c>
    </row>
    <row r="25" spans="1:5" x14ac:dyDescent="0.25">
      <c r="A25" s="34" t="s">
        <v>219</v>
      </c>
      <c r="B25" s="36">
        <v>1503.0190899999998</v>
      </c>
      <c r="C25" s="25">
        <v>17.674880266189572</v>
      </c>
      <c r="D25" s="35">
        <f t="shared" si="1"/>
        <v>0.12444363621520231</v>
      </c>
      <c r="E25" s="25">
        <f>B25+[1]Tabelle1!B$2-0.00054858</f>
        <v>1504.0263664199997</v>
      </c>
    </row>
    <row r="26" spans="1:5" x14ac:dyDescent="0.25">
      <c r="A26" s="34" t="s">
        <v>267</v>
      </c>
      <c r="B26" s="36">
        <v>1525.00344</v>
      </c>
      <c r="C26" s="25">
        <v>6.3786398172378496</v>
      </c>
      <c r="D26" s="35">
        <f t="shared" si="1"/>
        <v>4.4910127876938558E-2</v>
      </c>
      <c r="E26" s="25">
        <f>B26+[1]Tabelle1!B$2-0.00054858</f>
        <v>1526.0107164199999</v>
      </c>
    </row>
    <row r="27" spans="1:5" x14ac:dyDescent="0.25">
      <c r="A27" s="34" t="s">
        <v>341</v>
      </c>
      <c r="B27" s="36">
        <v>1522.9877900000001</v>
      </c>
      <c r="C27" s="25">
        <v>1.27673995494843</v>
      </c>
      <c r="D27" s="35">
        <f t="shared" si="1"/>
        <v>8.9891507100584578E-3</v>
      </c>
      <c r="E27" s="25">
        <f>B27+[1]Tabelle1!B$2-0.00054858</f>
        <v>1523.9950664200001</v>
      </c>
    </row>
    <row r="28" spans="1:5" x14ac:dyDescent="0.25">
      <c r="A28" s="34" t="s">
        <v>300</v>
      </c>
      <c r="B28" s="36">
        <v>1545.15994</v>
      </c>
      <c r="C28" s="25">
        <v>3.3842499256134002</v>
      </c>
      <c r="D28" s="35">
        <f t="shared" si="1"/>
        <v>2.3827508886155101E-2</v>
      </c>
      <c r="E28" s="25">
        <f>B28+[1]Tabelle1!B$2-0.00054858</f>
        <v>1546.1672164199999</v>
      </c>
    </row>
    <row r="29" spans="1:5" x14ac:dyDescent="0.25">
      <c r="A29" s="34" t="s">
        <v>310</v>
      </c>
      <c r="B29" s="36">
        <v>1546.9877900000001</v>
      </c>
      <c r="C29" s="25">
        <v>2.9398000240325901</v>
      </c>
      <c r="D29" s="35">
        <f t="shared" si="1"/>
        <v>2.0698267780403127E-2</v>
      </c>
      <c r="E29" s="25">
        <f>B29+[1]Tabelle1!B$2-0.00054858</f>
        <v>1547.9950664200001</v>
      </c>
    </row>
    <row r="30" spans="1:5" x14ac:dyDescent="0.25">
      <c r="A30" s="34" t="s">
        <v>327</v>
      </c>
      <c r="B30" s="36">
        <v>566.49099999999999</v>
      </c>
      <c r="C30" s="25">
        <v>2.123854964971541</v>
      </c>
      <c r="D30" s="35">
        <f t="shared" ref="D30:D41" si="2">C30/SUM(C$30:C$41)</f>
        <v>8.1430271506769455E-3</v>
      </c>
      <c r="E30" s="25">
        <f>B30+[1]Tabelle1!B$2-0.00054858</f>
        <v>567.49827642000002</v>
      </c>
    </row>
    <row r="31" spans="1:5" x14ac:dyDescent="0.25">
      <c r="A31" s="34" t="s">
        <v>182</v>
      </c>
      <c r="B31" s="36">
        <v>594.52230000000009</v>
      </c>
      <c r="C31" s="25">
        <v>44.320392705500119</v>
      </c>
      <c r="D31" s="35">
        <f t="shared" si="2"/>
        <v>0.16992787505826129</v>
      </c>
      <c r="E31" s="25">
        <f>B31+[1]Tabelle1!B$2-0.00054858-[1]Tabelle1!D8</f>
        <v>577.51901642000007</v>
      </c>
    </row>
    <row r="32" spans="1:5" x14ac:dyDescent="0.25">
      <c r="A32" s="34" t="s">
        <v>189</v>
      </c>
      <c r="B32" s="36">
        <v>622.55359999999996</v>
      </c>
      <c r="C32" s="25">
        <v>36.627855360507972</v>
      </c>
      <c r="D32" s="35">
        <f t="shared" si="2"/>
        <v>0.14043408123006229</v>
      </c>
      <c r="E32" s="25">
        <f>B32+[1]Tabelle1!B$2-0.00054858-[1]Tabelle1!D8</f>
        <v>605.55031641999994</v>
      </c>
    </row>
    <row r="33" spans="1:5" x14ac:dyDescent="0.25">
      <c r="A33" s="34" t="s">
        <v>211</v>
      </c>
      <c r="B33" s="36">
        <v>620.53794999999991</v>
      </c>
      <c r="C33" s="25">
        <v>19.262854218482968</v>
      </c>
      <c r="D33" s="35">
        <f t="shared" si="2"/>
        <v>7.3855299673318595E-2</v>
      </c>
      <c r="E33" s="25">
        <f>B33+[1]Tabelle1!B$2-0.00054858</f>
        <v>621.54522641999995</v>
      </c>
    </row>
    <row r="34" spans="1:5" x14ac:dyDescent="0.25">
      <c r="A34" s="34" t="s">
        <v>208</v>
      </c>
      <c r="B34" s="36">
        <v>616.50665000000004</v>
      </c>
      <c r="C34" s="25">
        <v>21.149349927902218</v>
      </c>
      <c r="D34" s="35">
        <f t="shared" si="2"/>
        <v>8.1088272750480847E-2</v>
      </c>
      <c r="E34" s="25">
        <f>B34+[1]Tabelle1!B$2-0.00054858-[1]Tabelle1!D8</f>
        <v>599.50336642000002</v>
      </c>
    </row>
    <row r="35" spans="1:5" x14ac:dyDescent="0.25">
      <c r="A35" s="34" t="s">
        <v>273</v>
      </c>
      <c r="B35" s="36">
        <v>650.58490000000006</v>
      </c>
      <c r="C35" s="25">
        <v>5.80001020431519</v>
      </c>
      <c r="D35" s="35">
        <f t="shared" si="2"/>
        <v>2.22376957687291E-2</v>
      </c>
      <c r="E35" s="25">
        <f>B35+[1]Tabelle1!B$2-0.00054858</f>
        <v>651.5921764200001</v>
      </c>
    </row>
    <row r="36" spans="1:5" x14ac:dyDescent="0.25">
      <c r="A36" s="34" t="s">
        <v>331</v>
      </c>
      <c r="B36" s="36">
        <v>648.56925000000001</v>
      </c>
      <c r="C36" s="25">
        <v>2.0424450486898471</v>
      </c>
      <c r="D36" s="35">
        <f t="shared" si="2"/>
        <v>7.8308951221017012E-3</v>
      </c>
      <c r="E36" s="25">
        <f>B36+[1]Tabelle1!B$2-0.00054858</f>
        <v>649.57652642000005</v>
      </c>
    </row>
    <row r="37" spans="1:5" x14ac:dyDescent="0.25">
      <c r="A37" s="34" t="s">
        <v>169</v>
      </c>
      <c r="B37" s="36">
        <v>644.53794999999991</v>
      </c>
      <c r="C37" s="25">
        <v>86.113296672701892</v>
      </c>
      <c r="D37" s="35">
        <f t="shared" si="2"/>
        <v>0.33016515930008733</v>
      </c>
      <c r="E37" s="25">
        <f>B37+[1]Tabelle1!B$2-0.00054858-[1]Tabelle1!D8</f>
        <v>627.53466641999989</v>
      </c>
    </row>
    <row r="38" spans="1:5" x14ac:dyDescent="0.25">
      <c r="A38" s="34" t="s">
        <v>230</v>
      </c>
      <c r="B38" s="36">
        <v>642.52230000000009</v>
      </c>
      <c r="C38" s="25">
        <v>14.6056797504425</v>
      </c>
      <c r="D38" s="35">
        <f t="shared" si="2"/>
        <v>5.5999326095009239E-2</v>
      </c>
      <c r="E38" s="25">
        <f>B38+[1]Tabelle1!B$2-0.00054858</f>
        <v>643.52957642000013</v>
      </c>
    </row>
    <row r="39" spans="1:5" x14ac:dyDescent="0.25">
      <c r="A39" s="34" t="s">
        <v>268</v>
      </c>
      <c r="B39" s="36">
        <v>640.50665000000004</v>
      </c>
      <c r="C39" s="25">
        <v>6.3625800609588703</v>
      </c>
      <c r="D39" s="35">
        <f t="shared" si="2"/>
        <v>2.4394632891252113E-2</v>
      </c>
      <c r="E39" s="25">
        <f>B39+[1]Tabelle1!B$2-0.00054858</f>
        <v>641.51392642000008</v>
      </c>
    </row>
    <row r="40" spans="1:5" x14ac:dyDescent="0.25">
      <c r="A40" s="34" t="s">
        <v>274</v>
      </c>
      <c r="B40" s="36">
        <v>678.61619999999994</v>
      </c>
      <c r="C40" s="25">
        <v>5.4304299354553196</v>
      </c>
      <c r="D40" s="35">
        <f t="shared" si="2"/>
        <v>2.0820695920191545E-2</v>
      </c>
      <c r="E40" s="25">
        <f>B40+[1]Tabelle1!B$2-0.00054858</f>
        <v>679.62347641999997</v>
      </c>
    </row>
    <row r="41" spans="1:5" x14ac:dyDescent="0.25">
      <c r="A41" s="34" t="s">
        <v>222</v>
      </c>
      <c r="B41" s="36">
        <v>668.53794999999991</v>
      </c>
      <c r="C41" s="25">
        <v>16.980099678039551</v>
      </c>
      <c r="D41" s="35">
        <f t="shared" si="2"/>
        <v>6.5103039039829017E-2</v>
      </c>
      <c r="E41" s="25">
        <f>B41+[1]Tabelle1!B$2-0.00054858</f>
        <v>669.54522641999995</v>
      </c>
    </row>
    <row r="42" spans="1:5" x14ac:dyDescent="0.25">
      <c r="A42" s="34" t="s">
        <v>339</v>
      </c>
      <c r="B42" s="36">
        <v>641.486625</v>
      </c>
      <c r="C42" s="25">
        <v>1.49443995952606</v>
      </c>
      <c r="D42" s="35">
        <f t="shared" ref="D42:D61" si="3">C42/SUM(C$42:C$61)</f>
        <v>1.2781683993516575E-3</v>
      </c>
      <c r="E42" s="25">
        <f>B42+[1]Tabelle1!B$2-0.00054858</f>
        <v>642.49390142000004</v>
      </c>
    </row>
    <row r="43" spans="1:5" x14ac:dyDescent="0.25">
      <c r="A43" s="34" t="s">
        <v>212</v>
      </c>
      <c r="B43" s="36">
        <v>727.59617500000002</v>
      </c>
      <c r="C43" s="25">
        <v>19.232329607009891</v>
      </c>
      <c r="D43" s="35">
        <f t="shared" si="3"/>
        <v>1.6449075650647883E-2</v>
      </c>
      <c r="E43" s="25">
        <f>B43+[1]Tabelle1!B$2-0.00054858</f>
        <v>728.60345142000006</v>
      </c>
    </row>
    <row r="44" spans="1:5" x14ac:dyDescent="0.25">
      <c r="A44" s="34" t="s">
        <v>210</v>
      </c>
      <c r="B44" s="36">
        <v>743.59108500000002</v>
      </c>
      <c r="C44" s="25">
        <v>19.466199636459361</v>
      </c>
      <c r="D44" s="35">
        <f t="shared" si="3"/>
        <v>1.6649100602665733E-2</v>
      </c>
      <c r="E44" s="25">
        <f>B44+[1]Tabelle1!B$2-0.00054858</f>
        <v>744.59836142000006</v>
      </c>
    </row>
    <row r="45" spans="1:5" x14ac:dyDescent="0.25">
      <c r="A45" s="34" t="s">
        <v>280</v>
      </c>
      <c r="B45" s="36">
        <v>755.627475</v>
      </c>
      <c r="C45" s="25">
        <v>5.1405410766601545</v>
      </c>
      <c r="D45" s="35">
        <f t="shared" si="3"/>
        <v>4.3966150114454162E-3</v>
      </c>
      <c r="E45" s="25">
        <f>B45+[1]Tabelle1!B$2-0.00054858</f>
        <v>756.63475142000004</v>
      </c>
    </row>
    <row r="46" spans="1:5" x14ac:dyDescent="0.25">
      <c r="A46" s="34" t="s">
        <v>207</v>
      </c>
      <c r="B46" s="36">
        <v>771.62238500000001</v>
      </c>
      <c r="C46" s="25">
        <v>21.330239772796631</v>
      </c>
      <c r="D46" s="35">
        <f t="shared" si="3"/>
        <v>1.8243381578761316E-2</v>
      </c>
      <c r="E46" s="25">
        <f>B46+[1]Tabelle1!B$2-0.00054858</f>
        <v>772.62966142000005</v>
      </c>
    </row>
    <row r="47" spans="1:5" x14ac:dyDescent="0.25">
      <c r="A47" s="34" t="s">
        <v>276</v>
      </c>
      <c r="B47" s="36">
        <v>785.67442500000004</v>
      </c>
      <c r="C47" s="25">
        <v>5.2695620059967023</v>
      </c>
      <c r="D47" s="35">
        <f t="shared" si="3"/>
        <v>4.5069643591604345E-3</v>
      </c>
      <c r="E47" s="25">
        <f>B47+[1]Tabelle1!B$2-0.00054858</f>
        <v>786.68170142000008</v>
      </c>
    </row>
    <row r="48" spans="1:5" x14ac:dyDescent="0.25">
      <c r="A48" s="34" t="s">
        <v>197</v>
      </c>
      <c r="B48" s="36">
        <v>801.66933500000005</v>
      </c>
      <c r="C48" s="25">
        <v>30.246009826660149</v>
      </c>
      <c r="D48" s="35">
        <f t="shared" si="3"/>
        <v>2.5868884006003831E-2</v>
      </c>
      <c r="E48" s="25">
        <f>B48+[1]Tabelle1!B$2-0.00054858</f>
        <v>802.67661142000009</v>
      </c>
    </row>
    <row r="49" spans="1:5" x14ac:dyDescent="0.25">
      <c r="A49" s="34" t="s">
        <v>193</v>
      </c>
      <c r="B49" s="36">
        <v>783.65877499999999</v>
      </c>
      <c r="C49" s="25">
        <v>33.811349868774428</v>
      </c>
      <c r="D49" s="35">
        <f t="shared" si="3"/>
        <v>2.8918257080997621E-2</v>
      </c>
      <c r="E49" s="25">
        <f>B49+[1]Tabelle1!B$2-0.00054858</f>
        <v>784.66605142000003</v>
      </c>
    </row>
    <row r="50" spans="1:5" x14ac:dyDescent="0.25">
      <c r="A50" s="34" t="s">
        <v>151</v>
      </c>
      <c r="B50" s="36">
        <v>799.653685</v>
      </c>
      <c r="C50" s="25">
        <v>264.36460494995117</v>
      </c>
      <c r="D50" s="35">
        <f t="shared" si="3"/>
        <v>0.22610642990386393</v>
      </c>
      <c r="E50" s="25">
        <f>B50+[1]Tabelle1!B$2-0.00054858</f>
        <v>800.66096142000004</v>
      </c>
    </row>
    <row r="51" spans="1:5" x14ac:dyDescent="0.25">
      <c r="A51" s="34" t="s">
        <v>251</v>
      </c>
      <c r="B51" s="36">
        <v>781.64312500000005</v>
      </c>
      <c r="C51" s="25">
        <v>8.5567400455474907</v>
      </c>
      <c r="D51" s="35">
        <f t="shared" si="3"/>
        <v>7.3184303310212355E-3</v>
      </c>
      <c r="E51" s="25">
        <f>B51+[1]Tabelle1!B$2-0.00054858</f>
        <v>782.65040142000009</v>
      </c>
    </row>
    <row r="52" spans="1:5" x14ac:dyDescent="0.25">
      <c r="A52" s="34" t="s">
        <v>242</v>
      </c>
      <c r="B52" s="36">
        <v>797.63803500000006</v>
      </c>
      <c r="C52" s="25">
        <v>12.496769905090339</v>
      </c>
      <c r="D52" s="35">
        <f t="shared" si="3"/>
        <v>1.0688269063496457E-2</v>
      </c>
      <c r="E52" s="25">
        <f>B52+[1]Tabelle1!B$2-0.00054858</f>
        <v>798.6453114200001</v>
      </c>
    </row>
    <row r="53" spans="1:5" x14ac:dyDescent="0.25">
      <c r="A53" s="34" t="s">
        <v>284</v>
      </c>
      <c r="B53" s="36">
        <v>813.70572500000003</v>
      </c>
      <c r="C53" s="25">
        <v>4.6734720468521118</v>
      </c>
      <c r="D53" s="35">
        <f t="shared" si="3"/>
        <v>3.997139026872704E-3</v>
      </c>
      <c r="E53" s="25">
        <f>B53+[1]Tabelle1!B$2-0.00054858</f>
        <v>814.71300142000007</v>
      </c>
    </row>
    <row r="54" spans="1:5" x14ac:dyDescent="0.25">
      <c r="A54" s="34" t="s">
        <v>261</v>
      </c>
      <c r="B54" s="36">
        <v>829.70063500000003</v>
      </c>
      <c r="C54" s="25">
        <v>7.036228954792028</v>
      </c>
      <c r="D54" s="35">
        <f t="shared" si="3"/>
        <v>6.0179637484201543E-3</v>
      </c>
      <c r="E54" s="25">
        <f>B54+[1]Tabelle1!B$2-0.00054858</f>
        <v>830.70791142000007</v>
      </c>
    </row>
    <row r="55" spans="1:5" x14ac:dyDescent="0.25">
      <c r="A55" s="34" t="s">
        <v>168</v>
      </c>
      <c r="B55" s="36">
        <v>811.69007499999998</v>
      </c>
      <c r="C55" s="25">
        <v>89.672302246093693</v>
      </c>
      <c r="D55" s="35">
        <f t="shared" si="3"/>
        <v>7.6695154126109236E-2</v>
      </c>
      <c r="E55" s="25">
        <f>B55+[1]Tabelle1!B$2-0.00054858</f>
        <v>812.69735142000002</v>
      </c>
    </row>
    <row r="56" spans="1:5" x14ac:dyDescent="0.25">
      <c r="A56" s="34" t="s">
        <v>150</v>
      </c>
      <c r="B56" s="36">
        <v>827.68498499999998</v>
      </c>
      <c r="C56" s="25">
        <v>289.17979812622031</v>
      </c>
      <c r="D56" s="35">
        <f t="shared" si="3"/>
        <v>0.24733043126941429</v>
      </c>
      <c r="E56" s="25">
        <f>B56+[1]Tabelle1!B$2-0.00054858</f>
        <v>828.69226142000002</v>
      </c>
    </row>
    <row r="57" spans="1:5" x14ac:dyDescent="0.25">
      <c r="A57" s="34" t="s">
        <v>154</v>
      </c>
      <c r="B57" s="36">
        <v>809.67442500000004</v>
      </c>
      <c r="C57" s="25">
        <v>220.46110153198248</v>
      </c>
      <c r="D57" s="35">
        <f t="shared" si="3"/>
        <v>0.18855653013574514</v>
      </c>
      <c r="E57" s="25">
        <f>B57+[1]Tabelle1!B$2-0.00054858</f>
        <v>810.68170142000008</v>
      </c>
    </row>
    <row r="58" spans="1:5" x14ac:dyDescent="0.25">
      <c r="A58" s="34" t="s">
        <v>163</v>
      </c>
      <c r="B58" s="36">
        <v>825.66933500000005</v>
      </c>
      <c r="C58" s="25">
        <v>126.41410064697271</v>
      </c>
      <c r="D58" s="35">
        <f t="shared" si="3"/>
        <v>0.10811977266096573</v>
      </c>
      <c r="E58" s="25">
        <f>B58+[1]Tabelle1!B$2-0.00054858</f>
        <v>826.67661142000009</v>
      </c>
    </row>
    <row r="59" spans="1:5" x14ac:dyDescent="0.25">
      <c r="A59" s="34" t="s">
        <v>293</v>
      </c>
      <c r="B59" s="36">
        <v>855.71628499999997</v>
      </c>
      <c r="C59" s="25">
        <v>3.977741003036499</v>
      </c>
      <c r="D59" s="35">
        <f t="shared" si="3"/>
        <v>3.4020924149398453E-3</v>
      </c>
      <c r="E59" s="25">
        <f>B59+[1]Tabelle1!B$2-0.00054858</f>
        <v>856.72356142000001</v>
      </c>
    </row>
    <row r="60" spans="1:5" x14ac:dyDescent="0.25">
      <c r="A60" s="34" t="s">
        <v>325</v>
      </c>
      <c r="B60" s="36">
        <v>837.70572500000003</v>
      </c>
      <c r="C60" s="25">
        <v>2.1668949723243709</v>
      </c>
      <c r="D60" s="35">
        <f t="shared" si="3"/>
        <v>1.8533074284344964E-3</v>
      </c>
      <c r="E60" s="25">
        <f>B60+[1]Tabelle1!B$2-0.00054858</f>
        <v>838.71300142000007</v>
      </c>
    </row>
    <row r="61" spans="1:5" x14ac:dyDescent="0.25">
      <c r="A61" s="34" t="s">
        <v>291</v>
      </c>
      <c r="B61" s="36">
        <v>853.70063500000003</v>
      </c>
      <c r="C61" s="25">
        <v>4.213851034641265</v>
      </c>
      <c r="D61" s="35">
        <f t="shared" si="3"/>
        <v>3.6040332016830218E-3</v>
      </c>
      <c r="E61" s="25">
        <f>B61+[1]Tabelle1!B$2-0.00054858</f>
        <v>854.70791142000007</v>
      </c>
    </row>
    <row r="62" spans="1:5" x14ac:dyDescent="0.25">
      <c r="A62" s="34" t="s">
        <v>10</v>
      </c>
      <c r="B62" s="36">
        <v>436.25895500000001</v>
      </c>
      <c r="C62" s="25">
        <v>0.20817199349403401</v>
      </c>
      <c r="D62" s="35">
        <f>C62/SUM(C$62:C$63)</f>
        <v>6.2571948384536169E-2</v>
      </c>
      <c r="E62" s="25">
        <f>B62+[1]Tabelle1!B$2-0.00054858</f>
        <v>437.26623142000005</v>
      </c>
    </row>
    <row r="63" spans="1:5" x14ac:dyDescent="0.25">
      <c r="A63" s="34" t="s">
        <v>307</v>
      </c>
      <c r="B63" s="36">
        <v>466.30590500000005</v>
      </c>
      <c r="C63" s="25">
        <v>3.1187500357627851</v>
      </c>
      <c r="D63" s="35">
        <f>C63/SUM(C$62:C$63)</f>
        <v>0.93742805161546394</v>
      </c>
      <c r="E63" s="25">
        <f>B63+[1]Tabelle1!B$2-0.00054858</f>
        <v>467.31318142000009</v>
      </c>
    </row>
    <row r="64" spans="1:5" x14ac:dyDescent="0.25">
      <c r="A64" s="34" t="s">
        <v>286</v>
      </c>
      <c r="B64" s="36">
        <v>465.28550000000001</v>
      </c>
      <c r="C64" s="25">
        <v>4.6548939943313705</v>
      </c>
      <c r="D64" s="35">
        <f>C64/SUM(C$64:C$68)</f>
        <v>7.3230271866539215E-2</v>
      </c>
      <c r="E64" s="25">
        <f>B64+[1]Tabelle1!B$2-0.00054858</f>
        <v>466.29277642000005</v>
      </c>
    </row>
    <row r="65" spans="1:5" x14ac:dyDescent="0.25">
      <c r="A65" s="34" t="s">
        <v>55</v>
      </c>
      <c r="B65" s="36">
        <v>495.33244999999999</v>
      </c>
      <c r="C65" s="25">
        <v>28.872719287872322</v>
      </c>
      <c r="D65" s="35">
        <f>C65/SUM(C$64:C$68)</f>
        <v>0.45422239164887085</v>
      </c>
      <c r="E65" s="25">
        <f>B65+[1]Tabelle1!B$2-0.00054858</f>
        <v>496.33972642000003</v>
      </c>
    </row>
    <row r="66" spans="1:5" x14ac:dyDescent="0.25">
      <c r="A66" s="34" t="s">
        <v>215</v>
      </c>
      <c r="B66" s="36">
        <v>523.36374999999998</v>
      </c>
      <c r="C66" s="25">
        <v>18.8771505355835</v>
      </c>
      <c r="D66" s="35">
        <f>C66/SUM(C$64:C$68)</f>
        <v>0.2969732216178923</v>
      </c>
      <c r="E66" s="25">
        <f>B66+[1]Tabelle1!B$2-0.00054858</f>
        <v>524.37102642000002</v>
      </c>
    </row>
    <row r="67" spans="1:5" x14ac:dyDescent="0.25">
      <c r="A67" s="34" t="s">
        <v>250</v>
      </c>
      <c r="B67" s="36">
        <v>521.34809999999993</v>
      </c>
      <c r="C67" s="25">
        <v>8.93244981765746</v>
      </c>
      <c r="D67" s="35">
        <f>C67/SUM(C$64:C$68)</f>
        <v>0.14052430181607886</v>
      </c>
      <c r="E67" s="25">
        <f>B67+[1]Tabelle1!B$2-0.00054858</f>
        <v>522.35537641999997</v>
      </c>
    </row>
    <row r="68" spans="1:5" x14ac:dyDescent="0.25">
      <c r="A68" s="34" t="s">
        <v>323</v>
      </c>
      <c r="B68" s="36">
        <v>567.33244999999999</v>
      </c>
      <c r="C68" s="25">
        <v>2.2279469966888419</v>
      </c>
      <c r="D68" s="35">
        <f>C68/SUM(C$64:C$68)</f>
        <v>3.5049813050618946E-2</v>
      </c>
      <c r="E68" s="25">
        <f>B68+[1]Tabelle1!B$2-0.00054858</f>
        <v>568.33972642000003</v>
      </c>
    </row>
    <row r="69" spans="1:5" x14ac:dyDescent="0.25">
      <c r="A69" s="34" t="s">
        <v>11</v>
      </c>
      <c r="B69" s="36">
        <v>481.3168</v>
      </c>
      <c r="C69" s="25">
        <v>10.3584098815918</v>
      </c>
      <c r="D69" s="35">
        <f t="shared" ref="D69:D77" si="4">C69/SUM(C$69:C$76)</f>
        <v>0.17123181728819201</v>
      </c>
      <c r="E69" s="25">
        <f>B69+[1]Tabelle1!B$2-0.00054858</f>
        <v>482.32407642000004</v>
      </c>
    </row>
    <row r="70" spans="1:5" x14ac:dyDescent="0.25">
      <c r="A70" s="34" t="s">
        <v>224</v>
      </c>
      <c r="B70" s="36">
        <v>479.30115000000001</v>
      </c>
      <c r="C70" s="25">
        <v>16.695540189743049</v>
      </c>
      <c r="D70" s="35">
        <f t="shared" si="4"/>
        <v>0.27598904851006234</v>
      </c>
      <c r="E70" s="25">
        <f>B70+[1]Tabelle1!B$2-0.00054858</f>
        <v>480.30842642000005</v>
      </c>
    </row>
    <row r="71" spans="1:5" x14ac:dyDescent="0.25">
      <c r="A71" s="34" t="s">
        <v>281</v>
      </c>
      <c r="B71" s="36">
        <v>507.33244999999999</v>
      </c>
      <c r="C71" s="25">
        <v>4.9762130379676854</v>
      </c>
      <c r="D71" s="35">
        <f t="shared" si="4"/>
        <v>8.2260309395428124E-2</v>
      </c>
      <c r="E71" s="25">
        <f>B71+[1]Tabelle1!B$2-0.00054858</f>
        <v>508.33972642000003</v>
      </c>
    </row>
    <row r="72" spans="1:5" x14ac:dyDescent="0.25">
      <c r="A72" s="34" t="s">
        <v>356</v>
      </c>
      <c r="B72" s="36">
        <v>505.31679999999994</v>
      </c>
      <c r="C72" s="25">
        <v>0.211386993527412</v>
      </c>
      <c r="D72" s="35">
        <f t="shared" si="4"/>
        <v>3.4943760158700813E-3</v>
      </c>
      <c r="E72" s="25">
        <f>B72+[1]Tabelle1!B$2-0.00054858</f>
        <v>506.32407641999998</v>
      </c>
    </row>
    <row r="73" spans="1:5" x14ac:dyDescent="0.25">
      <c r="A73" s="34" t="s">
        <v>344</v>
      </c>
      <c r="B73" s="36">
        <v>503.30115000000001</v>
      </c>
      <c r="C73" s="25">
        <v>1.0710489898920059</v>
      </c>
      <c r="D73" s="35">
        <f t="shared" si="4"/>
        <v>1.7705194816610929E-2</v>
      </c>
      <c r="E73" s="25">
        <f>B73+[1]Tabelle1!B$2-0.00054858</f>
        <v>504.30842642000005</v>
      </c>
    </row>
    <row r="74" spans="1:5" x14ac:dyDescent="0.25">
      <c r="A74" s="34" t="s">
        <v>271</v>
      </c>
      <c r="B74" s="36">
        <v>501.28549999999996</v>
      </c>
      <c r="C74" s="25">
        <v>6.0158900022506705</v>
      </c>
      <c r="D74" s="35">
        <f t="shared" si="4"/>
        <v>9.9446902513665364E-2</v>
      </c>
      <c r="E74" s="25">
        <f>B74+[1]Tabelle1!B$2-0.00054858</f>
        <v>502.29277642</v>
      </c>
    </row>
    <row r="75" spans="1:5" x14ac:dyDescent="0.25">
      <c r="A75" s="34" t="s">
        <v>309</v>
      </c>
      <c r="B75" s="36">
        <v>529.31679999999994</v>
      </c>
      <c r="C75" s="25">
        <v>3.068399071693416</v>
      </c>
      <c r="D75" s="35">
        <f t="shared" si="4"/>
        <v>5.0722799659162009E-2</v>
      </c>
      <c r="E75" s="25">
        <f>B75+[1]Tabelle1!B$2-0.00054858</f>
        <v>530.32407641999998</v>
      </c>
    </row>
    <row r="76" spans="1:5" x14ac:dyDescent="0.25">
      <c r="A76" s="34" t="s">
        <v>217</v>
      </c>
      <c r="B76" s="36">
        <v>525.28549999999996</v>
      </c>
      <c r="C76" s="25">
        <v>18.096599817275997</v>
      </c>
      <c r="D76" s="35">
        <f t="shared" si="4"/>
        <v>0.29914955180100927</v>
      </c>
      <c r="E76" s="25">
        <f>B76+[1]Tabelle1!B$2-0.00054858</f>
        <v>526.29277642</v>
      </c>
    </row>
    <row r="77" spans="1:5" x14ac:dyDescent="0.25">
      <c r="A77" s="34" t="s">
        <v>308</v>
      </c>
      <c r="B77" s="36">
        <v>465.32189</v>
      </c>
      <c r="C77" s="25">
        <v>3.1143089532852177</v>
      </c>
      <c r="D77" s="35">
        <f t="shared" si="4"/>
        <v>5.1481722365090098E-2</v>
      </c>
      <c r="E77" s="25">
        <f>B77+[1]Tabelle1!B$2-0.00054858</f>
        <v>466.32916642000004</v>
      </c>
    </row>
    <row r="78" spans="1:5" x14ac:dyDescent="0.25">
      <c r="A78" s="34" t="s">
        <v>353</v>
      </c>
      <c r="B78" s="36">
        <v>572.29610500000001</v>
      </c>
      <c r="C78" s="25">
        <v>0.40308201313018799</v>
      </c>
      <c r="D78" s="35">
        <f>C78/SUM(C$78:C$80)</f>
        <v>2.7178178831204939E-2</v>
      </c>
      <c r="E78" s="25">
        <f>B78+[1]Tabelle1!B$2-0.00054858</f>
        <v>573.30338142000005</v>
      </c>
    </row>
    <row r="79" spans="1:5" x14ac:dyDescent="0.25">
      <c r="A79" s="34" t="s">
        <v>238</v>
      </c>
      <c r="B79" s="36">
        <v>600.327405</v>
      </c>
      <c r="C79" s="25">
        <v>13.69549989700317</v>
      </c>
      <c r="D79" s="35">
        <f>C79/SUM(C$78:C$80)</f>
        <v>0.92343179119550844</v>
      </c>
      <c r="E79" s="25">
        <f>B79+[1]Tabelle1!B$2-0.00054858</f>
        <v>601.33468142000004</v>
      </c>
    </row>
    <row r="80" spans="1:5" x14ac:dyDescent="0.25">
      <c r="A80" s="34" t="s">
        <v>348</v>
      </c>
      <c r="B80" s="36">
        <v>620.29610500000001</v>
      </c>
      <c r="C80" s="25">
        <v>0.73250797390937805</v>
      </c>
      <c r="D80" s="35">
        <f>C80/SUM(C$78:C$80)</f>
        <v>4.9390029973286571E-2</v>
      </c>
      <c r="E80" s="25">
        <f>B80+[1]Tabelle1!B$2-0.00054858</f>
        <v>621.30338142000005</v>
      </c>
    </row>
    <row r="81" spans="1:5" x14ac:dyDescent="0.25">
      <c r="A81" s="34" t="s">
        <v>272</v>
      </c>
      <c r="B81" s="36">
        <v>525.30661999999995</v>
      </c>
      <c r="C81" s="25">
        <v>5.9587999582290703</v>
      </c>
      <c r="D81" s="35">
        <f>C81/SUM(C$81:C$83)</f>
        <v>0.58589148652103074</v>
      </c>
      <c r="E81" s="25">
        <f>B81+[1]Tabelle1!B$2-0.00054858</f>
        <v>526.31389641999999</v>
      </c>
    </row>
    <row r="82" spans="1:5" x14ac:dyDescent="0.25">
      <c r="A82" s="34" t="s">
        <v>332</v>
      </c>
      <c r="B82" s="36">
        <v>523.29097000000002</v>
      </c>
      <c r="C82" s="25">
        <v>1.9270710051059718</v>
      </c>
      <c r="D82" s="35">
        <f>C82/SUM(C$81:C$83)</f>
        <v>0.1894768248183758</v>
      </c>
      <c r="E82" s="25">
        <f>B82+[1]Tabelle1!B$2-0.00054858</f>
        <v>524.29824642000005</v>
      </c>
    </row>
    <row r="83" spans="1:5" x14ac:dyDescent="0.25">
      <c r="A83" s="34" t="s">
        <v>320</v>
      </c>
      <c r="B83" s="36">
        <v>569.27531999999997</v>
      </c>
      <c r="C83" s="25">
        <v>2.2846129834651951</v>
      </c>
      <c r="D83" s="35">
        <f>C83/SUM(C$81:C$83)</f>
        <v>0.22463168866059349</v>
      </c>
      <c r="E83" s="25">
        <f>B83+[1]Tabelle1!B$2-0.00054858</f>
        <v>570.28259642</v>
      </c>
    </row>
    <row r="84" spans="1:5" x14ac:dyDescent="0.25">
      <c r="A84" s="34" t="s">
        <v>299</v>
      </c>
      <c r="B84" s="36">
        <v>648.47296499999993</v>
      </c>
      <c r="C84" s="25">
        <v>3.4515771269798243</v>
      </c>
      <c r="D84" s="35">
        <f t="shared" ref="D84:D95" si="5">C84/SUM(C$84:C$95)</f>
        <v>1.2125978137171227E-2</v>
      </c>
      <c r="E84" s="25">
        <f>B84+[1]Tabelle1!B$2-0.00054858</f>
        <v>649.48024141999997</v>
      </c>
    </row>
    <row r="85" spans="1:5" x14ac:dyDescent="0.25">
      <c r="A85" s="34" t="s">
        <v>227</v>
      </c>
      <c r="B85" s="36">
        <v>676.50426500000003</v>
      </c>
      <c r="C85" s="25">
        <v>14.67836999893189</v>
      </c>
      <c r="D85" s="35">
        <f t="shared" si="5"/>
        <v>5.1567613050009224E-2</v>
      </c>
      <c r="E85" s="25">
        <f>B85+[1]Tabelle1!B$2-0.00054858</f>
        <v>677.51154142000007</v>
      </c>
    </row>
    <row r="86" spans="1:5" x14ac:dyDescent="0.25">
      <c r="A86" s="34" t="s">
        <v>13</v>
      </c>
      <c r="B86" s="36">
        <v>674.48861499999998</v>
      </c>
      <c r="C86" s="25">
        <v>103.04860806465157</v>
      </c>
      <c r="D86" s="35">
        <f t="shared" si="5"/>
        <v>0.36202730592066407</v>
      </c>
      <c r="E86" s="25">
        <f>B86+[1]Tabelle1!B$2-0.00054858</f>
        <v>675.49589142000002</v>
      </c>
    </row>
    <row r="87" spans="1:5" x14ac:dyDescent="0.25">
      <c r="A87" s="34" t="s">
        <v>16</v>
      </c>
      <c r="B87" s="36">
        <v>702.51991500000008</v>
      </c>
      <c r="C87" s="25">
        <v>84.242898464202909</v>
      </c>
      <c r="D87" s="35">
        <f t="shared" si="5"/>
        <v>0.29595964610030606</v>
      </c>
      <c r="E87" s="25">
        <f>B87+[1]Tabelle1!B$2-0.00054858</f>
        <v>703.52719142000012</v>
      </c>
    </row>
    <row r="88" spans="1:5" x14ac:dyDescent="0.25">
      <c r="A88" s="34" t="s">
        <v>14</v>
      </c>
      <c r="B88" s="36">
        <v>700.50426500000003</v>
      </c>
      <c r="C88" s="25">
        <v>26.524510025978074</v>
      </c>
      <c r="D88" s="35">
        <f t="shared" si="5"/>
        <v>9.3185119973148212E-2</v>
      </c>
      <c r="E88" s="25">
        <f>B88+[1]Tabelle1!B$2-0.00054858</f>
        <v>701.51154142000007</v>
      </c>
    </row>
    <row r="89" spans="1:5" x14ac:dyDescent="0.25">
      <c r="A89" s="34" t="s">
        <v>317</v>
      </c>
      <c r="B89" s="36">
        <v>696.47296499999993</v>
      </c>
      <c r="C89" s="25">
        <v>2.35599005222321</v>
      </c>
      <c r="D89" s="35">
        <f t="shared" si="5"/>
        <v>8.2769942010971417E-3</v>
      </c>
      <c r="E89" s="25">
        <f>B89+[1]Tabelle1!B$2-0.00054858</f>
        <v>697.48024141999997</v>
      </c>
    </row>
    <row r="90" spans="1:5" x14ac:dyDescent="0.25">
      <c r="A90" s="34" t="s">
        <v>241</v>
      </c>
      <c r="B90" s="36">
        <v>730.55121499999996</v>
      </c>
      <c r="C90" s="25">
        <v>13.096494972705838</v>
      </c>
      <c r="D90" s="35">
        <f t="shared" si="5"/>
        <v>4.6010216741574829E-2</v>
      </c>
      <c r="E90" s="25">
        <f>B90+[1]Tabelle1!B$2-0.00054858</f>
        <v>731.55849142</v>
      </c>
    </row>
    <row r="91" spans="1:5" x14ac:dyDescent="0.25">
      <c r="A91" s="34" t="s">
        <v>283</v>
      </c>
      <c r="B91" s="36">
        <v>728.53556499999991</v>
      </c>
      <c r="C91" s="25">
        <v>4.6942650377750397</v>
      </c>
      <c r="D91" s="35">
        <f t="shared" si="5"/>
        <v>1.6491752356684371E-2</v>
      </c>
      <c r="E91" s="25">
        <f>B91+[1]Tabelle1!B$2-0.00054858</f>
        <v>729.54284141999995</v>
      </c>
    </row>
    <row r="92" spans="1:5" x14ac:dyDescent="0.25">
      <c r="A92" s="34" t="s">
        <v>201</v>
      </c>
      <c r="B92" s="36">
        <v>724.50426500000003</v>
      </c>
      <c r="C92" s="25">
        <v>25.519839763641322</v>
      </c>
      <c r="D92" s="35">
        <f t="shared" si="5"/>
        <v>8.9655542279248754E-2</v>
      </c>
      <c r="E92" s="25">
        <f>B92+[1]Tabelle1!B$2-0.00054858</f>
        <v>725.51154142000007</v>
      </c>
    </row>
    <row r="93" spans="1:5" x14ac:dyDescent="0.25">
      <c r="A93" s="34" t="s">
        <v>321</v>
      </c>
      <c r="B93" s="36">
        <v>758.58251500000006</v>
      </c>
      <c r="C93" s="25">
        <v>2.2721890211105329</v>
      </c>
      <c r="D93" s="35">
        <f t="shared" si="5"/>
        <v>7.9825869102382267E-3</v>
      </c>
      <c r="E93" s="25">
        <f>B93+[1]Tabelle1!B$2-0.00054858</f>
        <v>759.5897914200001</v>
      </c>
    </row>
    <row r="94" spans="1:5" x14ac:dyDescent="0.25">
      <c r="A94" s="34" t="s">
        <v>20</v>
      </c>
      <c r="B94" s="36">
        <v>748.50426500000003</v>
      </c>
      <c r="C94" s="25">
        <v>2.5345098972320601</v>
      </c>
      <c r="D94" s="35">
        <f t="shared" si="5"/>
        <v>8.9041648126728067E-3</v>
      </c>
      <c r="E94" s="25">
        <f>B94+[1]Tabelle1!B$2-0.00054858</f>
        <v>749.51154142000007</v>
      </c>
    </row>
    <row r="95" spans="1:5" x14ac:dyDescent="0.25">
      <c r="A95" s="34" t="s">
        <v>324</v>
      </c>
      <c r="B95" s="36">
        <v>786.61381499999993</v>
      </c>
      <c r="C95" s="25">
        <v>2.2239398956298801</v>
      </c>
      <c r="D95" s="35">
        <f t="shared" si="5"/>
        <v>7.8130795171851355E-3</v>
      </c>
      <c r="E95" s="25">
        <f>B95+[1]Tabelle1!B$2-0.00054858</f>
        <v>787.62109141999997</v>
      </c>
    </row>
    <row r="96" spans="1:5" x14ac:dyDescent="0.25">
      <c r="A96" s="34" t="s">
        <v>221</v>
      </c>
      <c r="B96" s="36">
        <v>705.53080999999997</v>
      </c>
      <c r="C96" s="25">
        <v>17.441450119018551</v>
      </c>
      <c r="D96" s="35">
        <f t="shared" ref="D96:D140" si="6">C96/SUM(C$96:C$140)</f>
        <v>1.6043548042471555E-3</v>
      </c>
      <c r="E96" s="25">
        <f>B96+[1]Tabelle1!B$2-0.00054858</f>
        <v>706.53808642000001</v>
      </c>
    </row>
    <row r="97" spans="1:5" x14ac:dyDescent="0.25">
      <c r="A97" s="34" t="s">
        <v>162</v>
      </c>
      <c r="B97" s="36">
        <v>719.54646000000002</v>
      </c>
      <c r="C97" s="25">
        <v>126.57947945594788</v>
      </c>
      <c r="D97" s="35">
        <f t="shared" si="6"/>
        <v>1.164343529915628E-2</v>
      </c>
      <c r="E97" s="25">
        <f>B97+[1]Tabelle1!B$2-0.00054858</f>
        <v>720.55373642000006</v>
      </c>
    </row>
    <row r="98" spans="1:5" x14ac:dyDescent="0.25">
      <c r="A98" s="34" t="s">
        <v>78</v>
      </c>
      <c r="B98" s="36">
        <v>733.56210999999996</v>
      </c>
      <c r="C98" s="25">
        <v>1398.0991183221342</v>
      </c>
      <c r="D98" s="35">
        <f t="shared" si="6"/>
        <v>0.12860438908390762</v>
      </c>
      <c r="E98" s="25">
        <f>B98+[1]Tabelle1!B$2-0.00054858</f>
        <v>734.56938642</v>
      </c>
    </row>
    <row r="99" spans="1:5" x14ac:dyDescent="0.25">
      <c r="A99" s="34" t="s">
        <v>76</v>
      </c>
      <c r="B99" s="36">
        <v>731.54646000000002</v>
      </c>
      <c r="C99" s="25">
        <v>70.301779270172148</v>
      </c>
      <c r="D99" s="35">
        <f t="shared" si="6"/>
        <v>6.4667213190167088E-3</v>
      </c>
      <c r="E99" s="25">
        <f>B99+[1]Tabelle1!B$2-0.00054858</f>
        <v>732.55373642000006</v>
      </c>
    </row>
    <row r="100" spans="1:5" x14ac:dyDescent="0.25">
      <c r="A100" s="34" t="s">
        <v>143</v>
      </c>
      <c r="B100" s="36">
        <v>729.53080999999997</v>
      </c>
      <c r="C100" s="25">
        <v>999.06698608398494</v>
      </c>
      <c r="D100" s="35">
        <f t="shared" si="6"/>
        <v>9.189934942053786E-2</v>
      </c>
      <c r="E100" s="25">
        <f>B100+[1]Tabelle1!B$2-0.00054858</f>
        <v>730.53808642000001</v>
      </c>
    </row>
    <row r="101" spans="1:5" x14ac:dyDescent="0.25">
      <c r="A101" s="34" t="s">
        <v>255</v>
      </c>
      <c r="B101" s="36">
        <v>747.57776000000001</v>
      </c>
      <c r="C101" s="25">
        <v>7.6838501691818299</v>
      </c>
      <c r="D101" s="35">
        <f t="shared" si="6"/>
        <v>7.0680028609547039E-4</v>
      </c>
      <c r="E101" s="25">
        <f>B101+[1]Tabelle1!B$2-0.00054858</f>
        <v>748.58503642000005</v>
      </c>
    </row>
    <row r="102" spans="1:5" x14ac:dyDescent="0.25">
      <c r="A102" s="34" t="s">
        <v>157</v>
      </c>
      <c r="B102" s="36">
        <v>745.56210999999996</v>
      </c>
      <c r="C102" s="25">
        <v>161.2581033706665</v>
      </c>
      <c r="D102" s="35">
        <f t="shared" si="6"/>
        <v>1.4833354514737529E-2</v>
      </c>
      <c r="E102" s="25">
        <f>B102+[1]Tabelle1!B$2-0.00054858</f>
        <v>746.56938642</v>
      </c>
    </row>
    <row r="103" spans="1:5" x14ac:dyDescent="0.25">
      <c r="A103" s="34" t="s">
        <v>145</v>
      </c>
      <c r="B103" s="36">
        <v>761.59340999999995</v>
      </c>
      <c r="C103" s="25">
        <v>565.95799255371105</v>
      </c>
      <c r="D103" s="35">
        <f t="shared" si="6"/>
        <v>5.2059743780450994E-2</v>
      </c>
      <c r="E103" s="25">
        <f>B103+[1]Tabelle1!B$2-0.00054858</f>
        <v>762.60068641999999</v>
      </c>
    </row>
    <row r="104" spans="1:5" x14ac:dyDescent="0.25">
      <c r="A104" s="34" t="s">
        <v>86</v>
      </c>
      <c r="B104" s="36">
        <v>759.57776000000001</v>
      </c>
      <c r="C104" s="25">
        <v>3128.4010282754903</v>
      </c>
      <c r="D104" s="35">
        <f t="shared" si="6"/>
        <v>0.28776650938287651</v>
      </c>
      <c r="E104" s="25">
        <f>B104+[1]Tabelle1!B$2-0.00054858</f>
        <v>760.58503642000005</v>
      </c>
    </row>
    <row r="105" spans="1:5" x14ac:dyDescent="0.25">
      <c r="A105" s="34" t="s">
        <v>84</v>
      </c>
      <c r="B105" s="36">
        <v>757.56210999999996</v>
      </c>
      <c r="C105" s="25">
        <v>386.6697998046875</v>
      </c>
      <c r="D105" s="35">
        <f t="shared" si="6"/>
        <v>3.5567888377439814E-2</v>
      </c>
      <c r="E105" s="25">
        <f>B105+[1]Tabelle1!B$2-0.00054858</f>
        <v>758.56938642</v>
      </c>
    </row>
    <row r="106" spans="1:5" x14ac:dyDescent="0.25">
      <c r="A106" s="34" t="s">
        <v>82</v>
      </c>
      <c r="B106" s="36">
        <v>755.54646000000002</v>
      </c>
      <c r="C106" s="25">
        <v>16.1870002746582</v>
      </c>
      <c r="D106" s="35">
        <f t="shared" si="6"/>
        <v>1.4889640184608257E-3</v>
      </c>
      <c r="E106" s="25">
        <f>B106+[1]Tabelle1!B$2-0.00054858</f>
        <v>756.55373642000006</v>
      </c>
    </row>
    <row r="107" spans="1:5" x14ac:dyDescent="0.25">
      <c r="A107" s="34" t="s">
        <v>158</v>
      </c>
      <c r="B107" s="36">
        <v>773.59340999999995</v>
      </c>
      <c r="C107" s="25">
        <v>159.21931982040397</v>
      </c>
      <c r="D107" s="35">
        <f t="shared" si="6"/>
        <v>1.4645816657428458E-2</v>
      </c>
      <c r="E107" s="25">
        <f>B107+[1]Tabelle1!B$2-0.00054858</f>
        <v>774.60068641999999</v>
      </c>
    </row>
    <row r="108" spans="1:5" x14ac:dyDescent="0.25">
      <c r="A108" s="34" t="s">
        <v>243</v>
      </c>
      <c r="B108" s="36">
        <v>789.62471000000005</v>
      </c>
      <c r="C108" s="25">
        <v>11.663769960403439</v>
      </c>
      <c r="D108" s="35">
        <f t="shared" si="6"/>
        <v>1.0728938960873457E-3</v>
      </c>
      <c r="E108" s="25">
        <f>B108+[1]Tabelle1!B$2-0.00054858</f>
        <v>790.63198642000009</v>
      </c>
    </row>
    <row r="109" spans="1:5" x14ac:dyDescent="0.25">
      <c r="A109" s="34" t="s">
        <v>102</v>
      </c>
      <c r="B109" s="36">
        <v>787.60906</v>
      </c>
      <c r="C109" s="25">
        <v>1102.5904698669906</v>
      </c>
      <c r="D109" s="35">
        <f t="shared" si="6"/>
        <v>0.10142197497210029</v>
      </c>
      <c r="E109" s="25">
        <f>B109+[1]Tabelle1!B$2-0.00054858</f>
        <v>788.61633642000004</v>
      </c>
    </row>
    <row r="110" spans="1:5" x14ac:dyDescent="0.25">
      <c r="A110" s="34" t="s">
        <v>100</v>
      </c>
      <c r="B110" s="36">
        <v>785.59340999999995</v>
      </c>
      <c r="C110" s="25">
        <v>322.77507543563837</v>
      </c>
      <c r="D110" s="35">
        <f t="shared" si="6"/>
        <v>2.9690521111070563E-2</v>
      </c>
      <c r="E110" s="25">
        <f>B110+[1]Tabelle1!B$2-0.00054858</f>
        <v>786.60068641999999</v>
      </c>
    </row>
    <row r="111" spans="1:5" x14ac:dyDescent="0.25">
      <c r="A111" s="34" t="s">
        <v>171</v>
      </c>
      <c r="B111" s="36">
        <v>783.57776000000001</v>
      </c>
      <c r="C111" s="25">
        <v>83.699789047241126</v>
      </c>
      <c r="D111" s="35">
        <f t="shared" si="6"/>
        <v>7.6991395644326775E-3</v>
      </c>
      <c r="E111" s="25">
        <f>B111+[1]Tabelle1!B$2-0.00054858</f>
        <v>784.58503642000005</v>
      </c>
    </row>
    <row r="112" spans="1:5" x14ac:dyDescent="0.25">
      <c r="A112" s="34" t="s">
        <v>98</v>
      </c>
      <c r="B112" s="36">
        <v>781.56210999999996</v>
      </c>
      <c r="C112" s="25">
        <v>232.32330322265622</v>
      </c>
      <c r="D112" s="35">
        <f t="shared" si="6"/>
        <v>2.1370299207942867E-2</v>
      </c>
      <c r="E112" s="25">
        <f>B112+[1]Tabelle1!B$2-0.00054858</f>
        <v>782.56938642</v>
      </c>
    </row>
    <row r="113" spans="1:5" x14ac:dyDescent="0.25">
      <c r="A113" s="34" t="s">
        <v>96</v>
      </c>
      <c r="B113" s="36">
        <v>779.54646000000002</v>
      </c>
      <c r="C113" s="25">
        <v>38.616901397705099</v>
      </c>
      <c r="D113" s="35">
        <f t="shared" si="6"/>
        <v>3.5521823506515387E-3</v>
      </c>
      <c r="E113" s="25">
        <f>B113+[1]Tabelle1!B$2-0.00054858</f>
        <v>780.55373642000006</v>
      </c>
    </row>
    <row r="114" spans="1:5" x14ac:dyDescent="0.25">
      <c r="A114" s="34" t="s">
        <v>184</v>
      </c>
      <c r="B114" s="36">
        <v>803.64035999999999</v>
      </c>
      <c r="C114" s="25">
        <v>40.951771259307876</v>
      </c>
      <c r="D114" s="35">
        <f t="shared" si="6"/>
        <v>3.7669557584927606E-3</v>
      </c>
      <c r="E114" s="25">
        <f>B114+[1]Tabelle1!B$2-0.00054858</f>
        <v>804.64763642000003</v>
      </c>
    </row>
    <row r="115" spans="1:5" x14ac:dyDescent="0.25">
      <c r="A115" s="34" t="s">
        <v>185</v>
      </c>
      <c r="B115" s="36">
        <v>801.62470999999994</v>
      </c>
      <c r="C115" s="25">
        <v>40.752680063247695</v>
      </c>
      <c r="D115" s="35">
        <f t="shared" si="6"/>
        <v>3.7486423204068893E-3</v>
      </c>
      <c r="E115" s="25">
        <f>B115+[1]Tabelle1!B$2-0.00054858</f>
        <v>802.63198641999998</v>
      </c>
    </row>
    <row r="116" spans="1:5" x14ac:dyDescent="0.25">
      <c r="A116" s="34" t="s">
        <v>186</v>
      </c>
      <c r="B116" s="36">
        <v>799.60906</v>
      </c>
      <c r="C116" s="25">
        <v>39.699852645397179</v>
      </c>
      <c r="D116" s="35">
        <f t="shared" si="6"/>
        <v>3.6517978083769084E-3</v>
      </c>
      <c r="E116" s="25">
        <f>B116+[1]Tabelle1!B$2-0.00054858</f>
        <v>800.61633642000004</v>
      </c>
    </row>
    <row r="117" spans="1:5" x14ac:dyDescent="0.25">
      <c r="A117" s="34" t="s">
        <v>122</v>
      </c>
      <c r="B117" s="36">
        <v>815.64035999999999</v>
      </c>
      <c r="C117" s="25">
        <v>82.002569317817688</v>
      </c>
      <c r="D117" s="35">
        <f t="shared" si="6"/>
        <v>7.5430205142285661E-3</v>
      </c>
      <c r="E117" s="25">
        <f>B117+[1]Tabelle1!B$2-0.00054858</f>
        <v>816.64763642000003</v>
      </c>
    </row>
    <row r="118" spans="1:5" x14ac:dyDescent="0.25">
      <c r="A118" s="34" t="s">
        <v>120</v>
      </c>
      <c r="B118" s="36">
        <v>813.62470999999994</v>
      </c>
      <c r="C118" s="25">
        <v>101.45106124877944</v>
      </c>
      <c r="D118" s="35">
        <f t="shared" si="6"/>
        <v>9.3319934064983925E-3</v>
      </c>
      <c r="E118" s="25">
        <f>B118+[1]Tabelle1!B$2-0.00054858</f>
        <v>814.63198641999998</v>
      </c>
    </row>
    <row r="119" spans="1:5" x14ac:dyDescent="0.25">
      <c r="A119" s="34" t="s">
        <v>181</v>
      </c>
      <c r="B119" s="36">
        <v>811.60906</v>
      </c>
      <c r="C119" s="25">
        <v>47.336068511009202</v>
      </c>
      <c r="D119" s="35">
        <f t="shared" si="6"/>
        <v>4.3542164448241161E-3</v>
      </c>
      <c r="E119" s="25">
        <f>B119+[1]Tabelle1!B$2-0.00054858</f>
        <v>812.61633642000004</v>
      </c>
    </row>
    <row r="120" spans="1:5" x14ac:dyDescent="0.25">
      <c r="A120" s="34" t="s">
        <v>112</v>
      </c>
      <c r="B120" s="36">
        <v>809.59340999999995</v>
      </c>
      <c r="C120" s="25">
        <v>235.60763263702393</v>
      </c>
      <c r="D120" s="35">
        <f t="shared" si="6"/>
        <v>2.1672408816875294E-2</v>
      </c>
      <c r="E120" s="25">
        <f>B120+[1]Tabelle1!B$2-0.00054858</f>
        <v>810.60068641999999</v>
      </c>
    </row>
    <row r="121" spans="1:5" x14ac:dyDescent="0.25">
      <c r="A121" s="34" t="s">
        <v>172</v>
      </c>
      <c r="B121" s="36">
        <v>807.57776000000001</v>
      </c>
      <c r="C121" s="25">
        <v>76.41821861267087</v>
      </c>
      <c r="D121" s="35">
        <f t="shared" si="6"/>
        <v>7.0293430492662989E-3</v>
      </c>
      <c r="E121" s="25">
        <f>B121+[1]Tabelle1!B$2-0.00054858</f>
        <v>808.58503642000005</v>
      </c>
    </row>
    <row r="122" spans="1:5" x14ac:dyDescent="0.25">
      <c r="A122" s="34" t="s">
        <v>110</v>
      </c>
      <c r="B122" s="36">
        <v>805.56210999999996</v>
      </c>
      <c r="C122" s="25">
        <v>477.39670205116261</v>
      </c>
      <c r="D122" s="35">
        <f t="shared" si="6"/>
        <v>4.3913418164259234E-2</v>
      </c>
      <c r="E122" s="25">
        <f>B122+[1]Tabelle1!B$2-0.00054858</f>
        <v>806.56938642</v>
      </c>
    </row>
    <row r="123" spans="1:5" x14ac:dyDescent="0.25">
      <c r="A123" s="34" t="s">
        <v>265</v>
      </c>
      <c r="B123" s="36">
        <v>803.54646000000002</v>
      </c>
      <c r="C123" s="25">
        <v>6.5541801452636701</v>
      </c>
      <c r="D123" s="35">
        <f t="shared" si="6"/>
        <v>6.02887393662815E-4</v>
      </c>
      <c r="E123" s="25">
        <f>B123+[1]Tabelle1!B$2-0.00054858</f>
        <v>804.55373642000006</v>
      </c>
    </row>
    <row r="124" spans="1:5" x14ac:dyDescent="0.25">
      <c r="A124" s="34" t="s">
        <v>295</v>
      </c>
      <c r="B124" s="36">
        <v>823.60906</v>
      </c>
      <c r="C124" s="25">
        <v>3.7936100959777801</v>
      </c>
      <c r="D124" s="35">
        <f t="shared" si="6"/>
        <v>3.4895588046809418E-4</v>
      </c>
      <c r="E124" s="25">
        <f>B124+[1]Tabelle1!B$2-0.00054858</f>
        <v>824.61633642000004</v>
      </c>
    </row>
    <row r="125" spans="1:5" x14ac:dyDescent="0.25">
      <c r="A125" s="34" t="s">
        <v>229</v>
      </c>
      <c r="B125" s="36">
        <v>819.57776000000001</v>
      </c>
      <c r="C125" s="25">
        <v>14.617790222167969</v>
      </c>
      <c r="D125" s="35">
        <f t="shared" si="6"/>
        <v>1.3446199605180508E-3</v>
      </c>
      <c r="E125" s="25">
        <f>B125+[1]Tabelle1!B$2-0.00054858</f>
        <v>820.58503642000005</v>
      </c>
    </row>
    <row r="126" spans="1:5" x14ac:dyDescent="0.25">
      <c r="A126" s="34" t="s">
        <v>126</v>
      </c>
      <c r="B126" s="36">
        <v>843.67165999999997</v>
      </c>
      <c r="C126" s="25">
        <v>23.165802776813518</v>
      </c>
      <c r="D126" s="35">
        <f t="shared" si="6"/>
        <v>2.1309103730254653E-3</v>
      </c>
      <c r="E126" s="25">
        <f>B126+[1]Tabelle1!B$2-0.00054858</f>
        <v>844.67893642000001</v>
      </c>
    </row>
    <row r="127" spans="1:5" x14ac:dyDescent="0.25">
      <c r="A127" s="34" t="s">
        <v>223</v>
      </c>
      <c r="B127" s="36">
        <v>841.65601000000004</v>
      </c>
      <c r="C127" s="25">
        <v>16.765319168567668</v>
      </c>
      <c r="D127" s="35">
        <f t="shared" si="6"/>
        <v>1.5421607818892767E-3</v>
      </c>
      <c r="E127" s="25">
        <f>B127+[1]Tabelle1!B$2-0.00054858</f>
        <v>842.66328642000008</v>
      </c>
    </row>
    <row r="128" spans="1:5" x14ac:dyDescent="0.25">
      <c r="A128" s="34" t="s">
        <v>203</v>
      </c>
      <c r="B128" s="36">
        <v>837.62470999999994</v>
      </c>
      <c r="C128" s="25">
        <v>23.4139997959137</v>
      </c>
      <c r="D128" s="35">
        <f t="shared" si="6"/>
        <v>2.153740818732442E-3</v>
      </c>
      <c r="E128" s="25">
        <f>B128+[1]Tabelle1!B$2-0.00054858</f>
        <v>838.63198641999998</v>
      </c>
    </row>
    <row r="129" spans="1:5" x14ac:dyDescent="0.25">
      <c r="A129" s="34" t="s">
        <v>266</v>
      </c>
      <c r="B129" s="36">
        <v>835.60906</v>
      </c>
      <c r="C129" s="25">
        <v>6.4272201061248797</v>
      </c>
      <c r="D129" s="35">
        <f t="shared" si="6"/>
        <v>5.9120895251544626E-4</v>
      </c>
      <c r="E129" s="25">
        <f>B129+[1]Tabelle1!B$2-0.00054858</f>
        <v>836.61633642000004</v>
      </c>
    </row>
    <row r="130" spans="1:5" x14ac:dyDescent="0.25">
      <c r="A130" s="34" t="s">
        <v>130</v>
      </c>
      <c r="B130" s="36">
        <v>833.59340999999995</v>
      </c>
      <c r="C130" s="25">
        <v>493.67690277099638</v>
      </c>
      <c r="D130" s="35">
        <f t="shared" si="6"/>
        <v>4.5410955241780807E-2</v>
      </c>
      <c r="E130" s="25">
        <f>B130+[1]Tabelle1!B$2-0.00054858</f>
        <v>834.60068641999999</v>
      </c>
    </row>
    <row r="131" spans="1:5" x14ac:dyDescent="0.25">
      <c r="A131" s="34" t="s">
        <v>127</v>
      </c>
      <c r="B131" s="36">
        <v>831.57776000000001</v>
      </c>
      <c r="C131" s="25">
        <v>110.52989959716788</v>
      </c>
      <c r="D131" s="35">
        <f t="shared" si="6"/>
        <v>1.0167111921405451E-2</v>
      </c>
      <c r="E131" s="25">
        <f>B131+[1]Tabelle1!B$2-0.00054858</f>
        <v>832.58503642000005</v>
      </c>
    </row>
    <row r="132" spans="1:5" x14ac:dyDescent="0.25">
      <c r="A132" s="34" t="s">
        <v>220</v>
      </c>
      <c r="B132" s="36">
        <v>871.70295999999996</v>
      </c>
      <c r="C132" s="25">
        <v>17.487114012241371</v>
      </c>
      <c r="D132" s="35">
        <f t="shared" si="6"/>
        <v>1.6085552053590319E-3</v>
      </c>
      <c r="E132" s="25">
        <f>B132+[1]Tabelle1!B$2-0.00054858</f>
        <v>872.71023642</v>
      </c>
    </row>
    <row r="133" spans="1:5" x14ac:dyDescent="0.25">
      <c r="A133" s="34" t="s">
        <v>249</v>
      </c>
      <c r="B133" s="36">
        <v>869.68731000000002</v>
      </c>
      <c r="C133" s="25">
        <v>9.0477700233459402</v>
      </c>
      <c r="D133" s="35">
        <f t="shared" si="6"/>
        <v>8.3226068965733908E-4</v>
      </c>
      <c r="E133" s="25">
        <f>B133+[1]Tabelle1!B$2-0.00054858</f>
        <v>870.69458642000006</v>
      </c>
    </row>
    <row r="134" spans="1:5" x14ac:dyDescent="0.25">
      <c r="A134" s="34" t="s">
        <v>270</v>
      </c>
      <c r="B134" s="36">
        <v>719.58285000000001</v>
      </c>
      <c r="C134" s="25">
        <v>6.0247172787785566</v>
      </c>
      <c r="D134" s="35">
        <f t="shared" si="6"/>
        <v>5.5418466036258286E-4</v>
      </c>
      <c r="E134" s="25">
        <f>B134+[1]Tabelle1!B$2-0.00054858</f>
        <v>720.59012642000005</v>
      </c>
    </row>
    <row r="135" spans="1:5" x14ac:dyDescent="0.25">
      <c r="A135" s="34" t="s">
        <v>200</v>
      </c>
      <c r="B135" s="36">
        <v>745.59850000000006</v>
      </c>
      <c r="C135" s="25">
        <v>25.919746298342954</v>
      </c>
      <c r="D135" s="35">
        <f t="shared" si="6"/>
        <v>2.3842323439190014E-3</v>
      </c>
      <c r="E135" s="25">
        <f>B135+[1]Tabelle1!B$2-0.00054858</f>
        <v>746.6057764200001</v>
      </c>
    </row>
    <row r="136" spans="1:5" x14ac:dyDescent="0.25">
      <c r="A136" s="34" t="s">
        <v>206</v>
      </c>
      <c r="B136" s="36">
        <v>741.56719999999996</v>
      </c>
      <c r="C136" s="25">
        <v>21.932549931108969</v>
      </c>
      <c r="D136" s="35">
        <f t="shared" si="6"/>
        <v>2.0174693968247484E-3</v>
      </c>
      <c r="E136" s="25">
        <f>B136+[1]Tabelle1!B$2-0.00054858</f>
        <v>742.57447642</v>
      </c>
    </row>
    <row r="137" spans="1:5" x14ac:dyDescent="0.25">
      <c r="A137" s="34" t="s">
        <v>298</v>
      </c>
      <c r="B137" s="36">
        <v>773.62980000000005</v>
      </c>
      <c r="C137" s="25">
        <v>3.4849693393334791</v>
      </c>
      <c r="D137" s="35">
        <f t="shared" si="6"/>
        <v>3.2056550711440053E-4</v>
      </c>
      <c r="E137" s="25">
        <f>B137+[1]Tabelle1!B$2-0.00054858</f>
        <v>774.63707642000008</v>
      </c>
    </row>
    <row r="138" spans="1:5" x14ac:dyDescent="0.25">
      <c r="A138" s="34" t="s">
        <v>214</v>
      </c>
      <c r="B138" s="36">
        <v>787.64544999999998</v>
      </c>
      <c r="C138" s="25">
        <v>19.147733889520168</v>
      </c>
      <c r="D138" s="35">
        <f t="shared" si="6"/>
        <v>1.7613076118367151E-3</v>
      </c>
      <c r="E138" s="25">
        <f>B138+[1]Tabelle1!B$2-0.00054858</f>
        <v>788.65272642000002</v>
      </c>
    </row>
    <row r="139" spans="1:5" x14ac:dyDescent="0.25">
      <c r="A139" s="34" t="s">
        <v>167</v>
      </c>
      <c r="B139" s="36">
        <v>785.62980000000005</v>
      </c>
      <c r="C139" s="25">
        <v>91.865059643983813</v>
      </c>
      <c r="D139" s="35">
        <f t="shared" si="6"/>
        <v>8.450223391778984E-3</v>
      </c>
      <c r="E139" s="25">
        <f>B139+[1]Tabelle1!B$2-0.00054858</f>
        <v>786.63707642000008</v>
      </c>
    </row>
    <row r="140" spans="1:5" x14ac:dyDescent="0.25">
      <c r="A140" s="34" t="s">
        <v>259</v>
      </c>
      <c r="B140" s="36">
        <v>821.62980000000005</v>
      </c>
      <c r="C140" s="25">
        <v>7.3111298084258998</v>
      </c>
      <c r="D140" s="35">
        <f t="shared" si="6"/>
        <v>6.7251553928032661E-4</v>
      </c>
      <c r="E140" s="25">
        <f>B140+[1]Tabelle1!B$2-0.00054858</f>
        <v>822.63707642000008</v>
      </c>
    </row>
    <row r="141" spans="1:5" x14ac:dyDescent="0.25">
      <c r="A141" s="34" t="s">
        <v>277</v>
      </c>
      <c r="B141" s="36">
        <v>691.51515999999992</v>
      </c>
      <c r="C141" s="25">
        <v>5.1601956486701894</v>
      </c>
      <c r="D141" s="35">
        <f t="shared" ref="D141:D172" si="7">C141/SUM(C$141:C$196)</f>
        <v>7.3194850563542649E-4</v>
      </c>
      <c r="E141" s="25">
        <f>B141+[1]Tabelle1!B$2-0.00054858</f>
        <v>692.52243641999996</v>
      </c>
    </row>
    <row r="142" spans="1:5" x14ac:dyDescent="0.25">
      <c r="A142" s="34" t="s">
        <v>72</v>
      </c>
      <c r="B142" s="36">
        <v>717.53080999999997</v>
      </c>
      <c r="C142" s="25">
        <v>152.14810764789584</v>
      </c>
      <c r="D142" s="35">
        <f t="shared" si="7"/>
        <v>2.1581464659549222E-2</v>
      </c>
      <c r="E142" s="25">
        <f>B142+[1]Tabelle1!B$2-0.00054858</f>
        <v>718.53808642000001</v>
      </c>
    </row>
    <row r="143" spans="1:5" x14ac:dyDescent="0.25">
      <c r="A143" s="34" t="s">
        <v>244</v>
      </c>
      <c r="B143" s="36">
        <v>715.51515999999992</v>
      </c>
      <c r="C143" s="25">
        <v>11.068237468600273</v>
      </c>
      <c r="D143" s="35">
        <f t="shared" si="7"/>
        <v>1.5699753317004125E-3</v>
      </c>
      <c r="E143" s="25">
        <f>B143+[1]Tabelle1!B$2-0.00054858</f>
        <v>716.52243641999996</v>
      </c>
    </row>
    <row r="144" spans="1:5" x14ac:dyDescent="0.25">
      <c r="A144" s="34" t="s">
        <v>18</v>
      </c>
      <c r="B144" s="36">
        <v>743.54646000000002</v>
      </c>
      <c r="C144" s="25">
        <v>234.39856174588206</v>
      </c>
      <c r="D144" s="35">
        <f t="shared" si="7"/>
        <v>3.3248289149115026E-2</v>
      </c>
      <c r="E144" s="25">
        <f>B144+[1]Tabelle1!B$2-0.00054858</f>
        <v>744.55373642000006</v>
      </c>
    </row>
    <row r="145" spans="1:5" x14ac:dyDescent="0.25">
      <c r="A145" s="34" t="s">
        <v>226</v>
      </c>
      <c r="B145" s="36">
        <v>741.53080999999997</v>
      </c>
      <c r="C145" s="25">
        <v>15.981189608573905</v>
      </c>
      <c r="D145" s="35">
        <f t="shared" si="7"/>
        <v>2.2668535553078423E-3</v>
      </c>
      <c r="E145" s="25">
        <f>B145+[1]Tabelle1!B$2-0.00054858</f>
        <v>742.53808642000001</v>
      </c>
    </row>
    <row r="146" spans="1:5" x14ac:dyDescent="0.25">
      <c r="A146" s="34" t="s">
        <v>176</v>
      </c>
      <c r="B146" s="36">
        <v>739.51515999999992</v>
      </c>
      <c r="C146" s="25">
        <v>63.265144318342124</v>
      </c>
      <c r="D146" s="35">
        <f t="shared" si="7"/>
        <v>8.9738511861567945E-3</v>
      </c>
      <c r="E146" s="25">
        <f>B146+[1]Tabelle1!B$2-0.00054858</f>
        <v>740.52243641999996</v>
      </c>
    </row>
    <row r="147" spans="1:5" x14ac:dyDescent="0.25">
      <c r="A147" s="34" t="s">
        <v>188</v>
      </c>
      <c r="B147" s="36">
        <v>771.5777599999999</v>
      </c>
      <c r="C147" s="25">
        <v>37.235004425048807</v>
      </c>
      <c r="D147" s="35">
        <f t="shared" si="7"/>
        <v>5.2816031991474001E-3</v>
      </c>
      <c r="E147" s="25">
        <f>B147+[1]Tabelle1!B$2-0.00054858</f>
        <v>772.58503641999994</v>
      </c>
    </row>
    <row r="148" spans="1:5" x14ac:dyDescent="0.25">
      <c r="A148" s="34" t="s">
        <v>240</v>
      </c>
      <c r="B148" s="36">
        <v>769.56211000000008</v>
      </c>
      <c r="C148" s="25">
        <v>13.284680679440495</v>
      </c>
      <c r="D148" s="35">
        <f t="shared" si="7"/>
        <v>1.8843669568354728E-3</v>
      </c>
      <c r="E148" s="25">
        <f>B148+[1]Tabelle1!B$2-0.00054858</f>
        <v>770.56938642000011</v>
      </c>
    </row>
    <row r="149" spans="1:5" x14ac:dyDescent="0.25">
      <c r="A149" s="34" t="s">
        <v>22</v>
      </c>
      <c r="B149" s="36">
        <v>767.54646000000002</v>
      </c>
      <c r="C149" s="25">
        <v>518.31353974342414</v>
      </c>
      <c r="D149" s="35">
        <f t="shared" si="7"/>
        <v>7.3520239676101343E-2</v>
      </c>
      <c r="E149" s="25">
        <f>B149+[1]Tabelle1!B$2-0.00054858</f>
        <v>768.55373642000006</v>
      </c>
    </row>
    <row r="150" spans="1:5" x14ac:dyDescent="0.25">
      <c r="A150" s="34" t="s">
        <v>89</v>
      </c>
      <c r="B150" s="36">
        <v>765.53080999999997</v>
      </c>
      <c r="C150" s="25">
        <v>163.54853296279904</v>
      </c>
      <c r="D150" s="35">
        <f t="shared" si="7"/>
        <v>2.3198559211962583E-2</v>
      </c>
      <c r="E150" s="25">
        <f>B150+[1]Tabelle1!B$2-0.00054858</f>
        <v>766.53808642000001</v>
      </c>
    </row>
    <row r="151" spans="1:5" x14ac:dyDescent="0.25">
      <c r="A151" s="34" t="s">
        <v>87</v>
      </c>
      <c r="B151" s="36">
        <v>763.51515999999992</v>
      </c>
      <c r="C151" s="25">
        <v>333.18598544597671</v>
      </c>
      <c r="D151" s="35">
        <f t="shared" si="7"/>
        <v>4.726080186682409E-2</v>
      </c>
      <c r="E151" s="25">
        <f>B151+[1]Tabelle1!B$2-0.00054858</f>
        <v>764.52243641999996</v>
      </c>
    </row>
    <row r="152" spans="1:5" x14ac:dyDescent="0.25">
      <c r="A152" s="34" t="s">
        <v>257</v>
      </c>
      <c r="B152" s="36">
        <v>777.53080999999997</v>
      </c>
      <c r="C152" s="25">
        <v>7.6385411620140058</v>
      </c>
      <c r="D152" s="35">
        <f t="shared" si="7"/>
        <v>1.0834896909793881E-3</v>
      </c>
      <c r="E152" s="25">
        <f>B152+[1]Tabelle1!B$2-0.00054858</f>
        <v>778.53808642000001</v>
      </c>
    </row>
    <row r="153" spans="1:5" x14ac:dyDescent="0.25">
      <c r="A153" s="34" t="s">
        <v>106</v>
      </c>
      <c r="B153" s="36">
        <v>795.5777599999999</v>
      </c>
      <c r="C153" s="25">
        <v>54.919352784752896</v>
      </c>
      <c r="D153" s="35">
        <f t="shared" si="7"/>
        <v>7.7900414903113143E-3</v>
      </c>
      <c r="E153" s="25">
        <f>B153+[1]Tabelle1!B$2-0.00054858</f>
        <v>796.58503641999994</v>
      </c>
    </row>
    <row r="154" spans="1:5" x14ac:dyDescent="0.25">
      <c r="A154" s="34" t="s">
        <v>95</v>
      </c>
      <c r="B154" s="36">
        <v>793.56211000000008</v>
      </c>
      <c r="C154" s="25">
        <v>9.9919729828834463</v>
      </c>
      <c r="D154" s="35">
        <f t="shared" si="7"/>
        <v>1.4173124802071895E-3</v>
      </c>
      <c r="E154" s="25">
        <f>B154+[1]Tabelle1!B$2-0.00054858</f>
        <v>794.56938642000011</v>
      </c>
    </row>
    <row r="155" spans="1:5" x14ac:dyDescent="0.25">
      <c r="A155" s="34" t="s">
        <v>28</v>
      </c>
      <c r="B155" s="36">
        <v>791.54646000000002</v>
      </c>
      <c r="C155" s="25">
        <v>1412.9770202636721</v>
      </c>
      <c r="D155" s="35">
        <f t="shared" si="7"/>
        <v>0.20042387709576834</v>
      </c>
      <c r="E155" s="25">
        <f>B155+[1]Tabelle1!B$2-0.00054858</f>
        <v>792.55373642000006</v>
      </c>
    </row>
    <row r="156" spans="1:5" x14ac:dyDescent="0.25">
      <c r="A156" s="34" t="s">
        <v>104</v>
      </c>
      <c r="B156" s="36">
        <v>789.53080999999997</v>
      </c>
      <c r="C156" s="25">
        <v>131.14700126647949</v>
      </c>
      <c r="D156" s="35">
        <f t="shared" si="7"/>
        <v>1.8602560470804035E-2</v>
      </c>
      <c r="E156" s="25">
        <f>B156+[1]Tabelle1!B$2-0.00054858</f>
        <v>790.53808642000001</v>
      </c>
    </row>
    <row r="157" spans="1:5" x14ac:dyDescent="0.25">
      <c r="A157" s="34" t="s">
        <v>285</v>
      </c>
      <c r="B157" s="36">
        <v>787.51515999999992</v>
      </c>
      <c r="C157" s="25">
        <v>4.6715399026870701</v>
      </c>
      <c r="D157" s="35">
        <f t="shared" si="7"/>
        <v>6.6263507889846118E-4</v>
      </c>
      <c r="E157" s="25">
        <f>B157+[1]Tabelle1!B$2-0.00054858</f>
        <v>788.52243641999996</v>
      </c>
    </row>
    <row r="158" spans="1:5" x14ac:dyDescent="0.25">
      <c r="A158" s="34" t="s">
        <v>342</v>
      </c>
      <c r="B158" s="36">
        <v>815.54646000000002</v>
      </c>
      <c r="C158" s="25">
        <v>1.18254005908966</v>
      </c>
      <c r="D158" s="35">
        <f t="shared" si="7"/>
        <v>1.677375216049734E-4</v>
      </c>
      <c r="E158" s="25">
        <f>B158+[1]Tabelle1!B$2-0.00054858</f>
        <v>816.55373642000006</v>
      </c>
    </row>
    <row r="159" spans="1:5" x14ac:dyDescent="0.25">
      <c r="A159" s="34" t="s">
        <v>248</v>
      </c>
      <c r="B159" s="36">
        <v>839.54646000000002</v>
      </c>
      <c r="C159" s="25">
        <v>9.2039499282836896</v>
      </c>
      <c r="D159" s="35">
        <f t="shared" si="7"/>
        <v>1.3055352654480557E-3</v>
      </c>
      <c r="E159" s="25">
        <f>B159+[1]Tabelle1!B$2-0.00054858</f>
        <v>840.55373642000006</v>
      </c>
    </row>
    <row r="160" spans="1:5" x14ac:dyDescent="0.25">
      <c r="A160" s="34" t="s">
        <v>194</v>
      </c>
      <c r="B160" s="36">
        <v>835.51515999999992</v>
      </c>
      <c r="C160" s="25">
        <v>32.610030651092536</v>
      </c>
      <c r="D160" s="35">
        <f t="shared" si="7"/>
        <v>4.6255732977767564E-3</v>
      </c>
      <c r="E160" s="25">
        <f>B160+[1]Tabelle1!B$2-0.00054858</f>
        <v>836.52243641999996</v>
      </c>
    </row>
    <row r="161" spans="1:5" x14ac:dyDescent="0.25">
      <c r="A161" s="34" t="s">
        <v>290</v>
      </c>
      <c r="B161" s="36">
        <v>675.52025000000003</v>
      </c>
      <c r="C161" s="25">
        <v>4.2967054247856149</v>
      </c>
      <c r="D161" s="35">
        <f t="shared" si="7"/>
        <v>6.0946664214910854E-4</v>
      </c>
      <c r="E161" s="25">
        <f>B161+[1]Tabelle1!B$2-0.00054858</f>
        <v>676.52752642000007</v>
      </c>
    </row>
    <row r="162" spans="1:5" x14ac:dyDescent="0.25">
      <c r="A162" s="34" t="s">
        <v>275</v>
      </c>
      <c r="B162" s="36">
        <v>673.50459999999998</v>
      </c>
      <c r="C162" s="25">
        <v>5.3593089729547536</v>
      </c>
      <c r="D162" s="35">
        <f t="shared" si="7"/>
        <v>7.6019175648963527E-4</v>
      </c>
      <c r="E162" s="25">
        <f>B162+[1]Tabelle1!B$2-0.00054858</f>
        <v>674.51187642000002</v>
      </c>
    </row>
    <row r="163" spans="1:5" x14ac:dyDescent="0.25">
      <c r="A163" s="34" t="s">
        <v>196</v>
      </c>
      <c r="B163" s="36">
        <v>703.55155000000002</v>
      </c>
      <c r="C163" s="25">
        <v>30.692406222224246</v>
      </c>
      <c r="D163" s="35">
        <f t="shared" si="7"/>
        <v>4.3535676548430722E-3</v>
      </c>
      <c r="E163" s="25">
        <f>B163+[1]Tabelle1!B$2-0.00054858</f>
        <v>704.55882642000006</v>
      </c>
    </row>
    <row r="164" spans="1:5" x14ac:dyDescent="0.25">
      <c r="A164" s="34" t="s">
        <v>149</v>
      </c>
      <c r="B164" s="36">
        <v>701.53589999999997</v>
      </c>
      <c r="C164" s="25">
        <v>318.8836185708642</v>
      </c>
      <c r="D164" s="35">
        <f t="shared" si="7"/>
        <v>4.5232081102334072E-2</v>
      </c>
      <c r="E164" s="25">
        <f>B164+[1]Tabelle1!B$2-0.00054858</f>
        <v>702.54317642000001</v>
      </c>
    </row>
    <row r="165" spans="1:5" x14ac:dyDescent="0.25">
      <c r="A165" s="34" t="s">
        <v>239</v>
      </c>
      <c r="B165" s="36">
        <v>699.52025000000003</v>
      </c>
      <c r="C165" s="25">
        <v>13.409976959228523</v>
      </c>
      <c r="D165" s="35">
        <f t="shared" si="7"/>
        <v>1.9021396210902009E-3</v>
      </c>
      <c r="E165" s="25">
        <f>B165+[1]Tabelle1!B$2-0.00054858</f>
        <v>700.52752642000007</v>
      </c>
    </row>
    <row r="166" spans="1:5" x14ac:dyDescent="0.25">
      <c r="A166" s="34" t="s">
        <v>232</v>
      </c>
      <c r="B166" s="36">
        <v>715.55155000000002</v>
      </c>
      <c r="C166" s="25">
        <v>14.450164947658783</v>
      </c>
      <c r="D166" s="35">
        <f t="shared" si="7"/>
        <v>2.0496851979536785E-3</v>
      </c>
      <c r="E166" s="25">
        <f>B166+[1]Tabelle1!B$2-0.00054858</f>
        <v>716.55882642000006</v>
      </c>
    </row>
    <row r="167" spans="1:5" x14ac:dyDescent="0.25">
      <c r="A167" s="34" t="s">
        <v>345</v>
      </c>
      <c r="B167" s="36">
        <v>713.53589999999997</v>
      </c>
      <c r="C167" s="25">
        <v>1.0304160192608829</v>
      </c>
      <c r="D167" s="35">
        <f t="shared" si="7"/>
        <v>1.4615947084781029E-4</v>
      </c>
      <c r="E167" s="25">
        <f>B167+[1]Tabelle1!B$2-0.00054858</f>
        <v>714.54317642000001</v>
      </c>
    </row>
    <row r="168" spans="1:5" x14ac:dyDescent="0.25">
      <c r="A168" s="34" t="s">
        <v>233</v>
      </c>
      <c r="B168" s="36">
        <v>731.58285000000001</v>
      </c>
      <c r="C168" s="25">
        <v>14.093961954116825</v>
      </c>
      <c r="D168" s="35">
        <f t="shared" si="7"/>
        <v>1.9991595461030377E-3</v>
      </c>
      <c r="E168" s="25">
        <f>B168+[1]Tabelle1!B$2-0.00054858</f>
        <v>732.59012642000005</v>
      </c>
    </row>
    <row r="169" spans="1:5" x14ac:dyDescent="0.25">
      <c r="A169" s="34" t="s">
        <v>146</v>
      </c>
      <c r="B169" s="36">
        <v>729.56719999999996</v>
      </c>
      <c r="C169" s="25">
        <v>519.77683420479354</v>
      </c>
      <c r="D169" s="35">
        <f t="shared" si="7"/>
        <v>7.3727800836031379E-2</v>
      </c>
      <c r="E169" s="25">
        <f>B169+[1]Tabelle1!B$2-0.00054858</f>
        <v>730.57447642</v>
      </c>
    </row>
    <row r="170" spans="1:5" x14ac:dyDescent="0.25">
      <c r="A170" s="34" t="s">
        <v>147</v>
      </c>
      <c r="B170" s="36">
        <v>727.55155000000002</v>
      </c>
      <c r="C170" s="25">
        <v>517.04999945312773</v>
      </c>
      <c r="D170" s="35">
        <f t="shared" si="7"/>
        <v>7.3341012668006994E-2</v>
      </c>
      <c r="E170" s="25">
        <f>B170+[1]Tabelle1!B$2-0.00054858</f>
        <v>728.55882642000006</v>
      </c>
    </row>
    <row r="171" spans="1:5" x14ac:dyDescent="0.25">
      <c r="A171" s="34" t="s">
        <v>187</v>
      </c>
      <c r="B171" s="36">
        <v>725.53589999999997</v>
      </c>
      <c r="C171" s="25">
        <v>37.298820376396179</v>
      </c>
      <c r="D171" s="35">
        <f t="shared" si="7"/>
        <v>5.2906551796157086E-3</v>
      </c>
      <c r="E171" s="25">
        <f>B171+[1]Tabelle1!B$2-0.00054858</f>
        <v>726.54317642000001</v>
      </c>
    </row>
    <row r="172" spans="1:5" x14ac:dyDescent="0.25">
      <c r="A172" s="34" t="s">
        <v>178</v>
      </c>
      <c r="B172" s="36">
        <v>723.52025000000003</v>
      </c>
      <c r="C172" s="25">
        <v>57.396999359130902</v>
      </c>
      <c r="D172" s="35">
        <f t="shared" si="7"/>
        <v>8.1414835345826522E-3</v>
      </c>
      <c r="E172" s="25">
        <f>B172+[1]Tabelle1!B$2-0.00054858</f>
        <v>724.52752642000007</v>
      </c>
    </row>
    <row r="173" spans="1:5" x14ac:dyDescent="0.25">
      <c r="A173" s="34" t="s">
        <v>253</v>
      </c>
      <c r="B173" s="36">
        <v>743.58285000000001</v>
      </c>
      <c r="C173" s="25">
        <v>8.5209807381033915</v>
      </c>
      <c r="D173" s="35">
        <f t="shared" ref="D173:D196" si="8">C173/SUM(C$141:C$196)</f>
        <v>1.2086594273630533E-3</v>
      </c>
      <c r="E173" s="25">
        <f>B173+[1]Tabelle1!B$2-0.00054858</f>
        <v>744.59012642000005</v>
      </c>
    </row>
    <row r="174" spans="1:5" x14ac:dyDescent="0.25">
      <c r="A174" s="34" t="s">
        <v>288</v>
      </c>
      <c r="B174" s="36">
        <v>737.53589999999997</v>
      </c>
      <c r="C174" s="25">
        <v>4.3833500146865862</v>
      </c>
      <c r="D174" s="35">
        <f t="shared" si="8"/>
        <v>6.2175675330327653E-4</v>
      </c>
      <c r="E174" s="25">
        <f>B174+[1]Tabelle1!B$2-0.00054858</f>
        <v>738.54317642000001</v>
      </c>
    </row>
    <row r="175" spans="1:5" x14ac:dyDescent="0.25">
      <c r="A175" s="34" t="s">
        <v>235</v>
      </c>
      <c r="B175" s="36">
        <v>759.61415</v>
      </c>
      <c r="C175" s="25">
        <v>14.00126988440755</v>
      </c>
      <c r="D175" s="35">
        <f t="shared" si="8"/>
        <v>1.9860116295263778E-3</v>
      </c>
      <c r="E175" s="25">
        <f>B175+[1]Tabelle1!B$2-0.00054858</f>
        <v>760.62142642000003</v>
      </c>
    </row>
    <row r="176" spans="1:5" x14ac:dyDescent="0.25">
      <c r="A176" s="34" t="s">
        <v>156</v>
      </c>
      <c r="B176" s="36">
        <v>757.59849999999994</v>
      </c>
      <c r="C176" s="25">
        <v>175.06679838895801</v>
      </c>
      <c r="D176" s="35">
        <f t="shared" si="8"/>
        <v>2.4832368807604931E-2</v>
      </c>
      <c r="E176" s="25">
        <f>B176+[1]Tabelle1!B$2-0.00054858</f>
        <v>758.60577641999998</v>
      </c>
    </row>
    <row r="177" spans="1:5" x14ac:dyDescent="0.25">
      <c r="A177" s="34" t="s">
        <v>155</v>
      </c>
      <c r="B177" s="36">
        <v>755.58285000000001</v>
      </c>
      <c r="C177" s="25">
        <v>214.94790194928652</v>
      </c>
      <c r="D177" s="35">
        <f t="shared" si="8"/>
        <v>3.0489308222604983E-2</v>
      </c>
      <c r="E177" s="25">
        <f>B177+[1]Tabelle1!B$2-0.00054858</f>
        <v>756.59012642000005</v>
      </c>
    </row>
    <row r="178" spans="1:5" x14ac:dyDescent="0.25">
      <c r="A178" s="34" t="s">
        <v>180</v>
      </c>
      <c r="B178" s="36">
        <v>753.56719999999996</v>
      </c>
      <c r="C178" s="25">
        <v>49.74933934211731</v>
      </c>
      <c r="D178" s="35">
        <f t="shared" si="8"/>
        <v>7.0567003786371112E-3</v>
      </c>
      <c r="E178" s="25">
        <f>B178+[1]Tabelle1!B$2-0.00054858</f>
        <v>754.57447642</v>
      </c>
    </row>
    <row r="179" spans="1:5" x14ac:dyDescent="0.25">
      <c r="A179" s="34" t="s">
        <v>152</v>
      </c>
      <c r="B179" s="36">
        <v>751.55155000000002</v>
      </c>
      <c r="C179" s="25">
        <v>263.8059804737569</v>
      </c>
      <c r="D179" s="35">
        <f t="shared" si="8"/>
        <v>3.7419587614902904E-2</v>
      </c>
      <c r="E179" s="25">
        <f>B179+[1]Tabelle1!B$2-0.00054858</f>
        <v>752.55882642000006</v>
      </c>
    </row>
    <row r="180" spans="1:5" x14ac:dyDescent="0.25">
      <c r="A180" s="34" t="s">
        <v>159</v>
      </c>
      <c r="B180" s="36">
        <v>749.53589999999997</v>
      </c>
      <c r="C180" s="25">
        <v>147.32370918989184</v>
      </c>
      <c r="D180" s="35">
        <f t="shared" si="8"/>
        <v>2.0897147342465346E-2</v>
      </c>
      <c r="E180" s="25">
        <f>B180+[1]Tabelle1!B$2-0.00054858</f>
        <v>750.54317642000001</v>
      </c>
    </row>
    <row r="181" spans="1:5" x14ac:dyDescent="0.25">
      <c r="A181" s="34" t="s">
        <v>153</v>
      </c>
      <c r="B181" s="36">
        <v>747.52025000000003</v>
      </c>
      <c r="C181" s="25">
        <v>227.03689956665039</v>
      </c>
      <c r="D181" s="35">
        <f t="shared" si="8"/>
        <v>3.2204073387166139E-2</v>
      </c>
      <c r="E181" s="25">
        <f>B181+[1]Tabelle1!B$2-0.00054858</f>
        <v>748.52752642000007</v>
      </c>
    </row>
    <row r="182" spans="1:5" x14ac:dyDescent="0.25">
      <c r="A182" s="34" t="s">
        <v>319</v>
      </c>
      <c r="B182" s="36">
        <v>771.61415</v>
      </c>
      <c r="C182" s="25">
        <v>2.3019699603319168</v>
      </c>
      <c r="D182" s="35">
        <f t="shared" si="8"/>
        <v>3.2652317609639523E-4</v>
      </c>
      <c r="E182" s="25">
        <f>B182+[1]Tabelle1!B$2-0.00054858</f>
        <v>772.62142642000003</v>
      </c>
    </row>
    <row r="183" spans="1:5" x14ac:dyDescent="0.25">
      <c r="A183" s="34" t="s">
        <v>334</v>
      </c>
      <c r="B183" s="36">
        <v>769.59849999999994</v>
      </c>
      <c r="C183" s="25">
        <v>1.765406012535093</v>
      </c>
      <c r="D183" s="35">
        <f t="shared" si="8"/>
        <v>2.5041420533112186E-4</v>
      </c>
      <c r="E183" s="25">
        <f>B183+[1]Tabelle1!B$2-0.00054858</f>
        <v>770.60577641999998</v>
      </c>
    </row>
    <row r="184" spans="1:5" x14ac:dyDescent="0.25">
      <c r="A184" s="34" t="s">
        <v>313</v>
      </c>
      <c r="B184" s="36">
        <v>765.56719999999996</v>
      </c>
      <c r="C184" s="25">
        <v>2.594820022583006</v>
      </c>
      <c r="D184" s="35">
        <f t="shared" si="8"/>
        <v>3.6806252460833892E-4</v>
      </c>
      <c r="E184" s="25">
        <f>B184+[1]Tabelle1!B$2-0.00054858</f>
        <v>766.57447642</v>
      </c>
    </row>
    <row r="185" spans="1:5" x14ac:dyDescent="0.25">
      <c r="A185" s="34" t="s">
        <v>296</v>
      </c>
      <c r="B185" s="36">
        <v>761.53589999999997</v>
      </c>
      <c r="C185" s="25">
        <v>3.6345399618148804</v>
      </c>
      <c r="D185" s="35">
        <f t="shared" si="8"/>
        <v>5.1554171098303504E-4</v>
      </c>
      <c r="E185" s="25">
        <f>B185+[1]Tabelle1!B$2-0.00054858</f>
        <v>762.54317642000001</v>
      </c>
    </row>
    <row r="186" spans="1:5" x14ac:dyDescent="0.25">
      <c r="A186" s="34" t="s">
        <v>198</v>
      </c>
      <c r="B186" s="36">
        <v>783.61415</v>
      </c>
      <c r="C186" s="25">
        <v>28.769397675991058</v>
      </c>
      <c r="D186" s="35">
        <f t="shared" si="8"/>
        <v>4.0807983012038813E-3</v>
      </c>
      <c r="E186" s="25">
        <f>B186+[1]Tabelle1!B$2-0.00054858</f>
        <v>784.62142642000003</v>
      </c>
    </row>
    <row r="187" spans="1:5" x14ac:dyDescent="0.25">
      <c r="A187" s="34" t="s">
        <v>237</v>
      </c>
      <c r="B187" s="36">
        <v>781.59849999999994</v>
      </c>
      <c r="C187" s="25">
        <v>13.831600964069359</v>
      </c>
      <c r="D187" s="35">
        <f t="shared" si="8"/>
        <v>1.9619449233102444E-3</v>
      </c>
      <c r="E187" s="25">
        <f>B187+[1]Tabelle1!B$2-0.00054858</f>
        <v>782.60577641999998</v>
      </c>
    </row>
    <row r="188" spans="1:5" x14ac:dyDescent="0.25">
      <c r="A188" s="34" t="s">
        <v>165</v>
      </c>
      <c r="B188" s="36">
        <v>779.58285000000001</v>
      </c>
      <c r="C188" s="25">
        <v>118.41907931864259</v>
      </c>
      <c r="D188" s="35">
        <f t="shared" si="8"/>
        <v>1.6797167016010438E-2</v>
      </c>
      <c r="E188" s="25">
        <f>B188+[1]Tabelle1!B$2-0.00054858</f>
        <v>780.59012642000005</v>
      </c>
    </row>
    <row r="189" spans="1:5" x14ac:dyDescent="0.25">
      <c r="A189" s="34" t="s">
        <v>161</v>
      </c>
      <c r="B189" s="36">
        <v>777.56719999999996</v>
      </c>
      <c r="C189" s="25">
        <v>139.51358962059024</v>
      </c>
      <c r="D189" s="35">
        <f t="shared" si="8"/>
        <v>1.9789320093888538E-2</v>
      </c>
      <c r="E189" s="25">
        <f>B189+[1]Tabelle1!B$2-0.00054858</f>
        <v>778.57447642</v>
      </c>
    </row>
    <row r="190" spans="1:5" x14ac:dyDescent="0.25">
      <c r="A190" s="34" t="s">
        <v>144</v>
      </c>
      <c r="B190" s="36">
        <v>775.55155000000002</v>
      </c>
      <c r="C190" s="25">
        <v>772.92219758033775</v>
      </c>
      <c r="D190" s="35">
        <f t="shared" si="8"/>
        <v>0.10963523207442187</v>
      </c>
      <c r="E190" s="25">
        <f>B190+[1]Tabelle1!B$2-0.00054858</f>
        <v>776.55882642000006</v>
      </c>
    </row>
    <row r="191" spans="1:5" x14ac:dyDescent="0.25">
      <c r="A191" s="34" t="s">
        <v>166</v>
      </c>
      <c r="B191" s="36">
        <v>773.53589999999997</v>
      </c>
      <c r="C191" s="25">
        <v>98.869100570678711</v>
      </c>
      <c r="D191" s="35">
        <f t="shared" si="8"/>
        <v>1.4024098182183533E-2</v>
      </c>
      <c r="E191" s="25">
        <f>B191+[1]Tabelle1!B$2-0.00054858</f>
        <v>774.54317642000001</v>
      </c>
    </row>
    <row r="192" spans="1:5" x14ac:dyDescent="0.25">
      <c r="A192" s="34" t="s">
        <v>316</v>
      </c>
      <c r="B192" s="36">
        <v>799.64544999999998</v>
      </c>
      <c r="C192" s="25">
        <v>2.4368300437927202</v>
      </c>
      <c r="D192" s="35">
        <f t="shared" si="8"/>
        <v>3.4565241910958255E-4</v>
      </c>
      <c r="E192" s="25">
        <f>B192+[1]Tabelle1!B$2-0.00054858</f>
        <v>800.65272642000002</v>
      </c>
    </row>
    <row r="193" spans="1:5" x14ac:dyDescent="0.25">
      <c r="A193" s="34" t="s">
        <v>333</v>
      </c>
      <c r="B193" s="36">
        <v>813.66110000000003</v>
      </c>
      <c r="C193" s="25">
        <v>1.7858080267906191</v>
      </c>
      <c r="D193" s="35">
        <f t="shared" si="8"/>
        <v>2.5330813123296888E-4</v>
      </c>
      <c r="E193" s="25">
        <f>B193+[1]Tabelle1!B$2-0.00054858</f>
        <v>814.66837642000007</v>
      </c>
    </row>
    <row r="194" spans="1:5" x14ac:dyDescent="0.25">
      <c r="A194" s="34" t="s">
        <v>314</v>
      </c>
      <c r="B194" s="36">
        <v>811.64544999999998</v>
      </c>
      <c r="C194" s="25">
        <v>2.5244179368019108</v>
      </c>
      <c r="D194" s="35">
        <f t="shared" si="8"/>
        <v>3.5807633319438168E-4</v>
      </c>
      <c r="E194" s="25">
        <f>B194+[1]Tabelle1!B$2-0.00054858</f>
        <v>812.65272642000002</v>
      </c>
    </row>
    <row r="195" spans="1:5" x14ac:dyDescent="0.25">
      <c r="A195" s="34" t="s">
        <v>279</v>
      </c>
      <c r="B195" s="36">
        <v>807.61415</v>
      </c>
      <c r="C195" s="25">
        <v>5.1411540061235446</v>
      </c>
      <c r="D195" s="35">
        <f t="shared" si="8"/>
        <v>7.2924754180463602E-4</v>
      </c>
      <c r="E195" s="25">
        <f>B195+[1]Tabelle1!B$2-0.00054858</f>
        <v>808.62142642000003</v>
      </c>
    </row>
    <row r="196" spans="1:5" x14ac:dyDescent="0.25">
      <c r="A196" s="34" t="s">
        <v>282</v>
      </c>
      <c r="B196" s="36">
        <v>805.59849999999994</v>
      </c>
      <c r="C196" s="25">
        <v>4.9270709156990016</v>
      </c>
      <c r="D196" s="35">
        <f t="shared" si="8"/>
        <v>6.9888090286557953E-4</v>
      </c>
      <c r="E196" s="25">
        <f>B196+[1]Tabelle1!B$2-0.00054858</f>
        <v>806.60577641999998</v>
      </c>
    </row>
    <row r="197" spans="1:5" x14ac:dyDescent="0.25">
      <c r="A197" s="34" t="s">
        <v>304</v>
      </c>
      <c r="B197" s="36">
        <v>722.50973499999998</v>
      </c>
      <c r="C197" s="25">
        <v>3.270272076129912</v>
      </c>
      <c r="D197" s="35">
        <f t="shared" ref="D197:D206" si="9">C197/SUM(C$197:C$206)</f>
        <v>7.0144195434495224E-2</v>
      </c>
      <c r="E197" s="25">
        <f>B197+[1]Tabelle1!B$2-0.00054858</f>
        <v>723.51701142000002</v>
      </c>
    </row>
    <row r="198" spans="1:5" x14ac:dyDescent="0.25">
      <c r="A198" s="34" t="s">
        <v>205</v>
      </c>
      <c r="B198" s="36">
        <v>748.52538500000003</v>
      </c>
      <c r="C198" s="25">
        <v>22.2741106748581</v>
      </c>
      <c r="D198" s="35">
        <f t="shared" si="9"/>
        <v>0.47775828308321966</v>
      </c>
      <c r="E198" s="25">
        <f>B198+[1]Tabelle1!B$2-0.00054858</f>
        <v>749.53266142000007</v>
      </c>
    </row>
    <row r="199" spans="1:5" x14ac:dyDescent="0.25">
      <c r="A199" s="34" t="s">
        <v>355</v>
      </c>
      <c r="B199" s="36">
        <v>746.50973499999998</v>
      </c>
      <c r="C199" s="25">
        <v>0.36354500055313099</v>
      </c>
      <c r="D199" s="35">
        <f t="shared" si="9"/>
        <v>7.797691132234553E-3</v>
      </c>
      <c r="E199" s="25">
        <f>B199+[1]Tabelle1!B$2-0.00054858</f>
        <v>747.51701142000002</v>
      </c>
    </row>
    <row r="200" spans="1:5" x14ac:dyDescent="0.25">
      <c r="A200" s="34" t="s">
        <v>347</v>
      </c>
      <c r="B200" s="36">
        <v>778.57233500000007</v>
      </c>
      <c r="C200" s="25">
        <v>0.95526152476668402</v>
      </c>
      <c r="D200" s="35">
        <f t="shared" si="9"/>
        <v>2.0489442322971528E-2</v>
      </c>
      <c r="E200" s="25">
        <f>B200+[1]Tabelle1!B$2-0.00054858</f>
        <v>779.57961142000011</v>
      </c>
    </row>
    <row r="201" spans="1:5" x14ac:dyDescent="0.25">
      <c r="A201" s="34" t="s">
        <v>297</v>
      </c>
      <c r="B201" s="36">
        <v>774.54103499999997</v>
      </c>
      <c r="C201" s="25">
        <v>3.5401515364646903</v>
      </c>
      <c r="D201" s="35">
        <f t="shared" si="9"/>
        <v>7.5932850680538663E-2</v>
      </c>
      <c r="E201" s="25">
        <f>B201+[1]Tabelle1!B$2-0.00054858</f>
        <v>775.54831142</v>
      </c>
    </row>
    <row r="202" spans="1:5" x14ac:dyDescent="0.25">
      <c r="A202" s="34" t="s">
        <v>357</v>
      </c>
      <c r="B202" s="36">
        <v>772.52538500000003</v>
      </c>
      <c r="C202" s="25">
        <v>0.21082200109958599</v>
      </c>
      <c r="D202" s="35">
        <f t="shared" si="9"/>
        <v>4.5219294611477685E-3</v>
      </c>
      <c r="E202" s="25">
        <f>B202+[1]Tabelle1!B$2-0.00054858</f>
        <v>773.53266142000007</v>
      </c>
    </row>
    <row r="203" spans="1:5" x14ac:dyDescent="0.25">
      <c r="A203" s="34" t="s">
        <v>335</v>
      </c>
      <c r="B203" s="36">
        <v>770.50973499999998</v>
      </c>
      <c r="C203" s="25">
        <v>1.7652132902294397</v>
      </c>
      <c r="D203" s="35">
        <f t="shared" si="9"/>
        <v>3.7862129856776915E-2</v>
      </c>
      <c r="E203" s="25">
        <f>B203+[1]Tabelle1!B$2-0.00054858</f>
        <v>771.51701142000002</v>
      </c>
    </row>
    <row r="204" spans="1:5" x14ac:dyDescent="0.25">
      <c r="A204" s="34" t="s">
        <v>294</v>
      </c>
      <c r="B204" s="36">
        <v>798.54103499999997</v>
      </c>
      <c r="C204" s="25">
        <v>3.8304040431976287</v>
      </c>
      <c r="D204" s="35">
        <f t="shared" si="9"/>
        <v>8.2158488206612992E-2</v>
      </c>
      <c r="E204" s="25">
        <f>B204+[1]Tabelle1!B$2-0.00054858</f>
        <v>799.54831142</v>
      </c>
    </row>
    <row r="205" spans="1:5" x14ac:dyDescent="0.25">
      <c r="A205" s="34" t="s">
        <v>346</v>
      </c>
      <c r="B205" s="36">
        <v>796.52538500000003</v>
      </c>
      <c r="C205" s="25">
        <v>1.030103981494904</v>
      </c>
      <c r="D205" s="35">
        <f t="shared" si="9"/>
        <v>2.2094741145005523E-2</v>
      </c>
      <c r="E205" s="25">
        <f>B205+[1]Tabelle1!B$2-0.00054858</f>
        <v>797.53266142000007</v>
      </c>
    </row>
    <row r="206" spans="1:5" x14ac:dyDescent="0.25">
      <c r="A206" s="34" t="s">
        <v>247</v>
      </c>
      <c r="B206" s="36">
        <v>866.50973499999998</v>
      </c>
      <c r="C206" s="25">
        <v>9.3822498321533292</v>
      </c>
      <c r="D206" s="35">
        <f t="shared" si="9"/>
        <v>0.20124024867699711</v>
      </c>
      <c r="E206" s="25">
        <f>B206+[1]Tabelle1!B$2-0.00054858</f>
        <v>867.51701142000002</v>
      </c>
    </row>
    <row r="207" spans="1:5" x14ac:dyDescent="0.25">
      <c r="A207" s="34" t="s">
        <v>336</v>
      </c>
      <c r="B207" s="36">
        <v>838.55706499999997</v>
      </c>
      <c r="C207" s="25">
        <v>1.755510941147806</v>
      </c>
      <c r="D207" s="35">
        <f t="shared" ref="D207:D217" si="10">C207/SUM(C$207:C$217)</f>
        <v>1.9936478946387826E-3</v>
      </c>
      <c r="E207" s="25">
        <f>B207+[1]Tabelle1!B$2-0.00054858</f>
        <v>839.56434142000001</v>
      </c>
    </row>
    <row r="208" spans="1:5" x14ac:dyDescent="0.25">
      <c r="A208" s="34" t="s">
        <v>234</v>
      </c>
      <c r="B208" s="36">
        <v>864.57271500000002</v>
      </c>
      <c r="C208" s="25">
        <v>14.057534903287884</v>
      </c>
      <c r="D208" s="35">
        <f t="shared" si="10"/>
        <v>1.5964454682023795E-2</v>
      </c>
      <c r="E208" s="25">
        <f>B208+[1]Tabelle1!B$2-0.00054858</f>
        <v>865.57999142000006</v>
      </c>
    </row>
    <row r="209" spans="1:5" x14ac:dyDescent="0.25">
      <c r="A209" s="34" t="s">
        <v>269</v>
      </c>
      <c r="B209" s="36">
        <v>862.55706499999997</v>
      </c>
      <c r="C209" s="25">
        <v>6.2725518941879317</v>
      </c>
      <c r="D209" s="35">
        <f t="shared" si="10"/>
        <v>7.123430327175267E-3</v>
      </c>
      <c r="E209" s="25">
        <f>B209+[1]Tabelle1!B$2-0.00054858</f>
        <v>863.56434142000001</v>
      </c>
    </row>
    <row r="210" spans="1:5" x14ac:dyDescent="0.25">
      <c r="A210" s="34" t="s">
        <v>349</v>
      </c>
      <c r="B210" s="36">
        <v>860.54141500000003</v>
      </c>
      <c r="C210" s="25">
        <v>0.60443097352981601</v>
      </c>
      <c r="D210" s="35">
        <f t="shared" si="10"/>
        <v>6.8642268731421705E-4</v>
      </c>
      <c r="E210" s="25">
        <f>B210+[1]Tabelle1!B$2-0.00054858</f>
        <v>861.54869142000007</v>
      </c>
    </row>
    <row r="211" spans="1:5" x14ac:dyDescent="0.25">
      <c r="A211" s="34" t="s">
        <v>38</v>
      </c>
      <c r="B211" s="36">
        <v>858.52576499999998</v>
      </c>
      <c r="C211" s="25">
        <v>69.333888053894043</v>
      </c>
      <c r="D211" s="35">
        <f t="shared" si="10"/>
        <v>7.8739104784724193E-2</v>
      </c>
      <c r="E211" s="25">
        <f>B211+[1]Tabelle1!B$2-0.00054858</f>
        <v>859.53304142000002</v>
      </c>
    </row>
    <row r="212" spans="1:5" x14ac:dyDescent="0.25">
      <c r="A212" s="34" t="s">
        <v>46</v>
      </c>
      <c r="B212" s="36">
        <v>886.55706499999997</v>
      </c>
      <c r="C212" s="25">
        <v>585.00437420606545</v>
      </c>
      <c r="D212" s="35">
        <f t="shared" si="10"/>
        <v>0.66436084882948288</v>
      </c>
      <c r="E212" s="25">
        <f>B212+[1]Tabelle1!B$2-0.00054858</f>
        <v>887.56434142000001</v>
      </c>
    </row>
    <row r="213" spans="1:5" x14ac:dyDescent="0.25">
      <c r="A213" s="34" t="s">
        <v>44</v>
      </c>
      <c r="B213" s="36">
        <v>884.54141500000003</v>
      </c>
      <c r="C213" s="25">
        <v>76.812639236450266</v>
      </c>
      <c r="D213" s="35">
        <f t="shared" si="10"/>
        <v>8.723235663531187E-2</v>
      </c>
      <c r="E213" s="25">
        <f>B213+[1]Tabelle1!B$2-0.00054858</f>
        <v>885.54869142000007</v>
      </c>
    </row>
    <row r="214" spans="1:5" x14ac:dyDescent="0.25">
      <c r="A214" s="34" t="s">
        <v>236</v>
      </c>
      <c r="B214" s="36">
        <v>882.52576499999998</v>
      </c>
      <c r="C214" s="25">
        <v>13.927909851074221</v>
      </c>
      <c r="D214" s="35">
        <f t="shared" si="10"/>
        <v>1.5817245851602466E-2</v>
      </c>
      <c r="E214" s="25">
        <f>B214+[1]Tabelle1!B$2-0.00054858</f>
        <v>883.53304142000002</v>
      </c>
    </row>
    <row r="215" spans="1:5" x14ac:dyDescent="0.25">
      <c r="A215" s="34" t="s">
        <v>173</v>
      </c>
      <c r="B215" s="36">
        <v>914.58836499999995</v>
      </c>
      <c r="C215" s="25">
        <v>70.0184001922607</v>
      </c>
      <c r="D215" s="35">
        <f t="shared" si="10"/>
        <v>7.9516471733298788E-2</v>
      </c>
      <c r="E215" s="25">
        <f>B215+[1]Tabelle1!B$2-0.00054858</f>
        <v>915.59564141999999</v>
      </c>
    </row>
    <row r="216" spans="1:5" x14ac:dyDescent="0.25">
      <c r="A216" s="34" t="s">
        <v>254</v>
      </c>
      <c r="B216" s="36">
        <v>912.57271500000002</v>
      </c>
      <c r="C216" s="25">
        <v>8.05189001560211</v>
      </c>
      <c r="D216" s="35">
        <f t="shared" si="10"/>
        <v>9.1441375847948203E-3</v>
      </c>
      <c r="E216" s="25">
        <f>B216+[1]Tabelle1!B$2-0.00054858</f>
        <v>913.57999142000006</v>
      </c>
    </row>
    <row r="217" spans="1:5" x14ac:dyDescent="0.25">
      <c r="A217" s="34" t="s">
        <v>192</v>
      </c>
      <c r="B217" s="36">
        <v>910.55706499999997</v>
      </c>
      <c r="C217" s="25">
        <v>34.71302032470696</v>
      </c>
      <c r="D217" s="35">
        <f t="shared" si="10"/>
        <v>3.9421878989632855E-2</v>
      </c>
      <c r="E217" s="25">
        <f>B217+[1]Tabelle1!B$2-0.00054858</f>
        <v>911.56434142000001</v>
      </c>
    </row>
    <row r="218" spans="1:5" x14ac:dyDescent="0.25">
      <c r="A218" s="34" t="s">
        <v>209</v>
      </c>
      <c r="B218" s="36">
        <v>763.53627999999992</v>
      </c>
      <c r="C218" s="25">
        <v>20.557339668273961</v>
      </c>
      <c r="D218" s="35">
        <f t="shared" ref="D218:D238" si="11">C218/SUM(C$218:C$238)</f>
        <v>5.0446806297484723E-3</v>
      </c>
      <c r="E218" s="25">
        <f>B218+[1]Tabelle1!B$2-0.00054858</f>
        <v>764.54355641999996</v>
      </c>
    </row>
    <row r="219" spans="1:5" x14ac:dyDescent="0.25">
      <c r="A219" s="34" t="s">
        <v>175</v>
      </c>
      <c r="B219" s="36">
        <v>761.52062999999998</v>
      </c>
      <c r="C219" s="25">
        <v>67.269572913646726</v>
      </c>
      <c r="D219" s="35">
        <f t="shared" si="11"/>
        <v>1.6507656969478823E-2</v>
      </c>
      <c r="E219" s="25">
        <f>B219+[1]Tabelle1!B$2-0.00054858</f>
        <v>762.52790642000002</v>
      </c>
    </row>
    <row r="220" spans="1:5" x14ac:dyDescent="0.25">
      <c r="A220" s="34" t="s">
        <v>26</v>
      </c>
      <c r="B220" s="36">
        <v>789.55192999999997</v>
      </c>
      <c r="C220" s="25">
        <v>1144.6614609360695</v>
      </c>
      <c r="D220" s="35">
        <f t="shared" si="11"/>
        <v>0.28089488196351881</v>
      </c>
      <c r="E220" s="25">
        <f>B220+[1]Tabelle1!B$2-0.00054858</f>
        <v>790.55920642000001</v>
      </c>
    </row>
    <row r="221" spans="1:5" x14ac:dyDescent="0.25">
      <c r="A221" s="34" t="s">
        <v>24</v>
      </c>
      <c r="B221" s="36">
        <v>787.53627999999992</v>
      </c>
      <c r="C221" s="25">
        <v>448.12666320800736</v>
      </c>
      <c r="D221" s="35">
        <f t="shared" si="11"/>
        <v>0.10996830981238837</v>
      </c>
      <c r="E221" s="25">
        <f>B221+[1]Tabelle1!B$2-0.00054858</f>
        <v>788.54355641999996</v>
      </c>
    </row>
    <row r="222" spans="1:5" x14ac:dyDescent="0.25">
      <c r="A222" s="34" t="s">
        <v>263</v>
      </c>
      <c r="B222" s="36">
        <v>785.52062999999998</v>
      </c>
      <c r="C222" s="25">
        <v>6.7782701253891</v>
      </c>
      <c r="D222" s="35">
        <f t="shared" si="11"/>
        <v>1.6633576404599126E-3</v>
      </c>
      <c r="E222" s="25">
        <f>B222+[1]Tabelle1!B$2-0.00054858</f>
        <v>786.52790642000002</v>
      </c>
    </row>
    <row r="223" spans="1:5" x14ac:dyDescent="0.25">
      <c r="A223" s="34" t="s">
        <v>164</v>
      </c>
      <c r="B223" s="36">
        <v>817.58322999999996</v>
      </c>
      <c r="C223" s="25">
        <v>122.99725031852732</v>
      </c>
      <c r="D223" s="35">
        <f t="shared" si="11"/>
        <v>3.0182983606180588E-2</v>
      </c>
      <c r="E223" s="25">
        <f>B223+[1]Tabelle1!B$2-0.00054858</f>
        <v>818.59050642</v>
      </c>
    </row>
    <row r="224" spans="1:5" x14ac:dyDescent="0.25">
      <c r="A224" s="34" t="s">
        <v>183</v>
      </c>
      <c r="B224" s="36">
        <v>815.56757999999991</v>
      </c>
      <c r="C224" s="25">
        <v>42.520759344100981</v>
      </c>
      <c r="D224" s="35">
        <f t="shared" si="11"/>
        <v>1.0434407101636062E-2</v>
      </c>
      <c r="E224" s="25">
        <f>B224+[1]Tabelle1!B$2-0.00054858</f>
        <v>816.57485641999995</v>
      </c>
    </row>
    <row r="225" spans="1:5" x14ac:dyDescent="0.25">
      <c r="A225" s="34" t="s">
        <v>160</v>
      </c>
      <c r="B225" s="36">
        <v>813.55192999999997</v>
      </c>
      <c r="C225" s="25">
        <v>143.57346010208127</v>
      </c>
      <c r="D225" s="35">
        <f t="shared" si="11"/>
        <v>3.5232294879123667E-2</v>
      </c>
      <c r="E225" s="25">
        <f>B225+[1]Tabelle1!B$2-0.00054858</f>
        <v>814.55920642000001</v>
      </c>
    </row>
    <row r="226" spans="1:5" x14ac:dyDescent="0.25">
      <c r="A226" s="34" t="s">
        <v>179</v>
      </c>
      <c r="B226" s="36">
        <v>811.53627999999992</v>
      </c>
      <c r="C226" s="25">
        <v>56.71309077739717</v>
      </c>
      <c r="D226" s="35">
        <f t="shared" si="11"/>
        <v>1.3917142739020751E-2</v>
      </c>
      <c r="E226" s="25">
        <f>B226+[1]Tabelle1!B$2-0.00054858</f>
        <v>812.54355641999996</v>
      </c>
    </row>
    <row r="227" spans="1:5" x14ac:dyDescent="0.25">
      <c r="A227" s="34" t="s">
        <v>199</v>
      </c>
      <c r="B227" s="36">
        <v>809.52062999999998</v>
      </c>
      <c r="C227" s="25">
        <v>27.499400615692139</v>
      </c>
      <c r="D227" s="35">
        <f t="shared" si="11"/>
        <v>6.7482318166766494E-3</v>
      </c>
      <c r="E227" s="25">
        <f>B227+[1]Tabelle1!B$2-0.00054858</f>
        <v>810.52790642000002</v>
      </c>
    </row>
    <row r="228" spans="1:5" x14ac:dyDescent="0.25">
      <c r="A228" s="34" t="s">
        <v>303</v>
      </c>
      <c r="B228" s="36">
        <v>831.59888000000001</v>
      </c>
      <c r="C228" s="25">
        <v>3.3016400337219198</v>
      </c>
      <c r="D228" s="35">
        <f t="shared" si="11"/>
        <v>8.1020792540698972E-4</v>
      </c>
      <c r="E228" s="25">
        <f>B228+[1]Tabelle1!B$2-0.00054858</f>
        <v>832.60615642000005</v>
      </c>
    </row>
    <row r="229" spans="1:5" x14ac:dyDescent="0.25">
      <c r="A229" s="34" t="s">
        <v>195</v>
      </c>
      <c r="B229" s="36">
        <v>845.61452999999995</v>
      </c>
      <c r="C229" s="25">
        <v>31.709737479686748</v>
      </c>
      <c r="D229" s="35">
        <f t="shared" si="11"/>
        <v>7.7814299427595105E-3</v>
      </c>
      <c r="E229" s="25">
        <f>B229+[1]Tabelle1!B$2-0.00054858</f>
        <v>846.62180641999998</v>
      </c>
    </row>
    <row r="230" spans="1:5" x14ac:dyDescent="0.25">
      <c r="A230" s="34" t="s">
        <v>204</v>
      </c>
      <c r="B230" s="36">
        <v>843.59888000000001</v>
      </c>
      <c r="C230" s="25">
        <v>22.948837995529161</v>
      </c>
      <c r="D230" s="35">
        <f t="shared" si="11"/>
        <v>5.6315437882241293E-3</v>
      </c>
      <c r="E230" s="25">
        <f>B230+[1]Tabelle1!B$2-0.00054858</f>
        <v>844.60615642000005</v>
      </c>
    </row>
    <row r="231" spans="1:5" x14ac:dyDescent="0.25">
      <c r="A231" s="34" t="s">
        <v>174</v>
      </c>
      <c r="B231" s="36">
        <v>839.56757999999991</v>
      </c>
      <c r="C231" s="25">
        <v>67.502744495868711</v>
      </c>
      <c r="D231" s="35">
        <f t="shared" si="11"/>
        <v>1.6564876248978223E-2</v>
      </c>
      <c r="E231" s="25">
        <f>B231+[1]Tabelle1!B$2-0.00054858</f>
        <v>840.57485641999995</v>
      </c>
    </row>
    <row r="232" spans="1:5" x14ac:dyDescent="0.25">
      <c r="A232" s="34" t="s">
        <v>34</v>
      </c>
      <c r="B232" s="36">
        <v>835.53627999999992</v>
      </c>
      <c r="C232" s="25">
        <v>1741.6969909667971</v>
      </c>
      <c r="D232" s="35">
        <f t="shared" si="11"/>
        <v>0.42740477196965621</v>
      </c>
      <c r="E232" s="25">
        <f>B232+[1]Tabelle1!B$2-0.00054858</f>
        <v>836.54355641999996</v>
      </c>
    </row>
    <row r="233" spans="1:5" x14ac:dyDescent="0.25">
      <c r="A233" s="34" t="s">
        <v>129</v>
      </c>
      <c r="B233" s="36">
        <v>833.52062999999998</v>
      </c>
      <c r="C233" s="25">
        <v>31.646800041198702</v>
      </c>
      <c r="D233" s="35">
        <f t="shared" si="11"/>
        <v>7.7659853725013939E-3</v>
      </c>
      <c r="E233" s="25">
        <f>B233+[1]Tabelle1!B$2-0.00054858</f>
        <v>834.52790642000002</v>
      </c>
    </row>
    <row r="234" spans="1:5" x14ac:dyDescent="0.25">
      <c r="A234" s="34" t="s">
        <v>287</v>
      </c>
      <c r="B234" s="36">
        <v>859.63018</v>
      </c>
      <c r="C234" s="25">
        <v>4.4255700111389196</v>
      </c>
      <c r="D234" s="35">
        <f t="shared" si="11"/>
        <v>1.0860153926066224E-3</v>
      </c>
      <c r="E234" s="25">
        <f>B234+[1]Tabelle1!B$2-0.00054858</f>
        <v>860.63745642000003</v>
      </c>
    </row>
    <row r="235" spans="1:5" x14ac:dyDescent="0.25">
      <c r="A235" s="34" t="s">
        <v>225</v>
      </c>
      <c r="B235" s="36">
        <v>873.64582999999993</v>
      </c>
      <c r="C235" s="25">
        <v>16.15478003025056</v>
      </c>
      <c r="D235" s="35">
        <f t="shared" si="11"/>
        <v>3.9643118813775472E-3</v>
      </c>
      <c r="E235" s="25">
        <f>B235+[1]Tabelle1!B$2-0.00054858</f>
        <v>874.65310641999997</v>
      </c>
    </row>
    <row r="236" spans="1:5" x14ac:dyDescent="0.25">
      <c r="A236" s="34" t="s">
        <v>228</v>
      </c>
      <c r="B236" s="36">
        <v>871.63018</v>
      </c>
      <c r="C236" s="25">
        <v>14.662080049514771</v>
      </c>
      <c r="D236" s="35">
        <f t="shared" si="11"/>
        <v>3.5980098792529696E-3</v>
      </c>
      <c r="E236" s="25">
        <f>B236+[1]Tabelle1!B$2-0.00054858</f>
        <v>872.63745642000003</v>
      </c>
    </row>
    <row r="237" spans="1:5" x14ac:dyDescent="0.25">
      <c r="A237" s="34" t="s">
        <v>312</v>
      </c>
      <c r="B237" s="36">
        <v>883.53627999999992</v>
      </c>
      <c r="C237" s="25">
        <v>2.6114799976348899</v>
      </c>
      <c r="D237" s="35">
        <f t="shared" si="11"/>
        <v>6.4084569169111944E-4</v>
      </c>
      <c r="E237" s="25">
        <f>B237+[1]Tabelle1!B$2-0.00054858</f>
        <v>884.54355641999996</v>
      </c>
    </row>
    <row r="238" spans="1:5" x14ac:dyDescent="0.25">
      <c r="A238" s="34" t="s">
        <v>177</v>
      </c>
      <c r="B238" s="36">
        <v>879.50497999999993</v>
      </c>
      <c r="C238" s="25">
        <v>57.694819927215562</v>
      </c>
      <c r="D238" s="35">
        <f t="shared" si="11"/>
        <v>1.4158054749313184E-2</v>
      </c>
      <c r="E238" s="25">
        <f>B238+[1]Tabelle1!B$2-0.00054858</f>
        <v>880.51225641999997</v>
      </c>
    </row>
    <row r="239" spans="1:5" x14ac:dyDescent="0.25">
      <c r="A239" s="34" t="s">
        <v>213</v>
      </c>
      <c r="B239" s="36">
        <v>702.56753500000002</v>
      </c>
      <c r="C239" s="25">
        <v>19.181400060653679</v>
      </c>
      <c r="D239" s="35">
        <f t="shared" ref="D239:D246" si="12">C239/SUM(C$239:C$246)</f>
        <v>3.1724633358999395E-2</v>
      </c>
      <c r="E239" s="25">
        <f>B239+[1]Tabelle1!B$2-0.00054858</f>
        <v>703.57481142000006</v>
      </c>
    </row>
    <row r="240" spans="1:5" x14ac:dyDescent="0.25">
      <c r="A240" s="34" t="s">
        <v>148</v>
      </c>
      <c r="B240" s="36">
        <v>730.59883500000001</v>
      </c>
      <c r="C240" s="25">
        <v>417.77919769287155</v>
      </c>
      <c r="D240" s="35">
        <f t="shared" si="12"/>
        <v>0.69097624938289293</v>
      </c>
      <c r="E240" s="25">
        <f>B240+[1]Tabelle1!B$2-0.00054858</f>
        <v>731.60611142000005</v>
      </c>
    </row>
    <row r="241" spans="1:5" x14ac:dyDescent="0.25">
      <c r="A241" s="34" t="s">
        <v>256</v>
      </c>
      <c r="B241" s="36">
        <v>728.58318499999996</v>
      </c>
      <c r="C241" s="25">
        <v>7.6578799486160207</v>
      </c>
      <c r="D241" s="35">
        <f t="shared" si="12"/>
        <v>1.2665573571734217E-2</v>
      </c>
      <c r="E241" s="25">
        <f>B241+[1]Tabelle1!B$2-0.00054858</f>
        <v>729.59046142</v>
      </c>
    </row>
    <row r="242" spans="1:5" x14ac:dyDescent="0.25">
      <c r="A242" s="34" t="s">
        <v>191</v>
      </c>
      <c r="B242" s="36">
        <v>758.630135</v>
      </c>
      <c r="C242" s="25">
        <v>35.948929309844928</v>
      </c>
      <c r="D242" s="35">
        <f t="shared" si="12"/>
        <v>5.9456900872571217E-2</v>
      </c>
      <c r="E242" s="25">
        <f>B242+[1]Tabelle1!B$2-0.00054858</f>
        <v>759.63741142000003</v>
      </c>
    </row>
    <row r="243" spans="1:5" x14ac:dyDescent="0.25">
      <c r="A243" s="34" t="s">
        <v>216</v>
      </c>
      <c r="B243" s="36">
        <v>786.66143499999998</v>
      </c>
      <c r="C243" s="25">
        <v>18.572629928588871</v>
      </c>
      <c r="D243" s="35">
        <f t="shared" si="12"/>
        <v>3.0717772067404624E-2</v>
      </c>
      <c r="E243" s="25">
        <f>B243+[1]Tabelle1!B$2-0.00054858</f>
        <v>787.66871142000002</v>
      </c>
    </row>
    <row r="244" spans="1:5" x14ac:dyDescent="0.25">
      <c r="A244" s="34" t="s">
        <v>305</v>
      </c>
      <c r="B244" s="36">
        <v>784.64578500000005</v>
      </c>
      <c r="C244" s="25">
        <v>3.14111983776092</v>
      </c>
      <c r="D244" s="35">
        <f t="shared" si="12"/>
        <v>5.1951825661598165E-3</v>
      </c>
      <c r="E244" s="25">
        <f>B244+[1]Tabelle1!B$2-0.00054858</f>
        <v>785.65306142000009</v>
      </c>
    </row>
    <row r="245" spans="1:5" x14ac:dyDescent="0.25">
      <c r="A245" s="34" t="s">
        <v>218</v>
      </c>
      <c r="B245" s="36">
        <v>814.69273499999997</v>
      </c>
      <c r="C245" s="25">
        <v>18.06119012832642</v>
      </c>
      <c r="D245" s="35">
        <f t="shared" si="12"/>
        <v>2.9871888028845387E-2</v>
      </c>
      <c r="E245" s="25">
        <f>B245+[1]Tabelle1!B$2-0.00054858</f>
        <v>815.70001142000001</v>
      </c>
    </row>
    <row r="246" spans="1:5" x14ac:dyDescent="0.25">
      <c r="A246" s="34" t="s">
        <v>170</v>
      </c>
      <c r="B246" s="36">
        <v>812.67708500000003</v>
      </c>
      <c r="C246" s="25">
        <v>84.279299736022907</v>
      </c>
      <c r="D246" s="35">
        <f t="shared" si="12"/>
        <v>0.13939180015139224</v>
      </c>
      <c r="E246" s="25">
        <f>B246+[1]Tabelle1!B$2-0.00054858</f>
        <v>813.68436142000007</v>
      </c>
    </row>
    <row r="247" spans="1:5" x14ac:dyDescent="0.25">
      <c r="A247" s="34" t="s">
        <v>330</v>
      </c>
      <c r="B247" s="36">
        <v>750.67371000000003</v>
      </c>
      <c r="C247" s="25">
        <v>2.0473899841308598</v>
      </c>
      <c r="D247" s="35">
        <f t="shared" ref="D247:D257" si="13">C247/SUM(C$247:C$257)</f>
        <v>9.1671605884907872E-2</v>
      </c>
      <c r="E247" s="25">
        <f>B247+[1]Tabelle1!B$2-0.00054858</f>
        <v>751.68098642000007</v>
      </c>
    </row>
    <row r="248" spans="1:5" x14ac:dyDescent="0.25">
      <c r="A248" s="34" t="s">
        <v>318</v>
      </c>
      <c r="B248" s="36">
        <v>776.68936000000008</v>
      </c>
      <c r="C248" s="25">
        <v>2.3122200965881299</v>
      </c>
      <c r="D248" s="35">
        <f t="shared" si="13"/>
        <v>0.10352933786748603</v>
      </c>
      <c r="E248" s="25">
        <f>B248+[1]Tabelle1!B$2-0.00054858</f>
        <v>777.69663642000012</v>
      </c>
    </row>
    <row r="249" spans="1:5" x14ac:dyDescent="0.25">
      <c r="A249" s="34" t="s">
        <v>337</v>
      </c>
      <c r="B249" s="36">
        <v>802.70501000000002</v>
      </c>
      <c r="C249" s="25">
        <v>1.7488199472427399</v>
      </c>
      <c r="D249" s="35">
        <f t="shared" si="13"/>
        <v>7.8303173410979768E-2</v>
      </c>
      <c r="E249" s="25">
        <f>B249+[1]Tabelle1!B$2-0.00054858</f>
        <v>803.71228642000005</v>
      </c>
    </row>
    <row r="250" spans="1:5" x14ac:dyDescent="0.25">
      <c r="A250" s="34" t="s">
        <v>340</v>
      </c>
      <c r="B250" s="36">
        <v>818.73631</v>
      </c>
      <c r="C250" s="25">
        <v>1.35088002681732</v>
      </c>
      <c r="D250" s="35">
        <f t="shared" si="13"/>
        <v>6.0485468023211753E-2</v>
      </c>
      <c r="E250" s="25">
        <f>B250+[1]Tabelle1!B$2-0.00054858</f>
        <v>819.74358642000004</v>
      </c>
    </row>
    <row r="251" spans="1:5" x14ac:dyDescent="0.25">
      <c r="A251" s="34" t="s">
        <v>301</v>
      </c>
      <c r="B251" s="36">
        <v>832.75196000000005</v>
      </c>
      <c r="C251" s="25">
        <v>3.36084008216858</v>
      </c>
      <c r="D251" s="35">
        <f t="shared" si="13"/>
        <v>0.15048115397787717</v>
      </c>
      <c r="E251" s="25">
        <f>B251+[1]Tabelle1!B$2-0.00054858</f>
        <v>833.75923642000009</v>
      </c>
    </row>
    <row r="252" spans="1:5" x14ac:dyDescent="0.25">
      <c r="A252" s="34" t="s">
        <v>329</v>
      </c>
      <c r="B252" s="36">
        <v>830.73631</v>
      </c>
      <c r="C252" s="25">
        <v>2.0783500671386701</v>
      </c>
      <c r="D252" s="35">
        <f t="shared" si="13"/>
        <v>9.305783935759962E-2</v>
      </c>
      <c r="E252" s="25">
        <f>B252+[1]Tabelle1!B$2-0.00054858</f>
        <v>831.74358642000004</v>
      </c>
    </row>
    <row r="253" spans="1:5" x14ac:dyDescent="0.25">
      <c r="A253" s="34" t="s">
        <v>328</v>
      </c>
      <c r="B253" s="36">
        <v>860.78326000000004</v>
      </c>
      <c r="C253" s="25">
        <v>2.09966993331909</v>
      </c>
      <c r="D253" s="35">
        <f t="shared" si="13"/>
        <v>9.4012433443318028E-2</v>
      </c>
      <c r="E253" s="25">
        <f>B253+[1]Tabelle1!B$2-0.00054858</f>
        <v>861.79053642000008</v>
      </c>
    </row>
    <row r="254" spans="1:5" x14ac:dyDescent="0.25">
      <c r="A254" s="34" t="s">
        <v>315</v>
      </c>
      <c r="B254" s="36">
        <v>858.76760999999999</v>
      </c>
      <c r="C254" s="25">
        <v>2.45645999908447</v>
      </c>
      <c r="D254" s="35">
        <f t="shared" si="13"/>
        <v>0.10998765972947132</v>
      </c>
      <c r="E254" s="25">
        <f>B254+[1]Tabelle1!B$2-0.00054858</f>
        <v>859.77488642000003</v>
      </c>
    </row>
    <row r="255" spans="1:5" x14ac:dyDescent="0.25">
      <c r="A255" s="34" t="s">
        <v>338</v>
      </c>
      <c r="B255" s="36">
        <v>888.81456000000003</v>
      </c>
      <c r="C255" s="25">
        <v>1.53437995910645</v>
      </c>
      <c r="D255" s="35">
        <f t="shared" si="13"/>
        <v>6.8701652337436289E-2</v>
      </c>
      <c r="E255" s="25">
        <f>B255+[1]Tabelle1!B$2-0.00054858</f>
        <v>889.82183642000007</v>
      </c>
    </row>
    <row r="256" spans="1:5" x14ac:dyDescent="0.25">
      <c r="A256" s="34" t="s">
        <v>322</v>
      </c>
      <c r="B256" s="36">
        <v>886.79890999999998</v>
      </c>
      <c r="C256" s="25">
        <v>2.25804996490479</v>
      </c>
      <c r="D256" s="35">
        <f t="shared" si="13"/>
        <v>0.10110387764696202</v>
      </c>
      <c r="E256" s="25">
        <f>B256+[1]Tabelle1!B$2-0.00054858</f>
        <v>887.80618642000002</v>
      </c>
    </row>
    <row r="257" spans="1:6" x14ac:dyDescent="0.25">
      <c r="A257" s="34" t="s">
        <v>343</v>
      </c>
      <c r="B257" s="36">
        <v>884.78326000000004</v>
      </c>
      <c r="C257" s="25">
        <v>1.0868999958038299</v>
      </c>
      <c r="D257" s="35">
        <f t="shared" si="13"/>
        <v>4.8665798320750367E-2</v>
      </c>
      <c r="E257" s="25">
        <f>B257+[1]Tabelle1!B$2-0.00054858</f>
        <v>885.79053642000008</v>
      </c>
    </row>
    <row r="258" spans="1:6" x14ac:dyDescent="0.25">
      <c r="A258" s="7"/>
      <c r="B258" s="7"/>
      <c r="C258" s="5"/>
      <c r="D258" s="8"/>
      <c r="E258" s="5"/>
    </row>
    <row r="259" spans="1:6" x14ac:dyDescent="0.25">
      <c r="A259" s="5"/>
      <c r="B259" s="5"/>
      <c r="C259" s="5"/>
      <c r="D259" s="8"/>
      <c r="E259" s="5"/>
    </row>
    <row r="260" spans="1:6" x14ac:dyDescent="0.25">
      <c r="A260" s="5" t="s">
        <v>367</v>
      </c>
      <c r="B260" s="5"/>
      <c r="C260" s="5"/>
      <c r="D260" s="8"/>
      <c r="E260" s="5"/>
    </row>
    <row r="261" spans="1:6" ht="15" customHeight="1" x14ac:dyDescent="0.25">
      <c r="A261" s="45" t="s">
        <v>370</v>
      </c>
      <c r="B261" s="45"/>
      <c r="C261" s="45"/>
      <c r="D261" s="45"/>
      <c r="E261" s="45"/>
      <c r="F261" s="1"/>
    </row>
    <row r="262" spans="1:6" x14ac:dyDescent="0.25">
      <c r="A262" s="45"/>
      <c r="B262" s="45"/>
      <c r="C262" s="45"/>
      <c r="D262" s="45"/>
      <c r="E262" s="45"/>
      <c r="F262" s="1"/>
    </row>
    <row r="263" spans="1:6" x14ac:dyDescent="0.25">
      <c r="A263" s="45"/>
      <c r="B263" s="45"/>
      <c r="C263" s="45"/>
      <c r="D263" s="45"/>
      <c r="E263" s="45"/>
      <c r="F263" s="1"/>
    </row>
    <row r="264" spans="1:6" x14ac:dyDescent="0.25">
      <c r="A264" s="45"/>
      <c r="B264" s="45"/>
      <c r="C264" s="45"/>
      <c r="D264" s="45"/>
      <c r="E264" s="45"/>
      <c r="F264" s="1"/>
    </row>
    <row r="265" spans="1:6" x14ac:dyDescent="0.25">
      <c r="A265" s="9"/>
      <c r="B265" s="10"/>
      <c r="C265" s="10"/>
      <c r="D265" s="11"/>
      <c r="E265" s="10"/>
      <c r="F265" s="1"/>
    </row>
  </sheetData>
  <sortState ref="A1:X257">
    <sortCondition ref="A1"/>
  </sortState>
  <mergeCells count="1">
    <mergeCell ref="A261:E26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positive Ion Mode</vt:lpstr>
      <vt:lpstr>negative ion mode</vt:lpstr>
      <vt:lpstr>Fitzner et al.</vt:lpstr>
      <vt:lpstr>'negative ion mode'!bulk_structure_search_20250123132102</vt:lpstr>
      <vt:lpstr>'positive Ion Mode'!bulk_structure_search_20250123132102</vt:lpstr>
    </vt:vector>
  </TitlesOfParts>
  <Company>UKM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Beßler, Sebastian</dc:creator>
  <cp:lastModifiedBy>Soltwisch, Jens</cp:lastModifiedBy>
  <cp:lastPrinted>2025-04-29T15:43:31Z</cp:lastPrinted>
  <dcterms:created xsi:type="dcterms:W3CDTF">2025-01-23T13:18:52Z</dcterms:created>
  <dcterms:modified xsi:type="dcterms:W3CDTF">2025-04-29T15:47:25Z</dcterms:modified>
</cp:coreProperties>
</file>