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https://liveuclac-my.sharepoint.com/personal/ucbvddz_ucl_ac_uk/Documents/Phd Research/PhD progress/Publication/"/>
    </mc:Choice>
  </mc:AlternateContent>
  <xr:revisionPtr revIDLastSave="1097" documentId="13_ncr:1_{0E5EB7AA-4C9F-4C6A-8325-7FFD733564A5}" xr6:coauthVersionLast="47" xr6:coauthVersionMax="47" xr10:uidLastSave="{E9CCDCE9-5DFE-4C15-AC91-B7BC91463CB8}"/>
  <bookViews>
    <workbookView xWindow="-120" yWindow="-120" windowWidth="29040" windowHeight="15840" activeTab="2" xr2:uid="{00000000-000D-0000-FFFF-FFFF00000000}"/>
  </bookViews>
  <sheets>
    <sheet name="China's climate policy review" sheetId="8" r:id="rId1"/>
    <sheet name="Num_Targets_Implemented_TIAM" sheetId="10" r:id="rId2"/>
    <sheet name="Data for Figure 3.b" sheetId="11" r:id="rId3"/>
  </sheets>
  <definedNames>
    <definedName name="_xlnm._FilterDatabase" localSheetId="0" hidden="1">'China''s climate policy review'!$C$7:$J$80</definedName>
    <definedName name="_xlnm._FilterDatabase" localSheetId="2" hidden="1">'Data for Figure 3.b'!$D$4:$K$47</definedName>
    <definedName name="_xlnm._FilterDatabase" localSheetId="1" hidden="1">Num_Targets_Implemented_TIAM!$D$4:$O$47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1" i="10" l="1"/>
  <c r="N12" i="10"/>
  <c r="N20" i="10"/>
  <c r="N25" i="10"/>
  <c r="N27" i="10"/>
  <c r="N28" i="10"/>
  <c r="N30" i="10"/>
  <c r="N31" i="10"/>
  <c r="N32" i="10"/>
  <c r="N33" i="10"/>
  <c r="N36" i="10"/>
  <c r="N40" i="10"/>
  <c r="N42" i="10"/>
  <c r="N43" i="10"/>
  <c r="N44" i="10"/>
  <c r="N45" i="10"/>
  <c r="N47" i="10"/>
  <c r="K46" i="10"/>
  <c r="N46" i="10" s="1"/>
  <c r="K41" i="10"/>
  <c r="N41" i="10" s="1"/>
  <c r="K39" i="10"/>
  <c r="N39" i="10" s="1"/>
  <c r="K38" i="10"/>
  <c r="N38" i="10" s="1"/>
  <c r="K35" i="10"/>
  <c r="N35" i="10" s="1"/>
  <c r="K34" i="10"/>
  <c r="N34" i="10" s="1"/>
  <c r="K29" i="10"/>
  <c r="N29" i="10" s="1"/>
  <c r="K24" i="10"/>
  <c r="N24" i="10" s="1"/>
  <c r="K22" i="10"/>
  <c r="N22" i="10" s="1"/>
  <c r="K21" i="10"/>
  <c r="N21" i="10" s="1"/>
  <c r="K20" i="10"/>
  <c r="K19" i="10"/>
  <c r="N19" i="10" s="1"/>
  <c r="K18" i="10"/>
  <c r="N18" i="10" s="1"/>
  <c r="K17" i="10"/>
  <c r="N17" i="10" s="1"/>
  <c r="K16" i="10"/>
  <c r="N16" i="10" s="1"/>
  <c r="K14" i="10"/>
  <c r="N14" i="10" s="1"/>
  <c r="K10" i="10"/>
  <c r="N10" i="10" s="1"/>
  <c r="K8" i="10"/>
  <c r="N8" i="10" s="1"/>
  <c r="K7" i="10"/>
  <c r="N7" i="10" s="1"/>
  <c r="K37" i="10"/>
  <c r="N37" i="10" s="1"/>
  <c r="K33" i="10"/>
  <c r="K26" i="10"/>
  <c r="N26" i="10" s="1"/>
  <c r="K23" i="10"/>
  <c r="N23" i="10" s="1"/>
  <c r="K15" i="10"/>
  <c r="N15" i="10" s="1"/>
  <c r="K13" i="10"/>
  <c r="N13" i="10" s="1"/>
  <c r="K9" i="10"/>
  <c r="N9" i="10" s="1"/>
  <c r="K6" i="10"/>
  <c r="N6" i="10" s="1"/>
  <c r="K5" i="10"/>
  <c r="N5" i="10" s="1"/>
</calcChain>
</file>

<file path=xl/sharedStrings.xml><?xml version="1.0" encoding="utf-8"?>
<sst xmlns="http://schemas.openxmlformats.org/spreadsheetml/2006/main" count="1396" uniqueCount="610">
  <si>
    <t>Working Guidance for Carbon Dioxide Peaking and Carbon Neutrality in Full and Faithful Implementation of the New Development Philosophy</t>
  </si>
  <si>
    <t>14th Five-Year Plan on Modern Energy System Planning</t>
  </si>
  <si>
    <t>New Energy Automobile Industry Development Plan (2021-2035)</t>
  </si>
  <si>
    <t>https://www.gov.cn/zhengce/content/2020-11/02/content_5556716.htm</t>
  </si>
  <si>
    <t>China's climate policy "1+N" System</t>
  </si>
  <si>
    <t>Status</t>
  </si>
  <si>
    <t xml:space="preserve">Issued from </t>
  </si>
  <si>
    <t xml:space="preserve">Issue date </t>
  </si>
  <si>
    <t>2021.10.24</t>
  </si>
  <si>
    <t>http://www.news.cn/english/2021-10/24/c_1310265726.htm</t>
  </si>
  <si>
    <t>The Action Plan for Carbon Peaking Before 2030 </t>
  </si>
  <si>
    <t>2021.10.26</t>
  </si>
  <si>
    <t>http://www.news.cn/english/2021-10/27/c_1310270985.htm</t>
  </si>
  <si>
    <t>The action for green and low-carbon energy transition</t>
  </si>
  <si>
    <t>Opinions on Improving Institutional Mechanisms and Policy Measures for Green and Low-Carbon Energy Transition</t>
  </si>
  <si>
    <t>2022.1.30</t>
  </si>
  <si>
    <t>https://www.ndrc.gov.cn/xxgk/zcfb/tz/202202/t20220210_1314511.html?code=&amp;state=123</t>
  </si>
  <si>
    <t>2022.3.22</t>
  </si>
  <si>
    <t>https://www.ndrc.gov.cn/xxgk/zcfb/ghwb/202203/P020220322582066837126.pdf</t>
  </si>
  <si>
    <t>Medium- and long-term plan for the development of the hydrogen energy industry (2021-2035)</t>
  </si>
  <si>
    <t>2022.3.23</t>
  </si>
  <si>
    <t>http://zfxxgk.nea.gov.cn/1310525630_16479984022991n.pdf</t>
  </si>
  <si>
    <t>Benchmarking Levels in Key Fields of Clean and Efficient Coal Utilization (2022 Edition)</t>
  </si>
  <si>
    <t>2022.5.10</t>
  </si>
  <si>
    <t>https://www.ndrc.gov.cn/xxgk/zcfb/tz/202205/t20220510_1324482.html?code=&amp;state=123</t>
  </si>
  <si>
    <t>14th Five-Year Plan of Renewable Energy</t>
  </si>
  <si>
    <t>2022.6.1</t>
  </si>
  <si>
    <t>https://www.ndrc.gov.cn/xwdt/tzgg/202206/t20220601_1326720_ext.html</t>
  </si>
  <si>
    <t>The action for energy saving, carbon emission mitigation and efficiency improvement</t>
  </si>
  <si>
    <t>http://www.gov.cn/zhengce/content/2022-01/24/content_5670202.htm</t>
  </si>
  <si>
    <t>Implementation Plan for Synergizing the Reduction of Pollution and Carbon Emission</t>
  </si>
  <si>
    <t xml:space="preserve">Seven departments including the MEE and the NDRC </t>
  </si>
  <si>
    <t>2022.6.13</t>
  </si>
  <si>
    <t>https://www.mee.gov.cn/xxgk2018/xxgk/xxgk03/202206/t20220617_985879.html</t>
  </si>
  <si>
    <t>https://www.ndrc.gov.cn/xxgk/zcfb/tz/202202/t20220211_1315446_ext.html</t>
  </si>
  <si>
    <t>The action for peaking carbon dioxide emissions in industry sector</t>
  </si>
  <si>
    <t>http://www.gov.cn/zhengce/zhengceku/2021-12/03/content_5655701.htm</t>
  </si>
  <si>
    <t>2022.1.20</t>
  </si>
  <si>
    <t>http://www.gov.cn/zhengce/zhengceku/2022-02/08/content_5672513.htm</t>
  </si>
  <si>
    <t>2022.4.21</t>
  </si>
  <si>
    <t>https://www.miit.gov.cn/zwgk/zcwj/wjfb/yj/art/2022/art_a01b7532a39a41e891d2540da6981d72.html</t>
  </si>
  <si>
    <t>https://www.miit.gov.cn/zwgk/zcwj/wjfb/yj/art/2022/art_6ff2a1f968264ee7bc89888fd480a43b.html</t>
  </si>
  <si>
    <t>Guiding Opinions on Promoting High-quality Development of Light Industry</t>
  </si>
  <si>
    <t>2022.6.17</t>
  </si>
  <si>
    <t>Action Plan for Industrial Water Efficiency Improvement</t>
  </si>
  <si>
    <t>2022.6.21</t>
  </si>
  <si>
    <t>http://www.gov.cn/zhengce/zhengceku/2022-06/22/content_5697083.htm</t>
  </si>
  <si>
    <t>2022.6.29</t>
  </si>
  <si>
    <t>http://www.gov.cn/zhengce/zhengceku/2022-06/29/content_5698410.htm</t>
  </si>
  <si>
    <t>The Implementation Plan for Carbon Peaking in the Industrial Sector</t>
  </si>
  <si>
    <t>2022.7.7</t>
  </si>
  <si>
    <t>http://www.gov.cn/zhengce/zhengceku/2022-08/01/content_5703910.htm</t>
  </si>
  <si>
    <t>The action for peaking carbon dioxide emissions in urban-rural development area</t>
  </si>
  <si>
    <t>2021.10.21</t>
  </si>
  <si>
    <t>http://www.gov.cn/zhengce/2021-10/21/content_5644083.htm</t>
  </si>
  <si>
    <t>2022.1.19</t>
  </si>
  <si>
    <t>http://www.gov.cn/zhengce/zhengceku/2022-01/27/content_5670687.htm</t>
  </si>
  <si>
    <t>14th Five-Year Plan for Promoting Agricultural and Rural Modernization</t>
  </si>
  <si>
    <t>http://www.gov.cn/zhengce/content/2022-02/11/content_5673082.htm</t>
  </si>
  <si>
    <t xml:space="preserve">14th Five-Year Plan for Housing and Urban-Rural Construction Science and Technology Development </t>
  </si>
  <si>
    <t>2022.3.1</t>
  </si>
  <si>
    <t>14th Five-Year Plan for Building Energy Efficiency and Green Building Development</t>
  </si>
  <si>
    <t>2022.3.11</t>
  </si>
  <si>
    <t>http://www.gov.cn/zhengce/zhengceku/2022-03/12/content_5678698.htm</t>
  </si>
  <si>
    <t>Implementation Plan for Emission Reduction and Carbon Sequestration in Agriculture and Rural Areas</t>
  </si>
  <si>
    <t>2022.6.30</t>
  </si>
  <si>
    <t>http://www.moa.gov.cn/govpublic/KJJYS/202206/t20220630_6403715.htm</t>
  </si>
  <si>
    <t>Implementation plan for carbon peaking in urban and rural construction</t>
  </si>
  <si>
    <t>2022.7.13</t>
  </si>
  <si>
    <t>http://www.gov.cn/zhengce/zhengceku/2022-07/13/content_5700752.htm</t>
  </si>
  <si>
    <t>The action for promoting green and low-carbon transportation</t>
  </si>
  <si>
    <t>2022.1.18</t>
  </si>
  <si>
    <t>http://www.gov.cn/xinwen/2022-01/18/content_5669136.htm</t>
  </si>
  <si>
    <t>The "14th Five-Year" Development Plan for Green Transportation</t>
  </si>
  <si>
    <t>2022.1.21</t>
  </si>
  <si>
    <t>http://www.gov.cn/zhengce/zhengceku/2022-01/21/content_5669662.htm</t>
  </si>
  <si>
    <t>The action for promoting circular economy in carbon mitigation purpose</t>
  </si>
  <si>
    <t>14th Five-Year Plan for Circular Economy Development</t>
  </si>
  <si>
    <t>2021.7.01</t>
  </si>
  <si>
    <t>http://www.gov.cn/zhengce/zhengceku/2021-07/07/content_5623077.htm</t>
  </si>
  <si>
    <t>Implementation Plan on Accelerating the Promotion of Comprehensive Utilization of Industrial Resources</t>
  </si>
  <si>
    <t>2022.2.10</t>
  </si>
  <si>
    <t>http://www.gov.cn/zhengce/zhengceku/2022-02/11/content_5673067.htm</t>
  </si>
  <si>
    <t>The action for advancing green and low-carbon technology innovation</t>
  </si>
  <si>
    <t>2022.4.2</t>
  </si>
  <si>
    <t>http://www.gov.cn/zhengce/zhengceku/2022-04/03/content_5683361.htm</t>
  </si>
  <si>
    <t>Science and Technology Supporting Carbon Peak Carbon Neutralization Implementation Plan (2022-2030)</t>
  </si>
  <si>
    <t>2022.8.18</t>
  </si>
  <si>
    <t>http://www.gov.cn/zhengce/zhengceku/2022-08/18/content_5705865.htm</t>
  </si>
  <si>
    <t>Guidelines for the Verification and Verification of Forestry Carbon Sequestration Projects (GB/T 41198-2021)</t>
  </si>
  <si>
    <t>2021.12.31</t>
  </si>
  <si>
    <t>http://www.filq.com/wj/txm/tbz/zg/%E5%9B%BD%E5%AE%B6%E6%A0%87%E5%87%86%EF%BC%9A%E6%9E%97%E4%B8%9A%E7%A2%B3%E6%B1%87%E9%A1%B9%E7%9B%AE%E5%AE%A1%E5%AE%9A%E5%92%8C%E6%A0%B8%E8%AF%81%E6%8C%87%E5%8D%97.pdf</t>
  </si>
  <si>
    <t>2022.2.21</t>
  </si>
  <si>
    <t>Action Plan for Strict Energy Efficiency Constraints to Promote Energy Conservation and Carbon Reduction in Key Industries of Metallurgy and Building Materials (2021-2025)</t>
  </si>
  <si>
    <t>https://www.ndrc.gov.cn/xxgk/zcfb/tz/202110/t20211021_1300583_ext.html</t>
  </si>
  <si>
    <t>Action Plan for Strict Energy Efficiency Constraints to Promote Energy Conservation and Carbon Reduction in the Petrochemical Industry (2021-2025)</t>
  </si>
  <si>
    <t>14th Five-Year Plan for the Development of the Raw Materials Industry</t>
  </si>
  <si>
    <t>Ministry of Industry and Information Technology (MIIT) Ministry of Science and Technology (MOST) Ministry of Natural Resources</t>
  </si>
  <si>
    <t>2021.12.21</t>
  </si>
  <si>
    <t>https://www.gov.cn/zhengce/zhengceku/2021-12/29/content_5665166.htm</t>
  </si>
  <si>
    <t xml:space="preserve">Special Action Plan for Energy Conservation and Carbon Reduction in the Cement Industry
</t>
  </si>
  <si>
    <t>2024. 5.27</t>
  </si>
  <si>
    <t>https://www.gov.cn/zhengce/zhengceku/202406/content_6956305.htm</t>
  </si>
  <si>
    <t>Special Action Plan for Energy Conservation and Carbon Reduction in the Oil Refining Industry</t>
  </si>
  <si>
    <t>https://www.gov.cn/zhengce/zhengceku/202406/content_6956304.htm</t>
  </si>
  <si>
    <t>Special Action Plan for Energy Conservation and Carbon Reduction in the Ammonia Synthesis Industry</t>
  </si>
  <si>
    <t>https://www.gov.cn/zhengce/zhengceku/202406/content_6956306.htm</t>
  </si>
  <si>
    <t>Special Action Plan for Energy Conservation and Carbon Reduction in the Steel Industry</t>
  </si>
  <si>
    <t>https://www.gov.cn/zhengce/zhengceku/202406/content_6956307.htm</t>
  </si>
  <si>
    <t>Opinions on Promoting Green Development in Urban and Rural Construction</t>
  </si>
  <si>
    <t>14th Five-Year Plan" for the Development of the Construction Industry</t>
  </si>
  <si>
    <t xml:space="preserve">The action for consolidating and enhancing carbon sequestration capacity </t>
  </si>
  <si>
    <t>The "14th Five-Year Plan for the Development of Modern Comprehensive Transportation System</t>
  </si>
  <si>
    <t>“1”: Top-level working guidance</t>
  </si>
  <si>
    <t>National Development and Reform Commission</t>
  </si>
  <si>
    <t>Numerical targets invloved</t>
  </si>
  <si>
    <t>Action Plan for Industrial Energy Efficiency Improvement</t>
  </si>
  <si>
    <t>Guiding opinions on the high-quality development of the technical textile industry</t>
  </si>
  <si>
    <t>14th Five-Year Plan on Industrial Green Development</t>
  </si>
  <si>
    <t>National Development and Reform Commission 
National Energy Administration</t>
  </si>
  <si>
    <t>National Development and Reform Commission National Energy Administration</t>
  </si>
  <si>
    <t xml:space="preserve">Nine ministries s including the National Development and Reform Commission jointly </t>
  </si>
  <si>
    <t>National Development and Reform Commission
other Ministries</t>
  </si>
  <si>
    <t>State Council</t>
  </si>
  <si>
    <t>National Development and Reform Commission and other four ministries</t>
  </si>
  <si>
    <t xml:space="preserve">Ministry of Industry and Information Technology </t>
  </si>
  <si>
    <t xml:space="preserve">Ministry of Industry and Information Technology and Ministry of Ecology and Environment of the Development 
National Development and Reform Commission </t>
  </si>
  <si>
    <t>Six ministries including the Ministry of Industry and Information Technology  Plan</t>
  </si>
  <si>
    <t>Ministry of Industry and Information Technology National Development and Reform Commission</t>
  </si>
  <si>
    <t>Ministry of Industry and Information Technology
National Development and Reform Commission</t>
  </si>
  <si>
    <t xml:space="preserve">Five ministries including the Ministry of Industry and Information Technology </t>
  </si>
  <si>
    <t>Ministry of Housing and Urban-Rural Development</t>
  </si>
  <si>
    <t xml:space="preserve">Ministry of Housing and Urban-Rural Development </t>
  </si>
  <si>
    <t>Ministry of Agriculture and Rural Affairs and the National Development and Reform Commission</t>
  </si>
  <si>
    <t>Ministry of Transport</t>
  </si>
  <si>
    <t xml:space="preserve">Ministry of Housing and Urban-Rural Development National Development and Reform Commission </t>
  </si>
  <si>
    <t xml:space="preserve">Eight Ministies including the Ministry of Industry and Information Technology </t>
  </si>
  <si>
    <t xml:space="preserve">National Energy Administration 
Ministry of Science and Technology </t>
  </si>
  <si>
    <t>Ministry of Science and Technology and other nine ministries</t>
  </si>
  <si>
    <t xml:space="preserve">State Administration for Market Regulation and the Standardization Administration of China </t>
  </si>
  <si>
    <t xml:space="preserve">Ministry of Natural Resources </t>
  </si>
  <si>
    <t>Guidelines for the implementation of energy-saving and carbon reduction transformation and upgrading in key areas of high energy-consuming industries (2022 version)</t>
  </si>
  <si>
    <t>Guideline on promoting the high-quality development of the iron and steel industry</t>
  </si>
  <si>
    <t>Guiding opinions on the high-quality development of the chemical fiber industry during the 14th Five-year Plan </t>
  </si>
  <si>
    <t>Guiding Opinions on Promoting the High-quality Development of the Petrochemical and Chemical Industry During the 14th Five-year Plan </t>
  </si>
  <si>
    <t xml:space="preserve">General Office of the Central Committee of the Communist Party of China
General Office of the State Council </t>
  </si>
  <si>
    <t>14th Five-Year Plan for Scientific and Technological Innovation in the Energy Sector</t>
  </si>
  <si>
    <t xml:space="preserve">Target year </t>
  </si>
  <si>
    <t>carbon dioxide (CO2) emissions per unit of GDP will be lowered by 18% from the 2020 level</t>
  </si>
  <si>
    <t>the share of non-fossil energy consumption will have reached around 20%;</t>
  </si>
  <si>
    <t xml:space="preserve"> the forest coverage rate will have reached 24.1%, and the forest stock volume will have risen to 18 billion cubic meters</t>
  </si>
  <si>
    <t>By 2025</t>
  </si>
  <si>
    <t>energy consumption per unit of GDP will be lowered by 13.5% from the 2020 level</t>
  </si>
  <si>
    <t>Y</t>
  </si>
  <si>
    <t>By 2030</t>
  </si>
  <si>
    <t>CO2 emissions per unit of GDP will have dropped by more than 65% compared with the 2005 level;</t>
  </si>
  <si>
    <t>the share of non-fossil energy consumption will have reached around 25%</t>
  </si>
  <si>
    <t>the total installed capacity of wind power and solar power reaching over 1200 gigawatts</t>
  </si>
  <si>
    <t xml:space="preserve">the forest coverage rate will have reached about 25%, and the forest stock volume will have reached 19 billion cubic meters. </t>
  </si>
  <si>
    <t>N</t>
  </si>
  <si>
    <t>By 2060</t>
  </si>
  <si>
    <t xml:space="preserve">the share of non-fossil energy consumption will be over 80%. </t>
  </si>
  <si>
    <t xml:space="preserve">carbon next zero </t>
  </si>
  <si>
    <t>Source</t>
  </si>
  <si>
    <t>energy consumption  per unit of GDP will drop by 13.5%</t>
  </si>
  <si>
    <t>carbon dioxide emissions per unit of GDP will drop by  18%</t>
  </si>
  <si>
    <t>the share of non-fossil fuels in total energy consumption will reach around 20%</t>
  </si>
  <si>
    <t>carbon dioxide emissions per unit of GDP will have dropped by more than 65% compared with the 2005 level,</t>
  </si>
  <si>
    <t>carbon peak before 2030</t>
  </si>
  <si>
    <t>the share of non-fossil energy consumption will reach around 25%</t>
  </si>
  <si>
    <t>total installed generation capacity of wind and solar power will reach above 1200 gigawatts.</t>
  </si>
  <si>
    <t xml:space="preserve">Approximately 40 gigawatts of additional hydro power capacity will be installed during both the 14th and 15th Five-Year Plan periods, respectively, </t>
  </si>
  <si>
    <t xml:space="preserve">installed capacity of new types of energy storage will reach 30 gigawatts or more. </t>
  </si>
  <si>
    <t xml:space="preserve">domestic capacity for primary refining of crude oil will be kept below 1 billion metric tons, and the utilization rate of production capacity for main products will rise to 80% or more. </t>
  </si>
  <si>
    <t xml:space="preserve">strive to reach 50% photovoltaic coverage on the roofs of newly constructed public buildings and factories. </t>
  </si>
  <si>
    <t>renewable resources will account for 8% of the alternative to conventional energy used in buildings</t>
  </si>
  <si>
    <t xml:space="preserve">strive to reach a peak in petroleum consumption for land transportation before 2030. </t>
  </si>
  <si>
    <t xml:space="preserve">comprehensive energy consumption of the national railways per unit of converted turnover will be cut by 10% compared with 2020. </t>
  </si>
  <si>
    <t>the share of incremental vehicles fueled by new and clean energy will reach around 40%</t>
  </si>
  <si>
    <t xml:space="preserve">all ground vehicles and equipment at civil airports will strive to be powered by electricity. </t>
  </si>
  <si>
    <t>By 2025, the amount of bulk solid waste recycled annually will reach around 4 billion metric tons, rising to about 4.5 billion by 2030.</t>
  </si>
  <si>
    <t>By 2025, the total amount of nine major reusable resources including steel scrap, cooper, aluminum, lead, zinc, waste paper, plastic, rubber, and glass recycled will top 450 million metric tons, reaching 510 million by 2030.</t>
  </si>
  <si>
    <t xml:space="preserve">a basic sorting system for urban household waste will be established, with the reclamation rate up to about 60%. </t>
  </si>
  <si>
    <t>the sorting system for urban household waste will cover all cities, and the reclamation rate will rise to 65%.</t>
  </si>
  <si>
    <t xml:space="preserve">expand forest coverage around 25% of China’s total land area and increase forest stock volume to 19 billion cubic meters by 2030. </t>
  </si>
  <si>
    <t xml:space="preserve">Policy </t>
  </si>
  <si>
    <t>no numerical targets</t>
  </si>
  <si>
    <t>the share of non-fossil energy in total energy consumption will increase to about 20%.</t>
  </si>
  <si>
    <t>The share of non-fossil energy consumption will significantly increase from 25% in 2030.</t>
  </si>
  <si>
    <t>the national centralized gas storage capacity will reach 55-60 billion cubic meters, accounting for approximately 13% of the total natural gas consumption.</t>
  </si>
  <si>
    <t>the installed capacity of conventional hydropower will reach approximately 380 million kilowatts.</t>
  </si>
  <si>
    <t>the operational installed capacity of nuclear power will reach approximately 70 million kilowatts.</t>
  </si>
  <si>
    <t>new energy vehicles will account for about 20% of new vehicle sales, especially in urban public transportation and other fields.</t>
  </si>
  <si>
    <t>the national oil and gas pipeline network will expand to approximately 210,000 kilometers.</t>
  </si>
  <si>
    <t>annual domestic energy production capacity will reach over 4.6 billion tons of standard coal.</t>
  </si>
  <si>
    <t>annual crude oil production will stabilize at around 200 million tons.</t>
  </si>
  <si>
    <t>annual natural gas production will exceed 230 billion cubic meters.</t>
  </si>
  <si>
    <t>total installed power generation capacity will reach approximately 3 billion kilowatts.</t>
  </si>
  <si>
    <t>the proportion of non-fossil energy in power generation will reach about 39%.</t>
  </si>
  <si>
    <t>electricity accounting for about 30% of end-use energy consumption.</t>
  </si>
  <si>
    <t>CPC Central Committee
State Council</t>
  </si>
  <si>
    <t>Reach a fuel cell vehicle fleet of approximately 50,000 units, with the construction of several hydrogen refueling stations.</t>
  </si>
  <si>
    <t>Produce 100,000 to 200,000 tons of hydrogen from renewable energy annually</t>
  </si>
  <si>
    <t>Specific numerical limits have been set for the energy consumption and emission standards of coal-fired power generation, coal-fired boilers for heating, coal-based ammonia synthesis, coal-based coke production, coal-based methanol production, and other coal utilization units.</t>
  </si>
  <si>
    <t>Since 2022</t>
  </si>
  <si>
    <t>the energy consumption per unit of GDP will decrease by  13.5% over five years.</t>
  </si>
  <si>
    <t>the carbon dioxide emissions per unit of GDP will decrease by 18%</t>
  </si>
  <si>
    <t>renewable energy will account for more than 50% of the increase in primary energy consumption.</t>
  </si>
  <si>
    <t>power generation from renewable energy will reach approximately 3.3 trillion kilowatt-hours.</t>
  </si>
  <si>
    <t>the increase in renewable energy power generation will account for more than 50% of the increase in the total social electricity consumption.</t>
  </si>
  <si>
    <t>the non-electric utilization of renewable energy (including geothermal heating, biomass heating, biomass fuels, and solar thermal utilization) will reach over 60 million tons of standard coal.</t>
  </si>
  <si>
    <t>The "14th Five-Year Plan" Comprehensive Work Plan for Energy Conservation and Emission Reduction</t>
  </si>
  <si>
    <t>2021.12.28</t>
  </si>
  <si>
    <t>National energy consumption per unit of GDP will decrease by 13.5% compared to 2020.</t>
  </si>
  <si>
    <t>The total emissions of chemical oxygen demand, ammonia nitrogen, nitrogen oxides, and volatile organic compounds will decrease by 8%, 8%, more than 10%, and more than 10% respectively compared to 2020.</t>
  </si>
  <si>
    <t>530 million tons of steel production capacity will undergo ultra-low emission transformation</t>
  </si>
  <si>
    <t>energy consumption per unit of added value in industries will decrease by 13.5% compared to 2020</t>
  </si>
  <si>
    <t>water consumption per unit of industrial added value will decrease by 16%.</t>
  </si>
  <si>
    <t>sales of new energy vehicles will account for about 20% of total new car sales.</t>
  </si>
  <si>
    <t>rural domestic sewage treatment coverage will reach 40%.</t>
  </si>
  <si>
    <t>non-fossil energy will account for about 20% of total energy consumption.</t>
  </si>
  <si>
    <t>Coal consumption in key regions will decrease by 10% in the Beijing-Tianjin-Hebei region and by 5% in the Yangtze River Delta.</t>
  </si>
  <si>
    <t>the proportion of EAF in iron and steel  will be increased to 15%</t>
  </si>
  <si>
    <t>the production of recycled aluminum will reach 1,150 tons</t>
  </si>
  <si>
    <t>the utilization rates of fertilizers and pesticides for the three major grain crops will each be increased to 43%</t>
  </si>
  <si>
    <t>the comprehensive utilization rate of newly generated major solid waste will reach 60%, and the existing major solid waste will be reduced in an orderly manner.</t>
  </si>
  <si>
    <t>the proportion of EAF in iron and steel  will be increased to over 20%</t>
  </si>
  <si>
    <t>the sales volume of new energy vehicles in key areas for air pollution control will reach approximately 50% of the total new car sales.</t>
  </si>
  <si>
    <t>the proportion of renewable energy used in electrolytic aluminum production will be raised to over 30%.</t>
  </si>
  <si>
    <t>the comprehensive utilization rate of straw will remain above 86%, and the comprehensive utilization rate of livestock and poultry manure will reach 80%.</t>
  </si>
  <si>
    <t>2022.2.3</t>
  </si>
  <si>
    <t>reduce CO2 emissions per unit of industrial added value by 18%.</t>
  </si>
  <si>
    <t>reduce emission intensity of major pollutants in key industries by 10%.</t>
  </si>
  <si>
    <t>reduce energy consumption per unit of added value in above-scale industries by 13.5%;</t>
  </si>
  <si>
    <t>increase comprehensive utilization rate of bulk industrial solid waste to reach 57%.</t>
  </si>
  <si>
    <t>increase major recycled resources recovery volume to reach 480 million tons.</t>
  </si>
  <si>
    <t>reduce  water consumption per unit of industrial added value by 16%.</t>
  </si>
  <si>
    <t>2021.11.15</t>
  </si>
  <si>
    <t>increase R&amp;D investment intensity to reach 1.5%.</t>
  </si>
  <si>
    <t>increase CNC (Computer Numerical Control) rate for key processes to reach approximately 80%.</t>
  </si>
  <si>
    <t>increase digitalization rate of production equipment to reach 55%.</t>
  </si>
  <si>
    <t>the proportion of electric arc furnace steel in total crude steel production rising to over 15%.</t>
  </si>
  <si>
    <t>Over 80% of steel production capacity to complete ultra-low emission transformations</t>
  </si>
  <si>
    <t>decrease comprehensive energy consumption per ton of steel by over 2%.</t>
  </si>
  <si>
    <t>reduce water resource consumption intensity by over 10%.</t>
  </si>
  <si>
    <t>Standards and compliance ratios for the energy efficiency of 17 industries have been regulated: refining, cement, glass, steel, non-ferrous metals, ethylene, paraxylene, modern coal chemical industry, synthetic ammonia, and calcium carbide industries</t>
  </si>
  <si>
    <t>https://www.gov.cn/zhengce/zhengceku/2022-04/08/content_5683972.htm</t>
  </si>
  <si>
    <t>research and development (R&amp;D) investment of enterprises above a designated size to account for more than 1.5%</t>
  </si>
  <si>
    <t>Increase the concentration of major chemical products production, with capacity utilization rates reaching over 80%.</t>
  </si>
  <si>
    <t>enhance ethylene equivalent assurance levels and ensure that the guarantee level for new chemical materials reaches over 75%.</t>
  </si>
  <si>
    <t>achieve a 95% automation control rate for major production facilities in key sectors such as petrochemicals and coal chemical industries.</t>
  </si>
  <si>
    <t>2022.4.8</t>
  </si>
  <si>
    <t>Industrial value added by large-scale chemical fiber enterprises to grow annually by 5%.</t>
  </si>
  <si>
    <t>Increase industry R&amp;D investment intensity to 2%.</t>
  </si>
  <si>
    <t>Increase the proportion of green fibers to over 25%.</t>
  </si>
  <si>
    <t>achieve an 80% digitalization rate in enterprise management.</t>
  </si>
  <si>
    <t>Achieve an annual growth rate of approximately 6% in industrial value added.</t>
  </si>
  <si>
    <t>Increase R&amp;D expenditure as a percentage of main business revenue to 3% for key industry enterprises.</t>
  </si>
  <si>
    <t>Reach a 15% application rate for recycled fibers and biomass fibers.</t>
  </si>
  <si>
    <t>Achieve a 70% numerical control rate for key processes in non-woven fabric enterprises.</t>
  </si>
  <si>
    <t>https://www.gov.cn/zhengce/zhengceku/2022-06/19/content_5696665.htm</t>
  </si>
  <si>
    <t>No numerical target</t>
  </si>
  <si>
    <t xml:space="preserve">Six ministries including the Ministry of Industry and Information Technology </t>
  </si>
  <si>
    <t>Ministry of Industry and Information Technology   
Ministry of Ecology and Environment of the National Development and Reform Commission</t>
  </si>
  <si>
    <t>Reduce water use per ten thousand yuan of industrial added value by 16% compared to 2020.</t>
  </si>
  <si>
    <t>Steel Industry: Decrease water use per ton of steel by 10%.
Paper Industry: Reduce water use per unit of major products by 10%.
Petrochemical Industry: Cut water use per unit of major products by 5%.
Textile, Food, and Non-Ferrous Metal Industries: Lower water use per unit of major products by 15%.</t>
  </si>
  <si>
    <t>a nationwide water reuse rate of approximately 94% in large-scale industrial sectors.</t>
  </si>
  <si>
    <t>the energy consumption per unit of industrial added value in large-scale industries is expected to decrease by 13.5% compared to 2020.</t>
  </si>
  <si>
    <t>electricity is expected to account for approximately 30% of the industrial end-use energy consumption.</t>
  </si>
  <si>
    <t>N： Policies related to ten major peaking carbon dioxide emissions actions and  collarative policies with 14th  Five-year plans (2020-2025)</t>
  </si>
  <si>
    <t>the proportion of direct alloying of molten aluminum will increase to over 90%</t>
  </si>
  <si>
    <t>the production of recycled copper and recycled aluminum will reach 4 million tons and 11.5 million tons, respectively, with the share of recycled metals in total supply reaching over 24%.</t>
  </si>
  <si>
    <t>the proportion of renewable energy used in electrolytic aluminum production will rise to over 30%.</t>
  </si>
  <si>
    <t xml:space="preserve"> the proportion of production capacity in the steel, electrolytic aluminum, cement, and flat glass industries that meets benchmark energy efficiency levels will exceed 30%.</t>
  </si>
  <si>
    <t>the proportion of production capacity in the refining, ethylene, synthetic ammonia, and calcium carbide industries that meets benchmark levels will exceed 30%.</t>
  </si>
  <si>
    <t>R&amp;D investment intensity in key sectors reaching over 1.5%.</t>
  </si>
  <si>
    <t>In the steel industry, comprehensive energy consumption per ton of steel will be reduced by 2%.</t>
  </si>
  <si>
    <t>the energy consumption per unit of cement clinker will be reduced by 3.7%.</t>
  </si>
  <si>
    <t>the carbon emissions in the electrolytic aluminum sector will decrease by 5%.</t>
  </si>
  <si>
    <t>cement clinker production capacity will be controlled at around 1.8 billion tons.</t>
  </si>
  <si>
    <t>The proportion of capacity meeting the energy efficiency benchmark level will reach 30%.</t>
  </si>
  <si>
    <t>The comprehensive energy consumption per unit of cement clinker product will be reduced by 3.7% compared to 2020 levels.</t>
  </si>
  <si>
    <t>the national crude oil primary processing capacity will be controlled within 1 billion tons.</t>
  </si>
  <si>
    <t>the proportion of capacity meeting the energy efficiency benchmark level exceeding 30%.</t>
  </si>
  <si>
    <t>the proportion of capacity in the ammonia synthesis industry that meets the energy efficiency benchmark level will increase to 30%.</t>
  </si>
  <si>
    <t>Between 2024 and 2025, an energy saving of approximately 5 million tons of standard coal and a reduction of about 13 million tons of carbon dioxide emissions will be achieved.</t>
  </si>
  <si>
    <t>Between 2024 and 2025,an energy saving of approximately 2 million tons of standard coal and a reduction of about 5 million tons of carbon dioxide emissions will be achieved.</t>
  </si>
  <si>
    <t>National Development and Reform Commission
Ministry of Industry and Information Technology
Ministry of Ecology and Environment
State Administration for Market Regulation
National Energy Administration</t>
  </si>
  <si>
    <t>The added value of the construction industry will maintain a proportion of approximately 6% of the Gross Domestic Product (GDP).</t>
  </si>
  <si>
    <t>The proportion of prefabricated buildings in new constructions will reach over 30%.</t>
  </si>
  <si>
    <t>2021.11.12</t>
  </si>
  <si>
    <t>Grain comprehensive production capacity greater than 650 million tons.</t>
  </si>
  <si>
    <t>The comprehensive utilization rate of livestock and poultry manure exceeds 80%.</t>
  </si>
  <si>
    <t>High-standard farmland area will increase to 107.5 million acres. Additionally , there are another 14 planning numerical targets</t>
  </si>
  <si>
    <t>https://www.gov.cn/zhengce/zhengceku/2022-03/12/content_5678693.htm</t>
  </si>
  <si>
    <t>The total consumption of primary and secondary energy in building operations reaches 1.15 billion tons of standard coal.</t>
  </si>
  <si>
    <t>The energy efficiency level of newly constructed residential buildings in urban areas improves by 30%.</t>
  </si>
  <si>
    <t>The energy efficiency level of newly constructed public buildings in urban areas improves by 20%.</t>
  </si>
  <si>
    <t>Complete energy-saving retrofits for over 350 million square meters of existing buildings.</t>
  </si>
  <si>
    <t>Construct over 50 million square meters of ultra-low-energy and near-zero-energy buildings.</t>
  </si>
  <si>
    <t>Ensure that prefabricated buildings make up 30% of newly constructed urban buildings in the year.</t>
  </si>
  <si>
    <t>Increase newly added solar photovoltaic installed capacity to  50 million kilowatts.</t>
  </si>
  <si>
    <t>Increase geothermal energy building application area to over 100 million square meters.</t>
  </si>
  <si>
    <t>Renewable energy substitution rate in urban buildings: Reaches 8%.</t>
  </si>
  <si>
    <t>Proportion of electricity consumption in building energy consumption: Exceeds 55%.</t>
  </si>
  <si>
    <t>the photovoltaic coverage rate on the roofs of new public institutional buildings and new factory buildings is expected to reach 50%.</t>
  </si>
  <si>
    <t>the proportion of electricity used in building energy consumption is expected to exceed 65%.</t>
  </si>
  <si>
    <t xml:space="preserve">the proportion of renewable energy used in urban buildings is expected to reach 8%.
</t>
  </si>
  <si>
    <t>new energy buses are expected to account for 72% of all surface public transport vehicles in urban areas.</t>
  </si>
  <si>
    <t>the carbon dioxide emission intensity of the transportation sector is expected to decrease by 5%.</t>
  </si>
  <si>
    <t>Adiitioally, there are other 13 non-carbon related numerical targets to support model transport development</t>
  </si>
  <si>
    <t>2024-2025 Energy Conservation and Carbon Reduction Action Plan</t>
  </si>
  <si>
    <t>State council</t>
  </si>
  <si>
    <t>2024.5.24</t>
  </si>
  <si>
    <t>https://www.gov.cn/zhengce/content/202405/content_6954322.htm</t>
  </si>
  <si>
    <t>Proportion of Non-Fossil Energy Consumption: Reach around 20%.</t>
  </si>
  <si>
    <t>Key sectors and industries will achieve energy savings of about 50 million tons of standard coal and reduce carbon dioxide emissions by approximately 130 million tons.</t>
  </si>
  <si>
    <t>Coal-fired boilers with a capacity of 35 steam tons per hour or less, as well as various other coal-fired facilities, will be essentially phased out, in key air pollution control regions</t>
  </si>
  <si>
    <t>the proportion of electricity generated from non-fossil energy sources nationwide will reach approximately 39%.</t>
  </si>
  <si>
    <t>the proportion of electric furnace steel production in the total crude steel output is expected to increase to 15%, and the amount of recycled steel is targeted to reach 300 million tons.</t>
  </si>
  <si>
    <t>The national crude oil primary processing capacity will be limited to within 1 billion tons.</t>
  </si>
  <si>
    <t>recycled metals will make up over 24% of the total supply.</t>
  </si>
  <si>
    <t>The direct alloying ratio of aluminum water will increase to over 90%.</t>
  </si>
  <si>
    <t>30% of electrolytic aluminum capacity will meet benchmark energy efficiency levels.</t>
  </si>
  <si>
    <t>Renewable energy usage in the aluminum sector will reach over 25%.</t>
  </si>
  <si>
    <t>50% of copper, lead, and zinc smelting capacity will meet benchmark energy efficiency levels.</t>
  </si>
  <si>
    <t>control cement clinker capacity to around 1.8 billion tons.</t>
  </si>
  <si>
    <t>50% of cement clinker capacity in key air pollution control areas will achieve ultra-low emissions.</t>
  </si>
  <si>
    <t>Roof photovoltaic coverage for new public buildings and factories will aim for 50%.</t>
  </si>
  <si>
    <t>Renewable energy use in urban buildings will reach 8%.</t>
  </si>
  <si>
    <t>Renovation area of existing buildings will increase by over 20 million square meters compared to 2023.</t>
  </si>
  <si>
    <t>Energy savings in residential and public buildings will increase by 30% and 20%, respectively.</t>
  </si>
  <si>
    <t>Carbon intensity of transportation will be reduced by 5% compared to 2020.</t>
  </si>
  <si>
    <t>The target for the reduction in carbon dioxide (CO2) emissions from operational vehicles per unit of transport turnover is a 5% decrease compared to 2020 levels by the end of 2025.</t>
  </si>
  <si>
    <t>The target for operational ships is to achieve a 3.5% reduction in carbon dioxide (CO2) emissions per unit of transport turnover compared to 2020 levels by the end of 2025.</t>
  </si>
  <si>
    <t>The target for operational ships is to achieve a 7% reduction in the total amount of nitrogen oxides (NOx) emissions compared to 2020 levels</t>
  </si>
  <si>
    <t>the target percentages for new energy vehicles in various sectors are: Urban Public Transportation: 72%;Taxis (including ride-hailing services): 35%;Urban Logistics and Delivery: 20%</t>
  </si>
  <si>
    <t>the target for international container hub ports is for 60% of the clean energy trucks (including those powered by new energy) to be used.</t>
  </si>
  <si>
    <t>there are other 3 planning numerical targets for transport infrastructure expansion</t>
  </si>
  <si>
    <t>Resource output efficiency will increase by about 20% compared to 2020.</t>
  </si>
  <si>
    <t>Energy consumption per unit of GDP will decrease by 13.5% compared to 2020.</t>
  </si>
  <si>
    <t>Water usage per unit of GDP will decrease by about 16% compared to 2020.</t>
  </si>
  <si>
    <t>The comprehensive utilization rate of crop straw will be maintained at over 86%.</t>
  </si>
  <si>
    <t>The comprehensive utilization rate of major solid waste will reach 60%.</t>
  </si>
  <si>
    <t>The comprehensive utilization rate of construction waste will reach 60%.</t>
  </si>
  <si>
    <t>The amount of recycled paper will reach 60 million tons.</t>
  </si>
  <si>
    <t>The amount of recycled steel will reach 320 million tons.</t>
  </si>
  <si>
    <t>The production of recycled non-ferrous metals will reach 20 million tons, including:
Recycled copper: 4 million tons
Recycled aluminum: 11.5 million tons
Recycled lead: 2.9 million tons</t>
  </si>
  <si>
    <t>The output value of the resource recycling industry will reach 5 trillion yuan.</t>
  </si>
  <si>
    <t>Achieving a comprehensive utilization rate of 57% for major industrial solid waste, with specific targets of:
73% for smelting slag
73% for industrial by-product gypsum
Effective improvement in the utilization of red mud.</t>
  </si>
  <si>
    <t>Utilization of key recycled resource varieties will exceed 480 million tons, including:
320 million tons of recycled steel
20 million tons of recycled non-ferrous metals
60 million tons of recycled paper</t>
  </si>
  <si>
    <t xml:space="preserve">No numerical target </t>
  </si>
  <si>
    <t xml:space="preserve"> the goal is to achieve a 20% reduction in the energy consumption per unit of carbon dioxide captured compared to 2020, with a further reduction of 30% by 2030. Additionally, significant decreases in carbon capture costs are expected.</t>
  </si>
  <si>
    <t>The action for promoting all regions to peak carbon dioxide emissions hierarchically and orderly</t>
  </si>
  <si>
    <t xml:space="preserve">Provincial carbon reduction policies </t>
  </si>
  <si>
    <t>beyond the scope of policy quantification in this study</t>
  </si>
  <si>
    <t>The action for green and low-carbon society</t>
  </si>
  <si>
    <t>Work Plan for Strengthening the Construction of Carbon Peak Carbon Neutral Higher Education Talent Training System</t>
  </si>
  <si>
    <t>the Ministry of Education</t>
  </si>
  <si>
    <t>2022.3.7</t>
  </si>
  <si>
    <t>http://www.moe.gov.cn/srcsite/A08/s7056/202205/t20220506_625229.html</t>
  </si>
  <si>
    <t xml:space="preserve">All local governments </t>
  </si>
  <si>
    <t>Since 2021</t>
  </si>
  <si>
    <t>No numerical targets</t>
  </si>
  <si>
    <t>Achieve an average electricity consumption of new passenger BEVs ≥12.0 kWh/ 100 km</t>
  </si>
  <si>
    <t>2020.10.20</t>
  </si>
  <si>
    <t>Accounting Method for the Economic Value of Ocean Carbon Sequestration（HY／T0349－2022）</t>
  </si>
  <si>
    <t>http://www.filq.com/wj/txm/tbz/zg/%E3%80%8A%E4%B8%AD%E5%9B%BD%E6%B5%B7%E6%B4%8B%E7%A2%B3%E6%B1%87%E7%BB%8F%E6%B5%8E%E4%BB%B7%E5%80%BC%E6%A0%B8%E7%AE%97%E6%A0%87%E5%87%86%E3%80%8B%E5%BE%81%E6%B1%82%E6%84%8F%E8%A7%81%E7%A8%BF%E5%8F%8A%E7%BC%96%E5%88%B6%E8%AF%B4%E6%98%8E%20.pdf</t>
  </si>
  <si>
    <t>https://www.gov.cn/xinwen/2021-02/23/content_5588420.htm</t>
  </si>
  <si>
    <t>Mandatory National Standard: Fuel Consumption Limits for Passenger Cars (GB 19578-2021)</t>
  </si>
  <si>
    <t>Ministry of Industry and Information Technology</t>
  </si>
  <si>
    <t>2021.02.23</t>
  </si>
  <si>
    <t xml:space="preserve">The average fuel consumption of new cars for passenger cars will be reduced to 4.0 liters/100 kilometres. </t>
  </si>
  <si>
    <t xml:space="preserve">The average fuel consumption of new cars for passenger cars will be reduced to 3.2 litres/100 km </t>
  </si>
  <si>
    <t>See local government websites</t>
  </si>
  <si>
    <t>China’s Achievements, New Goals and New Measures for Nationally Determined Contributions</t>
  </si>
  <si>
    <t>Before 2030</t>
  </si>
  <si>
    <t>lower CO2 emissions per unit of GDP by over 65% from the 2005 level</t>
  </si>
  <si>
    <t>to increase the share of non-fossil fuels in primary energy consumption to around 25%</t>
  </si>
  <si>
    <t>to increase the forest stock volume by 6 billion cubic meters from the 2005 level</t>
  </si>
  <si>
    <t>to bring its total installed capacity of wind and solar power to over 1.2 billion kilowatts</t>
  </si>
  <si>
    <t>https://unfccc.int/sites/default/files/NDC/2022-06/China%E2%80%99s%20Achievements%2C%20New%20Goals%20and%20New%20Measures%20for%20Nationally%20Determined%20Contributions.pdf</t>
  </si>
  <si>
    <t>aims to have CO2 emissions peak</t>
  </si>
  <si>
    <t xml:space="preserve">achieve carbon neutrality </t>
  </si>
  <si>
    <t>Updated NDC</t>
  </si>
  <si>
    <t>China</t>
  </si>
  <si>
    <t>China's updated China’s Nationally Determined Contributions (NDC)</t>
  </si>
  <si>
    <t>2021.10.</t>
  </si>
  <si>
    <t>China’s Mid-Century Long-Term Low Greenhouse Gas Emission Development Strategy</t>
  </si>
  <si>
    <t xml:space="preserve"> improve the proportion of non-fossil fuels in energy consumption up to over 80%. </t>
  </si>
  <si>
    <t>achieve carbon neutriality</t>
  </si>
  <si>
    <t>China’s Mid-Century Long-Term Low Greenhouse Gas Emission Development Strategy( LTS)</t>
  </si>
  <si>
    <t xml:space="preserve"> LTS</t>
  </si>
  <si>
    <t>https://unfccc.int/sites/default/files/resource/China’s%20Mid-Century%20Long-Term%20Low%20Greenhouse%20Gas%20Emission%20Development%20Strategy.pdf</t>
  </si>
  <si>
    <t>TIAM-UCL quantifiable  or not(Y=YES, N=No)</t>
  </si>
  <si>
    <t>Special refinancing loan to support the clean and efficient use of coal to promote green and low-carbon development</t>
  </si>
  <si>
    <t xml:space="preserve">State council </t>
  </si>
  <si>
    <t>2021.11.17</t>
  </si>
  <si>
    <t>https://www.iea.org/policies/14460-special-refinancing-loan-to-support-the-clean-and-efficient-use-of-coal-to-promote-green-and-low-carbon-development</t>
  </si>
  <si>
    <t>establish RMB 200 billion special refinancing loan to support the clean and efficient use of coal to promote green and low-carbon development.
Support areas: safe, efficient, green and intelligent mining of coal, clean and efficient processing of coal, clean and efficient utilization of coal power, clean combustion and clean heating for industry, clean heating for civil use, comprehensive utilization of coal resources and the development and utilization of coal-bed methane.</t>
  </si>
  <si>
    <t>2021 Biomass Power Generation Project Construction Work Program</t>
  </si>
  <si>
    <t>2021.8.19</t>
  </si>
  <si>
    <t>National Development and Reform Commission 
Ministry of Finance
National Energy Administration</t>
  </si>
  <si>
    <t>the central government will allocate a 2.5 billion CNY subsidy to biomass power generation in 2021</t>
  </si>
  <si>
    <t>In 2021</t>
  </si>
  <si>
    <t>https://www.ndrc.gov.cn/xxgk/zcfb/tz/202108/t20210819_1294018.html</t>
  </si>
  <si>
    <t>GB 39728—2020: Emission standard of air pollutants for onshore oil and gas exploitation and production industry</t>
  </si>
  <si>
    <t>https://www.mee.gov.cn/ywgz/fgbz/bz/bzwb/dqhjbh/dqgdwrywrwpfbz/202012/t20201225_814811.shtml</t>
  </si>
  <si>
    <t>2021.1.1</t>
  </si>
  <si>
    <t>Ministry of Ecology and Environment of the Development</t>
  </si>
  <si>
    <t xml:space="preserve">first pollution emission standard for the oil and gas industry with numerical standard but without any numerical targets </t>
  </si>
  <si>
    <t>GB 55015-2021 - General Code for Building Energy Efficiency and Renewable Energy Utilization</t>
  </si>
  <si>
    <t>https://baiyin.gov.cn/szjj/fdzdgknr/zcjd/art/2022/art_edbd21564adb42b38b73ae654ef247ad.html</t>
  </si>
  <si>
    <t>the carbon emission intensity of new residential and public buildings should be reduced by an average of 40% on the basis of the energy-saving design standards implemented in 2016, and the carbon emission intensity should be reduced by more than 7kgCO2/(m2 · a) on average.</t>
  </si>
  <si>
    <t>Advanced Energy Efficiency Level, Energy Saving Level and Access Level of Key Energy-Using Products and Equipment (2024 Edition)</t>
  </si>
  <si>
    <t>Since 2024</t>
  </si>
  <si>
    <t>2024.2.07</t>
  </si>
  <si>
    <t xml:space="preserve">update minimum energy performance standards for across 43 products, 8 of which are cooling products. </t>
  </si>
  <si>
    <t>National Development and Reform Commission
Ministry of Industry and Information Technology
Ministry of Finance
Ministry of Housing and Urban-Rural Development
State Administration for Market Regulation
National Energy Administration</t>
  </si>
  <si>
    <t>https://www.ndrc.gov.cn/xxgk/zcfb/ghxwj/202402/t20240207_1364001.html</t>
  </si>
  <si>
    <t>By 2027</t>
  </si>
  <si>
    <t>2024.03.27</t>
  </si>
  <si>
    <t xml:space="preserve">The volume of scrapped car recycling will increase by 50% compared to 2023, and the recycling volume of used household appliances will grow by 15% compared to 2023. </t>
  </si>
  <si>
    <t xml:space="preserve"> the volume of scrapped car recycling will double compared to 2023, the volume of used car transactions will increase by 45% compared to 2023, and the recycling volume of used household appliances will grow by 30% compared to 2023.</t>
  </si>
  <si>
    <t>The Ministry of Commerce and 14 other ministrie</t>
  </si>
  <si>
    <t>https://www.gov.cn/zhengce/zhengceku/202404/content_6945069.htm</t>
  </si>
  <si>
    <t>Action Plan to Promote Replacemnet of Consumer Goods</t>
  </si>
  <si>
    <t>updates minimum energy performance standards for heat pumps and water chillers. </t>
  </si>
  <si>
    <t>Since 2025</t>
  </si>
  <si>
    <t>2024.07.03</t>
  </si>
  <si>
    <t>GB 19577-2024:Minimum allowable values of the energy efficiency and energy efficiency grades for heat pumps and water chillers</t>
  </si>
  <si>
    <t>National Standards Committee</t>
  </si>
  <si>
    <t xml:space="preserve">N </t>
  </si>
  <si>
    <t>https://www.chinesestandard.net/Related.aspx/GB19577-2024?Redirect</t>
  </si>
  <si>
    <t>carbon emission intensity of commercial vehicles measured on the basis of converted turnover will be cut by about 9.5% compared with 2020.</t>
  </si>
  <si>
    <t>non quantifiable in TIAM</t>
  </si>
  <si>
    <t>quantifiable in TIAM</t>
  </si>
  <si>
    <t xml:space="preserve">Working Guidance for Carbon Dioxide Peaking and Carbon Neutrality in Full and Faithful Implementation of the New Development Philosophy
The Action Plan for Carbon Peaking Before 2030 
14th Five-Year Plan on Modern Energy System Planning
</t>
  </si>
  <si>
    <t>Working Guidance for Carbon Dioxide Peaking and Carbon Neutrality in Full and Faithful Implementation of the New Development Philosophy
The Action Plan for Carbon Peaking Before 2030 
14th Five-Year Plan on Modern Energy System Planning
The "14th Five-Year Plan" Comprehensive Work Plan for Energy Conservation and Emission Reduction
2024-2025 Energy Conservation and Carbon Reduction Action Plan</t>
  </si>
  <si>
    <t>Action Plan for Industrial Energy Efficiency Improvement
The Implementation Plan for Carbon Peaking in the Industrial Sector</t>
  </si>
  <si>
    <t>Implementation Plan for Synergizing the Reduction of Pollution and Carbon Emission
2024-2025 Energy Conservation and Carbon Reduction Action Plan
Guideline on promoting the high-quality development of the iron and steel industry
The Implementation Plan for Carbon Peaking in the Industrial Sector</t>
  </si>
  <si>
    <t>Guideline on promoting the high-quality development of the iron and steel industry
14th Five-Year Plan for the Development of the Raw Materials Industry</t>
  </si>
  <si>
    <t>The Action Plan for Carbon Peaking Before 2030 
2024-2025 Energy Conservation and Carbon Reduction Action Plan
14th Five-Year Plan for Building Energy Efficiency and Green Building Development
Implementation plan for carbon peaking in urban and rural construction</t>
  </si>
  <si>
    <t>14th Five-Year Plan on Modern Energy System Planning
The "14th Five-Year Plan" Comprehensive Work Plan for Energy Conservation and Emission Reduction
New Energy Automobile Industry Development Plan (2021-2035)</t>
  </si>
  <si>
    <t xml:space="preserve">The average fuel consumption of new cars for passenger cars will be reduced to 4.0 liters/100 km. </t>
  </si>
  <si>
    <t>2024-2025 Energy Conservation and Carbon Reduction Action Plan
The "14th Five-Year Plan for the Development of Modern Comprehensive Transportation System</t>
  </si>
  <si>
    <t xml:space="preserve">Working Guidance for Carbon Dioxide Peaking and Carbon Neutrality in Full and Faithful Implementation of the New Development Philosophy
The Action Plan for Carbon Peaking Before 2030 
14th Five-Year Plan on Modern Energy System Planning
The "14th Five-Year Plan" Comprehensive Work Plan for Energy Conservation and Emission Reduction
14th Five-Year Plan for Circular Economy Development
</t>
  </si>
  <si>
    <t>China’s Mid-Century Long-Term Low Greenhouse Gas Emission Development Strategy
Working Guidance for Carbon Dioxide Peaking and Carbon Neutrality in Full and Faithful Implementation of the New Development Philosophy</t>
  </si>
  <si>
    <t>The Action Plan for Carbon Peaking Before 2030</t>
  </si>
  <si>
    <t>Implementation Plan for Synergizing the Reduction of Pollution and Carbon Emission
The Implementation Plan for Carbon Peaking in the Industrial Sector</t>
  </si>
  <si>
    <t xml:space="preserve">Improve the proportion of non-fossil fuels in energy consumption up to over 80%. </t>
  </si>
  <si>
    <t>Target year</t>
  </si>
  <si>
    <t>Target</t>
  </si>
  <si>
    <t>Policy coverage frequency</t>
  </si>
  <si>
    <t>Impacting scope</t>
  </si>
  <si>
    <t>Overall</t>
  </si>
  <si>
    <t xml:space="preserve">Industry </t>
  </si>
  <si>
    <t>Upstream</t>
  </si>
  <si>
    <t xml:space="preserve">Power sector </t>
  </si>
  <si>
    <t>Power sector</t>
  </si>
  <si>
    <t>Transport</t>
  </si>
  <si>
    <t>Industry</t>
  </si>
  <si>
    <t>The Action Plan for Carbon Peaking Before 2030 
2024-2025 Energy Conservation and Carbon Reduction Action Plan
Special Action Plan for Energy Conservation and Carbon Reduction in the Oil Refining Industry</t>
  </si>
  <si>
    <t xml:space="preserve">Building </t>
  </si>
  <si>
    <t>Building</t>
  </si>
  <si>
    <t>LOW</t>
  </si>
  <si>
    <t>https://www.stats.gov.cn/english/</t>
  </si>
  <si>
    <t>https://www.ndrc.gov.cn/fzggw/wld/zsj/zyhd/202312/t20231227_1362958.html</t>
  </si>
  <si>
    <r>
      <t>By 2023, energy intensity has reduced by</t>
    </r>
    <r>
      <rPr>
        <b/>
        <sz val="8"/>
        <color theme="1"/>
        <rFont val="Calibri"/>
        <family val="2"/>
        <scheme val="minor"/>
      </rPr>
      <t xml:space="preserve"> 7.6%</t>
    </r>
    <r>
      <rPr>
        <sz val="8"/>
        <color theme="1"/>
        <rFont val="Calibri"/>
        <family val="2"/>
        <scheme val="minor"/>
      </rPr>
      <t xml:space="preserve"> from 2020 level, based on the data published by  National Bureau of Statistics of China</t>
    </r>
  </si>
  <si>
    <r>
      <t xml:space="preserve">By 2023, carbon intensity has reduced by </t>
    </r>
    <r>
      <rPr>
        <b/>
        <sz val="8"/>
        <color theme="1"/>
        <rFont val="Calibri"/>
        <family val="2"/>
        <scheme val="minor"/>
      </rPr>
      <t>6.3%</t>
    </r>
    <r>
      <rPr>
        <sz val="8"/>
        <color theme="1"/>
        <rFont val="Calibri"/>
        <family val="2"/>
        <scheme val="minor"/>
      </rPr>
      <t xml:space="preserve"> from 2020 level, based on the data published by National Bureau of Statistics of China</t>
    </r>
  </si>
  <si>
    <t>Current progress (By 2023/2024)</t>
  </si>
  <si>
    <t>https://www.gov.cn/yaowen/liebiao/202403/content_6941779.htm</t>
  </si>
  <si>
    <t>https://www.gov.cn/yaowen/liebiao/202403/content_6941779.htm
https://www.iea.org/countries/china/energy-mix</t>
  </si>
  <si>
    <t>https://ember-climate.org/countries-and-regions/countries/china/</t>
  </si>
  <si>
    <t>Total renewable energy consumption will reach about 18% of primary energy consumption.</t>
  </si>
  <si>
    <t>Total renewable energy consumption will reach about 1 billion tons of standard coal(~29,300PJ)</t>
  </si>
  <si>
    <r>
      <t xml:space="preserve">Total renewable energy consumption will reach about </t>
    </r>
    <r>
      <rPr>
        <b/>
        <sz val="8"/>
        <color theme="1"/>
        <rFont val="Calibri"/>
        <family val="2"/>
        <scheme val="minor"/>
      </rPr>
      <t xml:space="preserve">18% </t>
    </r>
    <r>
      <rPr>
        <sz val="8"/>
        <color theme="1"/>
        <rFont val="Calibri"/>
        <family val="2"/>
        <scheme val="minor"/>
      </rPr>
      <t>of primary energy consumption.</t>
    </r>
  </si>
  <si>
    <r>
      <t xml:space="preserve">Total renewable energy consumption will reach about </t>
    </r>
    <r>
      <rPr>
        <b/>
        <sz val="8"/>
        <color theme="1"/>
        <rFont val="Calibri"/>
        <family val="2"/>
        <scheme val="minor"/>
      </rPr>
      <t>1 billion</t>
    </r>
    <r>
      <rPr>
        <sz val="8"/>
        <color theme="1"/>
        <rFont val="Calibri"/>
        <family val="2"/>
        <scheme val="minor"/>
      </rPr>
      <t xml:space="preserve"> tons of standard coal(~29,300PJ).</t>
    </r>
  </si>
  <si>
    <t>https://www.stats.gov.cn/english/PressRelease/202402/t20240201_1947122.html</t>
  </si>
  <si>
    <t>14th Five-Year Plan on Modern Energy System Planning
Seven-Year Exploration and Production Increase Action Plans</t>
  </si>
  <si>
    <r>
      <t xml:space="preserve">In 2023, non-fossil share of power generation increased to </t>
    </r>
    <r>
      <rPr>
        <b/>
        <sz val="8"/>
        <color theme="1"/>
        <rFont val="Calibri"/>
        <family val="2"/>
        <scheme val="minor"/>
      </rPr>
      <t>34.46%</t>
    </r>
    <r>
      <rPr>
        <sz val="8"/>
        <color theme="1"/>
        <rFont val="Calibri"/>
        <family val="2"/>
        <scheme val="minor"/>
      </rPr>
      <t xml:space="preserve"> from 32% in 2020 </t>
    </r>
  </si>
  <si>
    <r>
      <t xml:space="preserve">In 2023, </t>
    </r>
    <r>
      <rPr>
        <b/>
        <sz val="8"/>
        <color theme="1"/>
        <rFont val="Calibri"/>
        <family val="2"/>
        <scheme val="minor"/>
      </rPr>
      <t>232</t>
    </r>
    <r>
      <rPr>
        <sz val="8"/>
        <color theme="1"/>
        <rFont val="Calibri"/>
        <family val="2"/>
        <scheme val="minor"/>
      </rPr>
      <t xml:space="preserve"> bcm gas were produced domestically, according to NBSC.</t>
    </r>
  </si>
  <si>
    <r>
      <t xml:space="preserve">In 2023, </t>
    </r>
    <r>
      <rPr>
        <b/>
        <sz val="8"/>
        <color theme="1"/>
        <rFont val="Calibri"/>
        <family val="2"/>
        <scheme val="minor"/>
      </rPr>
      <t xml:space="preserve">208.91 </t>
    </r>
    <r>
      <rPr>
        <sz val="8"/>
        <color theme="1"/>
        <rFont val="Calibri"/>
        <family val="2"/>
        <scheme val="minor"/>
      </rPr>
      <t xml:space="preserve">million tons of crude petroleum oil were produced, according to NBSC. </t>
    </r>
  </si>
  <si>
    <t xml:space="preserve">No evidence </t>
  </si>
  <si>
    <t>-</t>
  </si>
  <si>
    <t>https://www.statista.com/statistics/302269/china-installed-power-generation-capacity/#:~:text=Power%20production%20capacity%20in%20China%202010%2D2023&amp;text=As%20of%202023%2C%20approximately%202%2C920,growth%20over%20the%20past%20decade.</t>
  </si>
  <si>
    <t>China’s Achievements, New Goals and New Measures for Nationally Determined Contributions
Working Guidance for Carbon Dioxide Peaking and Carbon Neutrality in Full and Faithful Implementation of the New Development Philosophy
The Action Plan for Carbon Peaking Before 2030 
14th Five-Year Plan on Modern Energy System Planning</t>
  </si>
  <si>
    <t>China installed a cumulative 1 GW of electrolyzer capacity in 2023.Rystad Energy projetced the installation of approximately 2.5 gigawatts (GW) of hydrogen electrolyzer capacity by the end of 2024. This capacity is expected to produce 220,000 tonnes per annum (tpa) of green hydrogen.</t>
  </si>
  <si>
    <t>https://www.rystadenergy.com/news/china-hydrogen-targets</t>
  </si>
  <si>
    <t xml:space="preserve">14th Five-Year Plan of Renewable Energy
</t>
  </si>
  <si>
    <r>
      <t xml:space="preserve">Produce </t>
    </r>
    <r>
      <rPr>
        <b/>
        <sz val="8"/>
        <color theme="1"/>
        <rFont val="Calibri"/>
        <family val="2"/>
        <scheme val="minor"/>
      </rPr>
      <t>100,000 to 200,000</t>
    </r>
    <r>
      <rPr>
        <sz val="8"/>
        <color theme="1"/>
        <rFont val="Calibri"/>
        <family val="2"/>
        <scheme val="minor"/>
      </rPr>
      <t xml:space="preserve"> tons of hydrogen from renewable energy annually</t>
    </r>
  </si>
  <si>
    <t>14th Five-Year Plan on Modern Energy System Planning
2024-2025 Energy Conservation and Carbon Reduction Action Plan</t>
  </si>
  <si>
    <t>HIGH</t>
  </si>
  <si>
    <t>MEDIUM</t>
  </si>
  <si>
    <r>
      <t xml:space="preserve">Total installed power generation capacity will reach approximately  </t>
    </r>
    <r>
      <rPr>
        <b/>
        <sz val="8"/>
        <color theme="1"/>
        <rFont val="Calibri"/>
        <family val="2"/>
        <scheme val="minor"/>
      </rPr>
      <t>3,000</t>
    </r>
    <r>
      <rPr>
        <sz val="8"/>
        <color theme="1"/>
        <rFont val="Calibri"/>
        <family val="2"/>
        <scheme val="minor"/>
      </rPr>
      <t xml:space="preserve"> gigawatts (GW)</t>
    </r>
  </si>
  <si>
    <t>No evidence</t>
  </si>
  <si>
    <t>https://www.theguardian.com/world/article/2024/jul/11/china-building-twice-as-much-wind-and-solar-power-as-rest-of-world-report</t>
  </si>
  <si>
    <t>14th Five-Year Plan for Circular Economy Development
2024-2025 Energy Conservation and Carbon Reduction Action Plan</t>
  </si>
  <si>
    <r>
      <t xml:space="preserve">The proportion of non-fossil energy in power generation will reach about </t>
    </r>
    <r>
      <rPr>
        <b/>
        <sz val="8"/>
        <color theme="1"/>
        <rFont val="Calibri"/>
        <family val="2"/>
        <scheme val="minor"/>
      </rPr>
      <t>39%.</t>
    </r>
  </si>
  <si>
    <r>
      <t xml:space="preserve">The operational installed capacity of nuclear power will reach approximately </t>
    </r>
    <r>
      <rPr>
        <b/>
        <sz val="8"/>
        <color theme="1"/>
        <rFont val="Calibri"/>
        <family val="2"/>
        <scheme val="minor"/>
      </rPr>
      <t>70 GW</t>
    </r>
  </si>
  <si>
    <r>
      <t xml:space="preserve">Power generation from renewable energy will reach approximately </t>
    </r>
    <r>
      <rPr>
        <b/>
        <sz val="8"/>
        <color theme="1"/>
        <rFont val="Calibri"/>
        <family val="2"/>
        <scheme val="minor"/>
      </rPr>
      <t>3,300TWh</t>
    </r>
  </si>
  <si>
    <t>Share of electricity consumption in building energy consumption will exceed 55%</t>
  </si>
  <si>
    <t>https://www.eia.gov/todayinenergy/detail.php?id=61927#:~:text=In%20the%20past%2010%20years,are%20under%20construction%20in%20China.
https://www.ndrc.gov.cn/fggz/hjyzy/jnhnx/202303/t20230302_1350587.html#:~:text=%E5%88%9D%E6%AD%A5%E6%A0%B8%E7%AE%97%EF%BC%8C2022%E5%B9%B4%E5%85%A8%E5%9B%BD,%E7%94%B5%E5%8A%9B%E6%B6%88%E8%B4%B9%E9%87%8F%E5%A2%9E%E9%95%BF3.6%25%E3%80%82</t>
  </si>
  <si>
    <t>18% of electricity from non-hydropower renewables</t>
  </si>
  <si>
    <r>
      <rPr>
        <b/>
        <sz val="8"/>
        <color theme="1"/>
        <rFont val="Calibri"/>
        <family val="2"/>
        <scheme val="minor"/>
      </rPr>
      <t>18%</t>
    </r>
    <r>
      <rPr>
        <sz val="8"/>
        <color theme="1"/>
        <rFont val="Calibri"/>
        <family val="2"/>
        <scheme val="minor"/>
      </rPr>
      <t xml:space="preserve"> of electricity from non-hydropower renewables</t>
    </r>
  </si>
  <si>
    <t>y</t>
  </si>
  <si>
    <r>
      <t>33</t>
    </r>
    <r>
      <rPr>
        <b/>
        <sz val="8"/>
        <color theme="1"/>
        <rFont val="Calibri"/>
        <family val="2"/>
        <scheme val="minor"/>
      </rPr>
      <t xml:space="preserve">% </t>
    </r>
    <r>
      <rPr>
        <sz val="8"/>
        <color theme="1"/>
        <rFont val="Calibri"/>
        <family val="2"/>
        <scheme val="minor"/>
      </rPr>
      <t>of electricity generated from renewables</t>
    </r>
  </si>
  <si>
    <t>https://www.spglobal.com/commodityinsights/en/market-insights/latest-news/energy-transition/092322-china-could-exceed-renewables-generation-target-of-33-by-2025</t>
  </si>
  <si>
    <t>https://www.spglobal.com/marketintelligence/en/news-insights/latest-news-headlines/china-installs-enough-low-carbon-steelmaking-capacity-to-meet-2025-target-80897669</t>
  </si>
  <si>
    <r>
      <t xml:space="preserve">As of January 2024, China has installed </t>
    </r>
    <r>
      <rPr>
        <b/>
        <sz val="8"/>
        <color theme="1"/>
        <rFont val="Calibri"/>
        <family val="2"/>
        <scheme val="minor"/>
      </rPr>
      <t>151 million metric tons per year</t>
    </r>
    <r>
      <rPr>
        <sz val="8"/>
        <color theme="1"/>
        <rFont val="Calibri"/>
        <family val="2"/>
        <scheme val="minor"/>
      </rPr>
      <t xml:space="preserve"> of operating EAF capacity, exceeding the 143 MMt/y needed to achieve the 15% EAF production target, according to a March 19 report by Global Energy Monitor.</t>
    </r>
  </si>
  <si>
    <t>In 2023, the country's refining capacity stands at more than 18.29 million b/d, surging by more than 50% from around 12 million b/d in 2022.Though China still plans to add over 1 million b/d of refining capacity in the future, there's a high possibility that China will manage its total refining capacity to around 20 million b/d by 2025</t>
  </si>
  <si>
    <t>https://www.spglobal.com/commodityinsights/en/market-insights/latest-news/oil/102623-chinas-reshaping-of-refining-sector-in-line-with-new-green-development-guidelines#:~:text=For%20example%2C%20the%20key%20target,peak%20carbon%20emissions%20by%202030.</t>
  </si>
  <si>
    <t>In 2022, the energy intensity of iron and steel increased by 1.7%</t>
  </si>
  <si>
    <t>https://www.ndrc.gov.cn/fggz/hjyzy/jnhnx/202303/t20230302_1350587.html#:~:text=%E5%88%9D%E6%AD%A5%E6%A0%B8%E7%AE%97%EF%BC%8C2022%E5%B9%B4%E5%85%A8%E5%9B%BD,%E7%94%B5%E5%8A%9B%E6%B6%88%E8%B4%B9%E9%87%8F%E5%A2%9E%E9%95%BF3.6%25%E3%80%82</t>
  </si>
  <si>
    <t>https://www.iea.org/countries/china/efficiency-demand#how-is-energy-used-in-industry-and-services-in-china
https://www.gov.cn/yaowen/liebiao/202403/content_6941779.htm</t>
  </si>
  <si>
    <t>New energy buses are expected to account for 72% of all surface public transport vehicles in urban areas.</t>
  </si>
  <si>
    <t>Sales of new energy vehicles will account for about 20% of total new car sales</t>
  </si>
  <si>
    <t xml:space="preserve">From the investigation of International Council on Clean Transportation in 2023, the technology efficiency of BEVs in China's real wrold ranges from 8.8-14.1 kwh/km. The target level is within the range. </t>
  </si>
  <si>
    <t>https://theicct.org/wp-content/uploads/2023/04/Passenger-cars-BEVs-real-world_final.pdf</t>
  </si>
  <si>
    <r>
      <t>The amount of recycled steel will reach 320 million tons updated as</t>
    </r>
    <r>
      <rPr>
        <b/>
        <sz val="8"/>
        <color theme="1"/>
        <rFont val="Calibri"/>
        <family val="2"/>
        <scheme val="minor"/>
      </rPr>
      <t xml:space="preserve"> 300 million tons </t>
    </r>
    <r>
      <rPr>
        <sz val="8"/>
        <color theme="1"/>
        <rFont val="Calibri"/>
        <family val="2"/>
        <scheme val="minor"/>
      </rPr>
      <t>in newest policy in 2024).</t>
    </r>
  </si>
  <si>
    <t>https://www.iea.org/reports/global-ev-outlook-2024/trends-in-electric-cars</t>
  </si>
  <si>
    <t>From Ministry of Transport , New energy buses has accounted for 81.9% of all surface public transport vehicles in urban areas.</t>
  </si>
  <si>
    <t>https://xxgk.mot.gov.cn/2020/guanli/</t>
  </si>
  <si>
    <t>100% public vehicles will be electrified</t>
  </si>
  <si>
    <t>14th Five-Year Plan of Green Transportation Development 
Action Plan for Continuous Improvement of Air Quality
New Energy Automobile Industry Development Plan (2021-2035)</t>
  </si>
  <si>
    <r>
      <t xml:space="preserve">Guardian shows, China is on track to reach </t>
    </r>
    <r>
      <rPr>
        <b/>
        <sz val="8"/>
        <color theme="1"/>
        <rFont val="Calibri"/>
        <family val="2"/>
        <scheme val="minor"/>
      </rPr>
      <t xml:space="preserve">1,200GW </t>
    </r>
    <r>
      <rPr>
        <sz val="8"/>
        <color theme="1"/>
        <rFont val="Calibri"/>
        <family val="2"/>
        <scheme val="minor"/>
      </rPr>
      <t>of installed wind and solar capacity by the end of 2024, six years ahead of the government’s target.</t>
    </r>
  </si>
  <si>
    <t>As it is mandatroy standard, we assumed it could be fully implemented</t>
  </si>
  <si>
    <t>The Action Plan for Carbon Peaking Before 2030 
Implementation Plan for Synergizing the Reduction of Pollution and Carbon Emission</t>
  </si>
  <si>
    <t>According to IEA data, China's  carbon intenstity has been lowered by 50% from the 2005 level</t>
  </si>
  <si>
    <t>https://www.iea.org/data-and-statistics/data-tools/greenhouse-gas-emissions-from-energy-data-explorer
https://www.carbonbrief.org/guest-post-why-china-is-set-to-significantly-overachieve-its-2030-climate-goals/</t>
  </si>
  <si>
    <t>The energy consumption per unit of industrial added value in large-scale industries is expected to decrease by 13.5% compared to 2020.</t>
  </si>
  <si>
    <t>Electricity is expected to account for approximately 30% of the industrial end-use energy consumption.</t>
  </si>
  <si>
    <t xml:space="preserve">Table X Overview of China’s quantifiable climate targets and the key characteristics underlying the confidence assessment for their realisation </t>
  </si>
  <si>
    <r>
      <t xml:space="preserve">Energy consumption per unit of GDP will be lowered by </t>
    </r>
    <r>
      <rPr>
        <b/>
        <sz val="8"/>
        <color theme="1"/>
        <rFont val="Calibri"/>
        <family val="2"/>
        <scheme val="minor"/>
      </rPr>
      <t>13.5%</t>
    </r>
    <r>
      <rPr>
        <sz val="8"/>
        <color theme="1"/>
        <rFont val="Calibri"/>
        <family val="2"/>
        <scheme val="minor"/>
      </rPr>
      <t xml:space="preserve"> from the 2020 level</t>
    </r>
  </si>
  <si>
    <r>
      <t xml:space="preserve">Carbon dioxide (CO2) emissions per unit of GDP will be lowered by </t>
    </r>
    <r>
      <rPr>
        <b/>
        <sz val="8"/>
        <color theme="1"/>
        <rFont val="Calibri"/>
        <family val="2"/>
        <scheme val="minor"/>
      </rPr>
      <t xml:space="preserve">18% </t>
    </r>
    <r>
      <rPr>
        <sz val="8"/>
        <color theme="1"/>
        <rFont val="Calibri"/>
        <family val="2"/>
        <scheme val="minor"/>
      </rPr>
      <t>from the 2020 level</t>
    </r>
  </si>
  <si>
    <r>
      <t xml:space="preserve">The share of non-fossil energy consumption will have reached around </t>
    </r>
    <r>
      <rPr>
        <b/>
        <sz val="8"/>
        <color theme="1"/>
        <rFont val="Calibri"/>
        <family val="2"/>
        <scheme val="minor"/>
      </rPr>
      <t>20%</t>
    </r>
    <r>
      <rPr>
        <sz val="8"/>
        <color theme="1"/>
        <rFont val="Calibri"/>
        <family val="2"/>
        <scheme val="minor"/>
      </rPr>
      <t>;</t>
    </r>
  </si>
  <si>
    <r>
      <t>Electricity accounting for about</t>
    </r>
    <r>
      <rPr>
        <b/>
        <sz val="8"/>
        <color theme="1"/>
        <rFont val="Calibri"/>
        <family val="2"/>
        <scheme val="minor"/>
      </rPr>
      <t xml:space="preserve"> 30% </t>
    </r>
    <r>
      <rPr>
        <sz val="8"/>
        <color theme="1"/>
        <rFont val="Calibri"/>
        <family val="2"/>
        <scheme val="minor"/>
      </rPr>
      <t>of end-use energy consumption.</t>
    </r>
  </si>
  <si>
    <r>
      <t xml:space="preserve">Renewable energy will account for more than </t>
    </r>
    <r>
      <rPr>
        <b/>
        <sz val="8"/>
        <color theme="1"/>
        <rFont val="Calibri"/>
        <family val="2"/>
        <scheme val="minor"/>
      </rPr>
      <t>50%</t>
    </r>
    <r>
      <rPr>
        <sz val="8"/>
        <color theme="1"/>
        <rFont val="Calibri"/>
        <family val="2"/>
        <scheme val="minor"/>
      </rPr>
      <t xml:space="preserve"> of the incremental  in primary energy consumption.</t>
    </r>
  </si>
  <si>
    <r>
      <t xml:space="preserve">The non-electric utilization of renewable energy (including geothermal heating, biomass heating, biomass fuels, and solar thermal utilization) will reach over </t>
    </r>
    <r>
      <rPr>
        <b/>
        <sz val="8"/>
        <color theme="1"/>
        <rFont val="Calibri"/>
        <family val="2"/>
        <scheme val="minor"/>
      </rPr>
      <t xml:space="preserve">60 </t>
    </r>
    <r>
      <rPr>
        <sz val="8"/>
        <color theme="1"/>
        <rFont val="Calibri"/>
        <family val="2"/>
        <scheme val="minor"/>
      </rPr>
      <t>million tons of standard coal(~1758 PJ)..</t>
    </r>
  </si>
  <si>
    <r>
      <t xml:space="preserve">Annual crude oil production will stabilize at around </t>
    </r>
    <r>
      <rPr>
        <b/>
        <sz val="8"/>
        <color theme="1"/>
        <rFont val="Calibri"/>
        <family val="2"/>
        <scheme val="minor"/>
      </rPr>
      <t xml:space="preserve">200 </t>
    </r>
    <r>
      <rPr>
        <sz val="8"/>
        <color theme="1"/>
        <rFont val="Calibri"/>
        <family val="2"/>
        <scheme val="minor"/>
      </rPr>
      <t>million tons.</t>
    </r>
  </si>
  <si>
    <r>
      <t xml:space="preserve">Annual natural gas production will exceed </t>
    </r>
    <r>
      <rPr>
        <b/>
        <sz val="8"/>
        <color theme="1"/>
        <rFont val="Calibri"/>
        <family val="2"/>
        <scheme val="minor"/>
      </rPr>
      <t>230</t>
    </r>
    <r>
      <rPr>
        <sz val="8"/>
        <color theme="1"/>
        <rFont val="Calibri"/>
        <family val="2"/>
        <scheme val="minor"/>
      </rPr>
      <t xml:space="preserve"> billion cubic meters.</t>
    </r>
  </si>
  <si>
    <r>
      <rPr>
        <b/>
        <sz val="8"/>
        <color theme="1"/>
        <rFont val="Calibri"/>
        <family val="2"/>
        <scheme val="minor"/>
      </rPr>
      <t xml:space="preserve">33% </t>
    </r>
    <r>
      <rPr>
        <sz val="8"/>
        <color theme="1"/>
        <rFont val="Calibri"/>
        <family val="2"/>
        <scheme val="minor"/>
      </rPr>
      <t>of electricity will be generated from renewables</t>
    </r>
  </si>
  <si>
    <r>
      <t xml:space="preserve">The proportion of EAF in iron and steel  will be increased to </t>
    </r>
    <r>
      <rPr>
        <b/>
        <sz val="8"/>
        <color theme="1"/>
        <rFont val="Calibri"/>
        <family val="2"/>
        <scheme val="minor"/>
      </rPr>
      <t>15%</t>
    </r>
  </si>
  <si>
    <r>
      <t xml:space="preserve">Reduce CO2 emissions per unit of industrial added value by </t>
    </r>
    <r>
      <rPr>
        <b/>
        <sz val="8"/>
        <color theme="1"/>
        <rFont val="Calibri"/>
        <family val="2"/>
        <scheme val="minor"/>
      </rPr>
      <t>18%.</t>
    </r>
  </si>
  <si>
    <r>
      <t>Domestic capacity for primary refining of crude oil will be kept below</t>
    </r>
    <r>
      <rPr>
        <b/>
        <sz val="8"/>
        <color theme="1"/>
        <rFont val="Calibri"/>
        <family val="2"/>
        <scheme val="minor"/>
      </rPr>
      <t xml:space="preserve"> 1 billion metric tons</t>
    </r>
    <r>
      <rPr>
        <sz val="8"/>
        <color theme="1"/>
        <rFont val="Calibri"/>
        <family val="2"/>
        <scheme val="minor"/>
      </rPr>
      <t xml:space="preserve">(20 million b/d) , and the utilization rate of production capacity for main products will rise to 80% or more. </t>
    </r>
  </si>
  <si>
    <t>Decrease comprehensive energy consumption per ton of steel by over 2% compared to 2020 ( in 2024, it has been updated to derease energy intensity by 2% compared to 2023)</t>
  </si>
  <si>
    <t>Lower CO2 emissions per unit of GDP by over 65% from the 2005 level</t>
  </si>
  <si>
    <t xml:space="preserve"> Increase the share of non-fossil fuels in primary energy consumption to around 25%</t>
  </si>
  <si>
    <t>The total installed capacity of wind and solar power will be improved  to over 1.2 billion kilowatts</t>
  </si>
  <si>
    <t>The share of incremental vehicles fueled by new and clean energy will reach around 40%</t>
  </si>
  <si>
    <t xml:space="preserve">China will strive to reach a peak in petroleum consumption for land transportation before 2030. </t>
  </si>
  <si>
    <t>The proportion of EAF in iron and steel  will be increased to over 20%</t>
  </si>
  <si>
    <t>The proportion of electricity used in building energy consumption is expected to exceed 65%.</t>
  </si>
  <si>
    <t>Governance level</t>
  </si>
  <si>
    <t>Clearly stated in a five-year plan</t>
  </si>
  <si>
    <t>Credibility score</t>
  </si>
  <si>
    <t xml:space="preserve">CPC Central Committee&amp;State council </t>
  </si>
  <si>
    <t>Policy-making authority</t>
  </si>
  <si>
    <t xml:space="preserve">Progress to date </t>
  </si>
  <si>
    <t>NDRC</t>
  </si>
  <si>
    <t>NDRC,NEA</t>
  </si>
  <si>
    <t>https://www.gov.cn/xinwen/2022-06/24/content_5697606.htm
https://www.gov.cn/lianbo/bumen/202312/content_6921782.htm</t>
  </si>
  <si>
    <t>https://www.gov.cn/xinwen/2022-06/24/content_5697606.htm
https://www.stats.gov.cn/sj/sjjd/202409/t20240918_1956558.html</t>
  </si>
  <si>
    <t>https://www.reuters.com/markets/commodities/chinas-hydro-generators-wait-rains-come-2024-03-22/#:~:text=Installed%20hydro%20capacity%20had%20climbed,conditions%20based%20on%20capacity%20additions.
https://www.hydropower.org/region-profiles/east-asia-and-pacific#:~:text=Generation%20by%20hydropower%20(2023),have%20projects%20in%20the%20pipeline.</t>
  </si>
  <si>
    <t>Ministries</t>
  </si>
  <si>
    <t xml:space="preserve">Ministries </t>
  </si>
  <si>
    <t xml:space="preserve">Ministry </t>
  </si>
  <si>
    <t>CCP&amp;State Council</t>
  </si>
  <si>
    <t>China’s Achievements, New Goals and New Measures for Nationally Determined Contributions
Working Guidance for Carbon Dioxide Peaking and Carbon Neutrality in Full and Faithful Implementation of the New Development Philosophy
The Action Plan for Carbon Peaking Before 2030 
14th Five-Year Plan of Renewable Energy</t>
  </si>
  <si>
    <t>The Action Plan for Carbon Peaking Before 2030 
14th Five-Year Plan of Renewable Energy</t>
  </si>
  <si>
    <t>33% of electricity will be generated from renewables</t>
  </si>
  <si>
    <t>By 2023, the share of non-fossil fuels in primary energy consumption has increased to 17.5%, according to 
mid-term evaluation report of the National Development and Reform Commission (15.3% in 2020)</t>
  </si>
  <si>
    <t>Both IEA and Chinese government estimate that around 28% of final energy consumption is electricity by 2023 (27% in 2020)</t>
  </si>
  <si>
    <t>Total renewable energy consumption has increased to 0.75 billion tons of standard coal in 2021, from 0.68 million tons(19927PJ) in 2020 (achievement published by government); By 2023, renewable energy generation has reached 3 trillion kilowatt-hours. Estimate using an average efficiency of 40%, it needs 27000PJ renewables</t>
  </si>
  <si>
    <t xml:space="preserve">Total renewable energy consumption has increased to 17.9% of primary energy consumption in 2023, from 13.6% in 2020 (achievement published by government) </t>
  </si>
  <si>
    <t>From Statista 2024, total installed power generation capacity will reach approximately 2920 gigawatts (GW) by 2023(2200GW in 2020)</t>
  </si>
  <si>
    <t>According to Chinese government and EIA, the operational installed capacity of nuclear power has reached approximately 53.2 GW by 2024 (50GW in 2020)</t>
  </si>
  <si>
    <t>By 2023, power generation from renewable energy reach approximately 2894 TWh (2214 TWH in 2020)</t>
  </si>
  <si>
    <t>The NEA's evaluation report showed renewable electricity consumption totalled 2,444.6 terawatt-hours in 2021, accounting for 29.4% of total electricity consumption. Ember shows China's renewable energy sources generated 35% of the country's electricity in 2023. (28.8% in 2020)</t>
  </si>
  <si>
    <t>In 2023, electricity from non-hydropower renewables has increased to 16.45% (10% in 2020)</t>
  </si>
  <si>
    <t xml:space="preserve">Installed hydro capacity had climbed 18% to 422 million kilowatts (kW) by the end of 2023 from 358 million kW at the end of 2019, according to the National Bureau of Statistics (NBS). </t>
  </si>
  <si>
    <t>Approximately 40 gigawatts of additional hydro power capacity will be installed from 2020 (360GW)</t>
  </si>
  <si>
    <t>As of January 2024, China has installed 151 million metric tons per year of operating EAF capacity, exceeding the 143 MMt/y needed to achieve the 15% EAF production target, according to a March 19 report by Global Energy Monitor.</t>
  </si>
  <si>
    <t>China recycled 260 MMt of scrap steel in 2023 (210mmt in 2020)</t>
  </si>
  <si>
    <t>According to IEA data, industrial electrification increased by 2% from 2020-2023 (27% in 2020)</t>
  </si>
  <si>
    <t>According to IEA data, the sales share is 38% in 2023(11% in 2020)</t>
  </si>
  <si>
    <t>According to 2023 Chinese government evaluation report, share of electricity consumption in building energy consumption is 48.1% (30% in 2020)</t>
  </si>
  <si>
    <r>
      <t xml:space="preserve">By 2023, the share of non-fossil fuels in primary energy consumption has increased to </t>
    </r>
    <r>
      <rPr>
        <b/>
        <sz val="8"/>
        <color theme="1"/>
        <rFont val="Calibri"/>
        <family val="2"/>
        <scheme val="minor"/>
      </rPr>
      <t>17.5%</t>
    </r>
    <r>
      <rPr>
        <sz val="8"/>
        <color theme="1"/>
        <rFont val="Calibri"/>
        <family val="2"/>
        <scheme val="minor"/>
      </rPr>
      <t>, according to 
mid-term evaluation report of the National Development and Reform Commission((15.9% in 2020)</t>
    </r>
  </si>
  <si>
    <t>Installed hydro capacity had climbed 18% to 422 million kilowatts (kW) by the end of 2023 from 358 million kW at the end of 2019, according to the National Bureau of Statistics (NBS).)</t>
  </si>
  <si>
    <t>According to 2023 Chinese government evalutaion report, share of electricity consumption in building energy consumption is 48.1%((30% in 2020)</t>
  </si>
  <si>
    <t>By 2023, the share of non-fossil fuels in primary energy consumption has increased to 17.5%, according to 
mid-term evaluation report of the National Development and Reform Commission (15.9% in 2020)</t>
  </si>
  <si>
    <t>Cluster</t>
  </si>
  <si>
    <t>ACHIEVED</t>
  </si>
  <si>
    <t>Energy consumption per unit of GDP will be lowered by 13.5% from the 2020 level</t>
  </si>
  <si>
    <t>Carbon dioxide (CO2) emissions per unit of GDP will be lowered by 18% from the 2020 level</t>
  </si>
  <si>
    <t>The share of non-fossil energy consumption will have reached around 20%;</t>
  </si>
  <si>
    <t>Electricity accounting for about 30% of end-use energy consumption.</t>
  </si>
  <si>
    <t>Total renewable energy consumption will reach about 1 billion tons of standard coal(~29,300PJ).</t>
  </si>
  <si>
    <t>Renewable energy will account for more than 50% of the incremental  in primary energy consumption.</t>
  </si>
  <si>
    <t>The non-electric utilization of renewable energy (including geothermal heating, biomass heating, biomass fuels, and solar thermal utilization) will reach over 60 million tons of standard coal(~1758 PJ)..</t>
  </si>
  <si>
    <t>Annual crude oil production will stabilize at around 200 million tons.</t>
  </si>
  <si>
    <t>Annual natural gas production will exceed 230 billion cubic meters.</t>
  </si>
  <si>
    <t>Total installed power generation capacity will reach approximately  3,000 gigawatts (GW)</t>
  </si>
  <si>
    <t>The proportion of non-fossil energy in power generation will reach about 39%.</t>
  </si>
  <si>
    <t>The operational installed capacity of nuclear power will reach approximately 70 GW</t>
  </si>
  <si>
    <t>Power generation from renewable energy will reach approximately 3,300TWh</t>
  </si>
  <si>
    <t>The proportion of EAF in iron and steel  will be increased to 15%</t>
  </si>
  <si>
    <t>The amount of recycled steel will reach 320 million tons updated as 300 million tons in newest policy in 2024).</t>
  </si>
  <si>
    <t>Reduce CO2 emissions per unit of industrial added value by 18%.</t>
  </si>
  <si>
    <t xml:space="preserve">Domestic capacity for primary refining of crude oil will be kept below 1 billion metric tons(20 million b/d) , and the utilization rate of production capacity for main products will rise to 80% or more.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</si>
</sst>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1"/>
      <color theme="1"/>
      <name val="Calibri"/>
      <family val="2"/>
      <scheme val="minor"/>
    </font>
    <font>
      <sz val="16"/>
      <color theme="1"/>
      <name val="Calibri"/>
      <family val="2"/>
      <scheme val="minor"/>
    </font>
    <font>
      <u/>
      <sz val="11"/>
      <color theme="10"/>
      <name val="Calibri"/>
      <family val="2"/>
      <scheme val="minor"/>
    </font>
    <font>
      <sz val="8"/>
      <color theme="1"/>
      <name val="Calibri"/>
      <family val="2"/>
      <scheme val="minor"/>
    </font>
    <font>
      <sz val="8"/>
      <name val="Calibri"/>
      <family val="2"/>
      <scheme val="minor"/>
    </font>
    <font>
      <b/>
      <sz val="12"/>
      <color theme="1"/>
      <name val="Calibri"/>
      <family val="2"/>
      <scheme val="minor"/>
    </font>
    <font>
      <sz val="12"/>
      <color theme="1"/>
      <name val="Calibri"/>
      <family val="2"/>
      <scheme val="minor"/>
    </font>
    <font>
      <b/>
      <sz val="16"/>
      <color theme="1"/>
      <name val="Calibri"/>
      <family val="2"/>
      <scheme val="minor"/>
    </font>
    <font>
      <sz val="12"/>
      <name val="Calibri"/>
      <family val="2"/>
      <scheme val="minor"/>
    </font>
    <font>
      <u/>
      <sz val="12"/>
      <color theme="10"/>
      <name val="Calibri"/>
      <family val="2"/>
      <scheme val="minor"/>
    </font>
    <font>
      <sz val="14"/>
      <color theme="1"/>
      <name val="Calibri"/>
      <family val="2"/>
      <scheme val="minor"/>
    </font>
    <font>
      <b/>
      <sz val="14"/>
      <color theme="1"/>
      <name val="Calibri"/>
      <family val="2"/>
      <scheme val="minor"/>
    </font>
    <font>
      <sz val="8"/>
      <color theme="1"/>
      <name val="Times New Roman"/>
      <family val="1"/>
    </font>
    <font>
      <b/>
      <sz val="8"/>
      <color theme="1"/>
      <name val="Calibri"/>
      <family val="2"/>
      <scheme val="minor"/>
    </font>
    <font>
      <b/>
      <sz val="10"/>
      <color theme="1"/>
      <name val="Calibri"/>
      <family val="2"/>
      <scheme val="minor"/>
    </font>
    <font>
      <sz val="9"/>
      <color theme="10"/>
      <name val="Calibri"/>
      <family val="2"/>
      <scheme val="minor"/>
    </font>
    <font>
      <sz val="9"/>
      <color theme="1"/>
      <name val="Calibri"/>
      <family val="2"/>
      <scheme val="minor"/>
    </font>
    <font>
      <sz val="11"/>
      <color theme="1"/>
      <name val="Calibri"/>
      <family val="2"/>
      <scheme val="minor"/>
    </font>
    <font>
      <b/>
      <sz val="10"/>
      <name val="Calibri"/>
      <family val="2"/>
      <scheme val="minor"/>
    </font>
  </fonts>
  <fills count="5">
    <fill>
      <patternFill patternType="none"/>
    </fill>
    <fill>
      <patternFill patternType="gray125"/>
    </fill>
    <fill>
      <patternFill patternType="solid">
        <fgColor theme="5"/>
        <bgColor indexed="64"/>
      </patternFill>
    </fill>
    <fill>
      <patternFill patternType="solid">
        <fgColor theme="7"/>
        <bgColor indexed="64"/>
      </patternFill>
    </fill>
    <fill>
      <patternFill patternType="solid">
        <fgColor theme="7"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3">
    <xf numFmtId="0" fontId="0" fillId="0" borderId="0"/>
    <xf numFmtId="0" fontId="3" fillId="0" borderId="0" applyNumberFormat="0" applyFill="0" applyBorder="0" applyAlignment="0" applyProtection="0"/>
    <xf numFmtId="9" fontId="18" fillId="0" borderId="0" applyFont="0" applyFill="0" applyBorder="0" applyAlignment="0" applyProtection="0"/>
  </cellStyleXfs>
  <cellXfs count="211">
    <xf numFmtId="0" fontId="0" fillId="0" borderId="0" xfId="0"/>
    <xf numFmtId="0" fontId="4" fillId="0" borderId="0" xfId="0" applyFont="1"/>
    <xf numFmtId="0" fontId="4" fillId="0" borderId="0" xfId="0" applyFont="1" applyAlignment="1">
      <alignment vertical="center"/>
    </xf>
    <xf numFmtId="0" fontId="7" fillId="0" borderId="0" xfId="0" applyFont="1" applyAlignment="1">
      <alignment vertical="top" wrapText="1"/>
    </xf>
    <xf numFmtId="0" fontId="7" fillId="0" borderId="0" xfId="0" applyFont="1" applyAlignment="1">
      <alignment wrapText="1"/>
    </xf>
    <xf numFmtId="0" fontId="7" fillId="0" borderId="0" xfId="0" applyFont="1" applyAlignment="1">
      <alignment vertical="center"/>
    </xf>
    <xf numFmtId="0" fontId="7" fillId="0" borderId="1" xfId="0" applyFont="1" applyBorder="1" applyAlignment="1">
      <alignment vertical="top" wrapText="1"/>
    </xf>
    <xf numFmtId="0" fontId="7" fillId="0" borderId="1" xfId="0" applyFont="1" applyBorder="1" applyAlignment="1">
      <alignment vertical="center" wrapText="1"/>
    </xf>
    <xf numFmtId="0" fontId="4" fillId="0" borderId="1" xfId="0" applyFont="1" applyBorder="1" applyAlignment="1">
      <alignment horizontal="left" vertical="top"/>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0" fontId="6" fillId="0" borderId="1" xfId="0" applyFont="1" applyBorder="1" applyAlignment="1">
      <alignment vertical="center" wrapText="1"/>
    </xf>
    <xf numFmtId="0" fontId="4" fillId="0" borderId="1" xfId="0" applyFont="1" applyBorder="1" applyAlignment="1">
      <alignment horizontal="left" vertical="top" wrapText="1"/>
    </xf>
    <xf numFmtId="0" fontId="4" fillId="0" borderId="0" xfId="0" applyFont="1" applyAlignment="1">
      <alignment horizontal="left"/>
    </xf>
    <xf numFmtId="0" fontId="4" fillId="0" borderId="1" xfId="0" applyFont="1" applyBorder="1" applyAlignment="1">
      <alignment horizontal="center" vertical="top" wrapText="1"/>
    </xf>
    <xf numFmtId="0" fontId="7" fillId="0" borderId="1" xfId="0" applyFont="1" applyBorder="1" applyAlignment="1">
      <alignment vertical="center"/>
    </xf>
    <xf numFmtId="0" fontId="4" fillId="0" borderId="5" xfId="0" applyFont="1" applyBorder="1" applyAlignment="1">
      <alignment vertical="center" wrapText="1"/>
    </xf>
    <xf numFmtId="0" fontId="4" fillId="0" borderId="1" xfId="0" applyFont="1" applyBorder="1" applyAlignment="1">
      <alignment horizontal="center" vertical="center"/>
    </xf>
    <xf numFmtId="0" fontId="12" fillId="0" borderId="1" xfId="0" applyFont="1" applyBorder="1" applyAlignment="1">
      <alignment vertical="center" wrapText="1"/>
    </xf>
    <xf numFmtId="0" fontId="12" fillId="0" borderId="1" xfId="0" applyFont="1" applyBorder="1" applyAlignment="1">
      <alignment horizontal="left" vertical="center"/>
    </xf>
    <xf numFmtId="0" fontId="4" fillId="0" borderId="1" xfId="0" applyFont="1" applyBorder="1"/>
    <xf numFmtId="0" fontId="4" fillId="0" borderId="6" xfId="0" applyFont="1" applyBorder="1" applyAlignment="1">
      <alignment vertical="center"/>
    </xf>
    <xf numFmtId="0" fontId="4" fillId="0" borderId="1" xfId="0" applyFont="1" applyBorder="1" applyAlignment="1">
      <alignment horizontal="center" vertical="center" wrapText="1"/>
    </xf>
    <xf numFmtId="0" fontId="4" fillId="0" borderId="1" xfId="0" applyFont="1" applyBorder="1" applyAlignment="1">
      <alignment horizontal="center"/>
    </xf>
    <xf numFmtId="0" fontId="4" fillId="0" borderId="0" xfId="0" applyFont="1" applyAlignment="1">
      <alignment horizontal="center"/>
    </xf>
    <xf numFmtId="0" fontId="7" fillId="0" borderId="5" xfId="0" applyFont="1" applyBorder="1" applyAlignment="1">
      <alignment vertical="center"/>
    </xf>
    <xf numFmtId="0" fontId="4" fillId="0" borderId="5" xfId="0" applyFont="1" applyBorder="1" applyAlignment="1">
      <alignment horizontal="left" vertical="center"/>
    </xf>
    <xf numFmtId="0" fontId="12" fillId="0" borderId="4" xfId="0" applyFont="1" applyBorder="1" applyAlignment="1">
      <alignment vertical="center"/>
    </xf>
    <xf numFmtId="0" fontId="7" fillId="0" borderId="4" xfId="0" applyFont="1" applyBorder="1" applyAlignment="1">
      <alignment vertical="center"/>
    </xf>
    <xf numFmtId="0" fontId="12" fillId="0" borderId="6" xfId="0" applyFont="1" applyBorder="1" applyAlignment="1">
      <alignment horizontal="left" vertical="center"/>
    </xf>
    <xf numFmtId="0" fontId="4" fillId="0" borderId="6" xfId="0" applyFont="1" applyBorder="1" applyAlignment="1">
      <alignment horizontal="left" vertical="top" wrapText="1"/>
    </xf>
    <xf numFmtId="0" fontId="4" fillId="0" borderId="6"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xf>
    <xf numFmtId="0" fontId="4" fillId="0" borderId="6" xfId="0" applyFont="1" applyBorder="1"/>
    <xf numFmtId="0" fontId="0" fillId="0" borderId="1" xfId="0" applyBorder="1" applyAlignment="1">
      <alignment vertical="top" wrapText="1"/>
    </xf>
    <xf numFmtId="0" fontId="7" fillId="4" borderId="0" xfId="0" applyFont="1" applyFill="1" applyAlignment="1">
      <alignment vertical="top" wrapText="1"/>
    </xf>
    <xf numFmtId="0" fontId="4" fillId="4" borderId="0" xfId="0" applyFont="1" applyFill="1" applyAlignment="1">
      <alignment horizontal="center"/>
    </xf>
    <xf numFmtId="0" fontId="10" fillId="0" borderId="1" xfId="1" applyFont="1" applyBorder="1" applyAlignment="1">
      <alignment vertical="top" wrapText="1"/>
    </xf>
    <xf numFmtId="0" fontId="10" fillId="0" borderId="12" xfId="1" applyFont="1" applyBorder="1" applyAlignment="1">
      <alignment horizontal="left" vertical="top" wrapText="1"/>
    </xf>
    <xf numFmtId="0" fontId="10" fillId="0" borderId="6" xfId="1" applyFont="1" applyBorder="1" applyAlignment="1">
      <alignment vertical="top" wrapText="1"/>
    </xf>
    <xf numFmtId="0" fontId="10" fillId="0" borderId="11" xfId="1" applyFont="1" applyBorder="1" applyAlignment="1">
      <alignment vertical="top" wrapText="1"/>
    </xf>
    <xf numFmtId="0" fontId="10" fillId="0" borderId="13" xfId="1" applyFont="1" applyBorder="1" applyAlignment="1">
      <alignment vertical="top" wrapText="1"/>
    </xf>
    <xf numFmtId="0" fontId="12" fillId="0" borderId="1" xfId="0" applyFont="1" applyBorder="1" applyAlignment="1">
      <alignment horizontal="center" vertical="center" wrapText="1"/>
    </xf>
    <xf numFmtId="0" fontId="1" fillId="0" borderId="1" xfId="0" applyFont="1" applyBorder="1" applyAlignment="1">
      <alignment vertical="center" wrapText="1"/>
    </xf>
    <xf numFmtId="0" fontId="7" fillId="0" borderId="8" xfId="0" applyFont="1" applyBorder="1" applyAlignment="1">
      <alignment horizontal="left" vertical="center"/>
    </xf>
    <xf numFmtId="0" fontId="7" fillId="0" borderId="10" xfId="0" applyFont="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Border="1" applyAlignment="1">
      <alignment horizontal="left" vertical="top" wrapText="1"/>
    </xf>
    <xf numFmtId="0" fontId="7" fillId="0" borderId="10" xfId="0" applyFont="1" applyBorder="1" applyAlignment="1">
      <alignment horizontal="left" vertical="top" wrapText="1"/>
    </xf>
    <xf numFmtId="0" fontId="7" fillId="0" borderId="1" xfId="0" applyFont="1" applyBorder="1" applyAlignment="1">
      <alignment horizontal="left" vertical="center"/>
    </xf>
    <xf numFmtId="0" fontId="6" fillId="0" borderId="1" xfId="0" applyFont="1" applyBorder="1" applyAlignment="1">
      <alignment horizontal="center" vertical="center"/>
    </xf>
    <xf numFmtId="0" fontId="3" fillId="0" borderId="1" xfId="1" applyFill="1" applyBorder="1" applyAlignment="1">
      <alignment horizontal="center" vertical="center" wrapText="1"/>
    </xf>
    <xf numFmtId="0" fontId="7" fillId="0" borderId="5" xfId="0" applyFont="1" applyBorder="1" applyAlignment="1">
      <alignment horizontal="left" vertical="center" wrapText="1"/>
    </xf>
    <xf numFmtId="0" fontId="3" fillId="0" borderId="10" xfId="1" applyBorder="1" applyAlignment="1">
      <alignment horizontal="left" vertical="top" wrapText="1"/>
    </xf>
    <xf numFmtId="0" fontId="3" fillId="0" borderId="13" xfId="1" applyBorder="1" applyAlignment="1">
      <alignment horizontal="left" vertical="top" wrapText="1"/>
    </xf>
    <xf numFmtId="0" fontId="4" fillId="0" borderId="1" xfId="0" applyFont="1" applyBorder="1" applyAlignment="1">
      <alignment horizontal="left"/>
    </xf>
    <xf numFmtId="0" fontId="4" fillId="0" borderId="4" xfId="0" applyFont="1" applyBorder="1" applyAlignment="1">
      <alignment horizontal="left" vertical="center" wrapText="1"/>
    </xf>
    <xf numFmtId="0" fontId="4" fillId="0" borderId="6" xfId="0" applyFont="1" applyBorder="1" applyAlignment="1">
      <alignment horizontal="center" vertical="center" wrapText="1"/>
    </xf>
    <xf numFmtId="0" fontId="7" fillId="0" borderId="0" xfId="0" applyFont="1" applyAlignment="1">
      <alignment horizontal="left" vertical="top" wrapText="1"/>
    </xf>
    <xf numFmtId="0" fontId="4" fillId="0" borderId="1" xfId="0" applyFont="1" applyBorder="1" applyAlignment="1">
      <alignment vertical="center"/>
    </xf>
    <xf numFmtId="0" fontId="4" fillId="0" borderId="1" xfId="0" applyFont="1" applyBorder="1" applyAlignment="1">
      <alignment horizontal="left" wrapText="1"/>
    </xf>
    <xf numFmtId="0" fontId="6" fillId="0" borderId="1" xfId="0" applyFont="1" applyBorder="1" applyAlignment="1">
      <alignment horizontal="left" vertical="center" wrapText="1"/>
    </xf>
    <xf numFmtId="0" fontId="10" fillId="0" borderId="13" xfId="1" applyFont="1" applyBorder="1" applyAlignment="1">
      <alignment horizontal="left" vertical="top" wrapText="1"/>
    </xf>
    <xf numFmtId="0" fontId="4" fillId="0" borderId="5" xfId="0" applyFont="1" applyBorder="1" applyAlignment="1">
      <alignment horizontal="center" vertical="center" wrapText="1"/>
    </xf>
    <xf numFmtId="0" fontId="4" fillId="0" borderId="0" xfId="0" applyFont="1" applyAlignment="1">
      <alignment horizontal="left" vertical="top"/>
    </xf>
    <xf numFmtId="0" fontId="4" fillId="0" borderId="0" xfId="0" applyFont="1" applyAlignment="1">
      <alignment horizontal="left" vertical="top" wrapText="1"/>
    </xf>
    <xf numFmtId="0" fontId="4" fillId="0" borderId="1" xfId="0" applyFont="1" applyBorder="1" applyAlignment="1">
      <alignment vertical="top" wrapText="1"/>
    </xf>
    <xf numFmtId="0" fontId="4" fillId="0" borderId="1" xfId="0" applyFont="1" applyBorder="1" applyAlignment="1">
      <alignment vertical="top"/>
    </xf>
    <xf numFmtId="0" fontId="4" fillId="0" borderId="0" xfId="0" applyFont="1" applyAlignment="1">
      <alignment vertical="top"/>
    </xf>
    <xf numFmtId="0" fontId="0" fillId="0" borderId="0" xfId="0" applyAlignment="1">
      <alignment vertical="top"/>
    </xf>
    <xf numFmtId="0" fontId="16" fillId="0" borderId="3" xfId="1" applyFont="1" applyBorder="1" applyAlignment="1">
      <alignment horizontal="left" vertical="top" wrapText="1"/>
    </xf>
    <xf numFmtId="0" fontId="16" fillId="0" borderId="1" xfId="1" applyFont="1" applyBorder="1" applyAlignment="1">
      <alignment horizontal="left" vertical="top" wrapText="1"/>
    </xf>
    <xf numFmtId="0" fontId="17" fillId="0" borderId="1" xfId="0" applyFont="1" applyBorder="1" applyAlignment="1">
      <alignment horizontal="left" vertical="center" wrapText="1"/>
    </xf>
    <xf numFmtId="0" fontId="17" fillId="0" borderId="1" xfId="0" applyFont="1" applyBorder="1" applyAlignment="1">
      <alignment horizontal="left" vertical="top" wrapText="1"/>
    </xf>
    <xf numFmtId="0" fontId="17" fillId="0" borderId="0" xfId="0" applyFont="1" applyAlignment="1">
      <alignment horizontal="left" vertical="top" wrapText="1"/>
    </xf>
    <xf numFmtId="0" fontId="2" fillId="0" borderId="0" xfId="0" applyFont="1" applyAlignment="1">
      <alignment horizontal="left" vertical="top"/>
    </xf>
    <xf numFmtId="0" fontId="0" fillId="0" borderId="0" xfId="0" applyAlignment="1">
      <alignment horizontal="left" vertical="top" wrapText="1"/>
    </xf>
    <xf numFmtId="0" fontId="3" fillId="0" borderId="6" xfId="1" applyBorder="1" applyAlignment="1">
      <alignment vertical="top" wrapText="1"/>
    </xf>
    <xf numFmtId="0" fontId="3" fillId="0" borderId="1" xfId="1" applyBorder="1" applyAlignment="1">
      <alignment vertical="top" wrapText="1"/>
    </xf>
    <xf numFmtId="0" fontId="6" fillId="0" borderId="1" xfId="0" applyFont="1" applyBorder="1" applyAlignment="1">
      <alignment horizontal="center" vertical="center" wrapText="1"/>
    </xf>
    <xf numFmtId="0" fontId="4" fillId="0" borderId="1" xfId="0" applyFont="1" applyBorder="1" applyAlignment="1">
      <alignment vertical="center" wrapText="1"/>
    </xf>
    <xf numFmtId="0" fontId="15"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0" borderId="0" xfId="0" applyFont="1" applyAlignment="1">
      <alignment horizontal="center" vertical="center" wrapText="1"/>
    </xf>
    <xf numFmtId="0" fontId="5" fillId="0" borderId="1" xfId="0" applyFont="1" applyBorder="1" applyAlignment="1">
      <alignment vertical="center" wrapText="1"/>
    </xf>
    <xf numFmtId="0" fontId="4" fillId="0" borderId="0" xfId="0" applyFont="1" applyAlignment="1">
      <alignment horizontal="left" vertical="center" wrapText="1"/>
    </xf>
    <xf numFmtId="0" fontId="17"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6" fillId="0" borderId="1" xfId="0" applyFont="1" applyBorder="1" applyAlignment="1">
      <alignment horizontal="left" vertical="center"/>
    </xf>
    <xf numFmtId="0" fontId="6" fillId="0" borderId="0" xfId="0" applyFont="1" applyAlignment="1">
      <alignment vertical="top"/>
    </xf>
    <xf numFmtId="0" fontId="15" fillId="0" borderId="1" xfId="0" applyFont="1" applyBorder="1" applyAlignment="1">
      <alignment horizontal="center" vertical="center"/>
    </xf>
    <xf numFmtId="0" fontId="12" fillId="0" borderId="15" xfId="0" applyFont="1" applyBorder="1" applyAlignment="1">
      <alignment vertical="center"/>
    </xf>
    <xf numFmtId="0" fontId="15" fillId="0" borderId="15" xfId="0" applyFont="1" applyBorder="1" applyAlignment="1">
      <alignment horizontal="center" vertical="center"/>
    </xf>
    <xf numFmtId="0" fontId="15" fillId="0" borderId="0" xfId="0" applyFont="1" applyAlignment="1">
      <alignment horizontal="center" vertical="center"/>
    </xf>
    <xf numFmtId="2" fontId="15" fillId="0" borderId="0" xfId="0" applyNumberFormat="1" applyFont="1" applyAlignment="1">
      <alignment horizontal="center" vertical="center"/>
    </xf>
    <xf numFmtId="10" fontId="15" fillId="0" borderId="1" xfId="2" applyNumberFormat="1" applyFont="1" applyBorder="1" applyAlignment="1">
      <alignment horizontal="center" vertical="center"/>
    </xf>
    <xf numFmtId="2" fontId="15" fillId="0" borderId="1" xfId="0" applyNumberFormat="1" applyFont="1" applyBorder="1" applyAlignment="1">
      <alignment horizontal="center" vertical="center"/>
    </xf>
    <xf numFmtId="10" fontId="15" fillId="0" borderId="3" xfId="2" applyNumberFormat="1" applyFont="1" applyBorder="1" applyAlignment="1">
      <alignment horizontal="center" vertical="center" wrapText="1"/>
    </xf>
    <xf numFmtId="0" fontId="19" fillId="0" borderId="3" xfId="1" applyFont="1" applyBorder="1" applyAlignment="1">
      <alignment horizontal="center" vertical="center" wrapText="1"/>
    </xf>
    <xf numFmtId="0" fontId="19" fillId="0" borderId="9" xfId="0" applyFont="1" applyBorder="1" applyAlignment="1">
      <alignment horizontal="center" vertical="center"/>
    </xf>
    <xf numFmtId="0" fontId="19" fillId="0" borderId="4" xfId="0" applyFont="1" applyBorder="1" applyAlignment="1">
      <alignment horizontal="center" vertical="center"/>
    </xf>
    <xf numFmtId="10" fontId="15" fillId="0" borderId="1" xfId="2" applyNumberFormat="1" applyFont="1" applyBorder="1" applyAlignment="1">
      <alignment horizontal="center" vertical="center" wrapText="1"/>
    </xf>
    <xf numFmtId="0" fontId="19" fillId="0" borderId="1" xfId="1" applyFont="1" applyBorder="1" applyAlignment="1">
      <alignment horizontal="center" vertical="center" wrapText="1"/>
    </xf>
    <xf numFmtId="9" fontId="15" fillId="0" borderId="1" xfId="2" applyFont="1" applyBorder="1" applyAlignment="1">
      <alignment horizontal="center" vertical="center" wrapText="1"/>
    </xf>
    <xf numFmtId="0" fontId="15" fillId="0" borderId="4" xfId="0" applyFont="1" applyBorder="1" applyAlignment="1">
      <alignment horizontal="center" vertical="center"/>
    </xf>
    <xf numFmtId="10" fontId="15" fillId="0" borderId="0" xfId="2" applyNumberFormat="1" applyFont="1" applyAlignment="1">
      <alignment horizontal="center" vertical="center"/>
    </xf>
    <xf numFmtId="0" fontId="15" fillId="0" borderId="0" xfId="0" applyFont="1" applyAlignment="1">
      <alignment horizontal="center" vertical="center" wrapText="1"/>
    </xf>
    <xf numFmtId="0" fontId="6" fillId="0" borderId="1" xfId="0" applyFont="1" applyBorder="1" applyAlignment="1">
      <alignment vertical="top"/>
    </xf>
    <xf numFmtId="10" fontId="6" fillId="0" borderId="1" xfId="2" applyNumberFormat="1" applyFont="1" applyBorder="1" applyAlignment="1">
      <alignment horizontal="left" vertical="center"/>
    </xf>
    <xf numFmtId="10" fontId="1" fillId="0" borderId="0" xfId="2" applyNumberFormat="1" applyFont="1" applyAlignment="1">
      <alignment vertical="top"/>
    </xf>
    <xf numFmtId="0" fontId="6" fillId="0" borderId="1" xfId="0" applyFont="1" applyBorder="1"/>
    <xf numFmtId="0" fontId="6" fillId="0" borderId="1" xfId="0" applyFont="1" applyBorder="1" applyAlignment="1">
      <alignment vertical="center"/>
    </xf>
    <xf numFmtId="10" fontId="6" fillId="0" borderId="1" xfId="2" applyNumberFormat="1" applyFont="1" applyBorder="1" applyAlignment="1">
      <alignment horizontal="center" vertical="center"/>
    </xf>
    <xf numFmtId="0" fontId="12" fillId="0" borderId="0" xfId="0" applyFont="1" applyAlignment="1">
      <alignment vertical="center"/>
    </xf>
    <xf numFmtId="0" fontId="7" fillId="0" borderId="1" xfId="0" applyFont="1" applyBorder="1" applyAlignment="1">
      <alignment horizontal="left" vertical="center" wrapText="1"/>
    </xf>
    <xf numFmtId="0" fontId="7" fillId="0" borderId="7" xfId="0" applyFont="1" applyBorder="1" applyAlignment="1">
      <alignment horizontal="left" vertical="center"/>
    </xf>
    <xf numFmtId="0" fontId="7" fillId="0" borderId="9" xfId="0" applyFont="1" applyBorder="1" applyAlignment="1">
      <alignment horizontal="left" vertical="center"/>
    </xf>
    <xf numFmtId="0" fontId="10" fillId="0" borderId="2" xfId="1" applyFont="1" applyBorder="1" applyAlignment="1">
      <alignment horizontal="left" vertical="top" wrapText="1"/>
    </xf>
    <xf numFmtId="0" fontId="10" fillId="0" borderId="10" xfId="1" applyFont="1" applyBorder="1" applyAlignment="1">
      <alignment horizontal="left" vertical="top" wrapText="1"/>
    </xf>
    <xf numFmtId="0" fontId="10" fillId="0" borderId="3" xfId="1" applyFont="1" applyBorder="1" applyAlignment="1">
      <alignment horizontal="left" vertical="top" wrapText="1"/>
    </xf>
    <xf numFmtId="0" fontId="4" fillId="0" borderId="1" xfId="0" applyFont="1" applyBorder="1" applyAlignment="1">
      <alignment horizontal="left" vertical="center"/>
    </xf>
    <xf numFmtId="0" fontId="7" fillId="0" borderId="8" xfId="0" applyFont="1" applyBorder="1" applyAlignment="1">
      <alignment horizontal="left"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7" fillId="0" borderId="1" xfId="0" applyFont="1" applyBorder="1" applyAlignment="1">
      <alignment horizontal="left" vertical="center"/>
    </xf>
    <xf numFmtId="0" fontId="7" fillId="0" borderId="1" xfId="0" applyFont="1" applyBorder="1" applyAlignment="1">
      <alignment horizontal="left" vertical="top" wrapText="1"/>
    </xf>
    <xf numFmtId="0" fontId="0" fillId="4" borderId="4" xfId="0" applyFill="1" applyBorder="1" applyAlignment="1">
      <alignment horizontal="center"/>
    </xf>
    <xf numFmtId="0" fontId="0" fillId="4" borderId="5" xfId="0" applyFill="1" applyBorder="1" applyAlignment="1">
      <alignment horizont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0" fillId="4" borderId="6" xfId="0" applyFill="1" applyBorder="1" applyAlignment="1">
      <alignment horizont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6" fillId="0" borderId="1" xfId="0" applyFont="1" applyBorder="1" applyAlignment="1">
      <alignment horizontal="left" vertical="center" wrapText="1"/>
    </xf>
    <xf numFmtId="0" fontId="9" fillId="0" borderId="1" xfId="0" applyFont="1" applyBorder="1" applyAlignment="1">
      <alignment horizontal="left" vertical="top" wrapText="1"/>
    </xf>
    <xf numFmtId="0" fontId="7" fillId="0" borderId="10" xfId="0" applyFont="1" applyBorder="1" applyAlignment="1">
      <alignment horizontal="left" vertical="center" wrapText="1"/>
    </xf>
    <xf numFmtId="0" fontId="7" fillId="0" borderId="10" xfId="0" applyFont="1" applyBorder="1" applyAlignment="1">
      <alignment horizontal="left" vertical="top" wrapText="1"/>
    </xf>
    <xf numFmtId="0" fontId="7" fillId="4" borderId="4" xfId="0" applyFont="1" applyFill="1" applyBorder="1" applyAlignment="1">
      <alignment horizontal="center" vertical="center"/>
    </xf>
    <xf numFmtId="0" fontId="7" fillId="4" borderId="5" xfId="0" applyFont="1" applyFill="1" applyBorder="1" applyAlignment="1">
      <alignment horizontal="center" vertical="center"/>
    </xf>
    <xf numFmtId="0" fontId="7" fillId="4" borderId="6" xfId="0" applyFont="1" applyFill="1" applyBorder="1" applyAlignment="1">
      <alignment horizontal="center" vertical="center"/>
    </xf>
    <xf numFmtId="0" fontId="10" fillId="0" borderId="11" xfId="1" applyFont="1" applyBorder="1" applyAlignment="1">
      <alignment horizontal="left" vertical="top" wrapText="1"/>
    </xf>
    <xf numFmtId="0" fontId="10" fillId="0" borderId="12" xfId="1" applyFont="1" applyBorder="1" applyAlignment="1">
      <alignment horizontal="left" vertical="top" wrapText="1"/>
    </xf>
    <xf numFmtId="0" fontId="10" fillId="0" borderId="13" xfId="1" applyFont="1" applyBorder="1" applyAlignment="1">
      <alignment horizontal="left" vertical="top"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4" fillId="0" borderId="1" xfId="0" applyFont="1" applyBorder="1" applyAlignment="1">
      <alignment horizontal="center" vertical="center"/>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7" fillId="0" borderId="10" xfId="0" applyFont="1" applyBorder="1" applyAlignment="1">
      <alignment horizontal="left" vertical="center"/>
    </xf>
    <xf numFmtId="0" fontId="4" fillId="0" borderId="1" xfId="0" applyFont="1" applyBorder="1" applyAlignment="1">
      <alignment horizontal="center"/>
    </xf>
    <xf numFmtId="0" fontId="7" fillId="0" borderId="7" xfId="0" applyFont="1" applyBorder="1" applyAlignment="1">
      <alignment vertical="center"/>
    </xf>
    <xf numFmtId="0" fontId="7" fillId="0" borderId="8" xfId="0" applyFont="1" applyBorder="1" applyAlignment="1">
      <alignment vertical="center"/>
    </xf>
    <xf numFmtId="0" fontId="7" fillId="0" borderId="9" xfId="0" applyFont="1" applyBorder="1" applyAlignment="1">
      <alignment vertical="center"/>
    </xf>
    <xf numFmtId="0" fontId="6" fillId="3" borderId="1" xfId="0" applyFont="1" applyFill="1" applyBorder="1" applyAlignment="1">
      <alignment horizontal="center" vertical="center"/>
    </xf>
    <xf numFmtId="0" fontId="8" fillId="2" borderId="1" xfId="0" applyFont="1" applyFill="1" applyBorder="1" applyAlignment="1">
      <alignment horizontal="center" vertical="center"/>
    </xf>
    <xf numFmtId="0" fontId="7" fillId="0" borderId="6" xfId="0" applyFont="1" applyBorder="1" applyAlignment="1">
      <alignment horizontal="left" vertical="center" wrapText="1"/>
    </xf>
    <xf numFmtId="0" fontId="7" fillId="0" borderId="14" xfId="0" applyFont="1" applyBorder="1" applyAlignment="1">
      <alignment vertical="center"/>
    </xf>
    <xf numFmtId="0" fontId="7" fillId="0" borderId="0" xfId="0" applyFont="1" applyAlignment="1">
      <alignment vertical="center"/>
    </xf>
    <xf numFmtId="0" fontId="7" fillId="0" borderId="15" xfId="0" applyFont="1" applyBorder="1" applyAlignment="1">
      <alignment vertical="center"/>
    </xf>
    <xf numFmtId="0" fontId="7" fillId="0" borderId="14" xfId="0" applyFont="1" applyBorder="1" applyAlignment="1">
      <alignment horizontal="left" vertical="center"/>
    </xf>
    <xf numFmtId="0" fontId="7" fillId="0" borderId="15" xfId="0" applyFont="1" applyBorder="1" applyAlignment="1">
      <alignment horizontal="left" vertical="center"/>
    </xf>
    <xf numFmtId="0" fontId="7" fillId="0" borderId="6" xfId="0" applyFont="1" applyBorder="1" applyAlignment="1">
      <alignment horizontal="left" vertical="top" wrapText="1"/>
    </xf>
    <xf numFmtId="0" fontId="11" fillId="0" borderId="1" xfId="0" quotePrefix="1" applyFont="1" applyBorder="1" applyAlignment="1">
      <alignment horizontal="center" vertical="center"/>
    </xf>
    <xf numFmtId="0" fontId="11" fillId="0" borderId="1" xfId="0" applyFont="1" applyBorder="1" applyAlignment="1">
      <alignment horizontal="center" vertical="center"/>
    </xf>
    <xf numFmtId="0" fontId="10" fillId="0" borderId="1" xfId="1" applyFont="1" applyBorder="1" applyAlignment="1">
      <alignment vertical="center" wrapText="1"/>
    </xf>
    <xf numFmtId="0" fontId="6" fillId="0" borderId="12" xfId="0" applyFont="1" applyBorder="1" applyAlignment="1">
      <alignment horizontal="center" vertical="center" wrapText="1"/>
    </xf>
    <xf numFmtId="0" fontId="6" fillId="0" borderId="1" xfId="0" applyFont="1" applyBorder="1" applyAlignment="1">
      <alignment horizontal="center" vertical="center"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7" fillId="0" borderId="9" xfId="0" applyFont="1" applyBorder="1" applyAlignment="1">
      <alignment horizontal="left" vertical="top" wrapText="1"/>
    </xf>
    <xf numFmtId="0" fontId="6" fillId="0" borderId="2" xfId="0" applyFont="1" applyBorder="1" applyAlignment="1">
      <alignment horizontal="left" vertical="center" wrapText="1"/>
    </xf>
    <xf numFmtId="0" fontId="6" fillId="0" borderId="10" xfId="0" applyFont="1" applyBorder="1" applyAlignment="1">
      <alignment horizontal="left" vertical="center" wrapText="1"/>
    </xf>
    <xf numFmtId="0" fontId="3" fillId="0" borderId="2" xfId="1" applyBorder="1" applyAlignment="1">
      <alignment horizontal="left" vertical="center" wrapText="1"/>
    </xf>
    <xf numFmtId="0" fontId="3" fillId="0" borderId="10" xfId="1" applyBorder="1" applyAlignment="1">
      <alignment horizontal="left" vertical="center" wrapText="1"/>
    </xf>
    <xf numFmtId="0" fontId="3" fillId="0" borderId="3" xfId="1" applyBorder="1" applyAlignment="1">
      <alignment horizontal="left" vertical="center" wrapText="1"/>
    </xf>
    <xf numFmtId="0" fontId="6" fillId="0" borderId="2" xfId="0" applyFont="1" applyBorder="1" applyAlignment="1">
      <alignment horizontal="center" vertical="center"/>
    </xf>
    <xf numFmtId="0" fontId="6" fillId="0" borderId="10" xfId="0" applyFont="1" applyBorder="1" applyAlignment="1">
      <alignment horizontal="center" vertical="center"/>
    </xf>
    <xf numFmtId="0" fontId="6" fillId="0" borderId="3" xfId="0" applyFont="1" applyBorder="1" applyAlignment="1">
      <alignment horizontal="center" vertical="center"/>
    </xf>
    <xf numFmtId="0" fontId="11" fillId="0" borderId="2" xfId="0" applyFont="1" applyBorder="1" applyAlignment="1">
      <alignment horizontal="left" vertical="center" wrapText="1"/>
    </xf>
    <xf numFmtId="0" fontId="11" fillId="0" borderId="10" xfId="0" applyFont="1" applyBorder="1" applyAlignment="1">
      <alignment horizontal="left" vertical="center" wrapText="1"/>
    </xf>
    <xf numFmtId="0" fontId="11" fillId="0" borderId="3" xfId="0" applyFont="1" applyBorder="1" applyAlignment="1">
      <alignment horizontal="left" vertical="center" wrapText="1"/>
    </xf>
    <xf numFmtId="0" fontId="7" fillId="4" borderId="4" xfId="0" applyFont="1" applyFill="1" applyBorder="1" applyAlignment="1">
      <alignment horizontal="center"/>
    </xf>
    <xf numFmtId="0" fontId="7" fillId="4" borderId="5" xfId="0" applyFont="1" applyFill="1" applyBorder="1" applyAlignment="1">
      <alignment horizontal="center"/>
    </xf>
    <xf numFmtId="0" fontId="7" fillId="4" borderId="6" xfId="0" applyFont="1" applyFill="1" applyBorder="1" applyAlignment="1">
      <alignment horizontal="center"/>
    </xf>
    <xf numFmtId="0" fontId="6" fillId="4" borderId="9" xfId="0" applyFont="1" applyFill="1" applyBorder="1" applyAlignment="1">
      <alignment horizontal="center" vertical="center"/>
    </xf>
    <xf numFmtId="0" fontId="6" fillId="4" borderId="5" xfId="0" applyFont="1" applyFill="1" applyBorder="1" applyAlignment="1">
      <alignment horizontal="center" vertical="center"/>
    </xf>
    <xf numFmtId="0" fontId="6" fillId="4" borderId="6" xfId="0" applyFont="1" applyFill="1" applyBorder="1" applyAlignment="1">
      <alignment horizontal="center" vertical="center"/>
    </xf>
    <xf numFmtId="0" fontId="7" fillId="0" borderId="4" xfId="0" applyFont="1" applyBorder="1" applyAlignment="1">
      <alignment vertical="center"/>
    </xf>
    <xf numFmtId="0" fontId="10" fillId="0" borderId="1" xfId="1" applyFont="1" applyBorder="1" applyAlignment="1">
      <alignment vertical="top" wrapText="1"/>
    </xf>
    <xf numFmtId="0" fontId="6" fillId="3" borderId="0" xfId="0" applyFont="1" applyFill="1" applyAlignment="1">
      <alignment horizontal="center" vertical="center" wrapText="1"/>
    </xf>
    <xf numFmtId="0" fontId="6" fillId="0" borderId="3" xfId="0" applyFont="1" applyBorder="1" applyAlignment="1">
      <alignment horizontal="left" vertical="center" wrapText="1"/>
    </xf>
    <xf numFmtId="0" fontId="3" fillId="0" borderId="11" xfId="1" applyBorder="1" applyAlignment="1">
      <alignment horizontal="left" vertical="top" wrapText="1"/>
    </xf>
    <xf numFmtId="0" fontId="3" fillId="0" borderId="13" xfId="1" applyBorder="1" applyAlignment="1">
      <alignment horizontal="left" vertical="top" wrapText="1"/>
    </xf>
    <xf numFmtId="0" fontId="6" fillId="0" borderId="2"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3" xfId="0" applyFont="1" applyBorder="1" applyAlignment="1">
      <alignment horizontal="center"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6" fillId="0" borderId="9" xfId="0" applyFont="1" applyBorder="1" applyAlignment="1">
      <alignment vertical="center" wrapText="1"/>
    </xf>
    <xf numFmtId="0" fontId="2" fillId="0" borderId="1" xfId="0" applyFont="1" applyBorder="1" applyAlignment="1">
      <alignment horizontal="center" vertical="center"/>
    </xf>
  </cellXfs>
  <cellStyles count="3">
    <cellStyle name="Hyperlink" xfId="1"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gov.cn/zhengce/zhengceku/2022-01/21/content_5669662.htm" TargetMode="External"/><Relationship Id="rId18" Type="http://schemas.openxmlformats.org/officeDocument/2006/relationships/hyperlink" Target="http://www.gov.cn/zhengce/zhengceku/2021-12/03/content_5655701.htm" TargetMode="External"/><Relationship Id="rId26" Type="http://schemas.openxmlformats.org/officeDocument/2006/relationships/hyperlink" Target="http://www.gov.cn/zhengce/zhengceku/2022-02/11/content_5673067.htm" TargetMode="External"/><Relationship Id="rId39" Type="http://schemas.openxmlformats.org/officeDocument/2006/relationships/hyperlink" Target="http://www.moe.gov.cn/srcsite/A08/s7056/202205/t20220506_625229.html" TargetMode="External"/><Relationship Id="rId21" Type="http://schemas.openxmlformats.org/officeDocument/2006/relationships/hyperlink" Target="http://zfxxgk.nea.gov.cn/1310525630_16479984022991n.pdf" TargetMode="External"/><Relationship Id="rId34" Type="http://schemas.openxmlformats.org/officeDocument/2006/relationships/hyperlink" Target="https://www.gov.cn/zhengce/zhengceku/2021-12/29/content_5665166.htm" TargetMode="External"/><Relationship Id="rId42" Type="http://schemas.openxmlformats.org/officeDocument/2006/relationships/hyperlink" Target="https://www.iea.org/policies/14460-special-refinancing-loan-to-support-the-clean-and-efficient-use-of-coal-to-promote-green-and-low-carbon-development" TargetMode="External"/><Relationship Id="rId47" Type="http://schemas.openxmlformats.org/officeDocument/2006/relationships/hyperlink" Target="https://www.gov.cn/zhengce/zhengceku/202404/content_6945069.htm" TargetMode="External"/><Relationship Id="rId50" Type="http://schemas.openxmlformats.org/officeDocument/2006/relationships/hyperlink" Target="https://www.gov.cn/zhengce/zhengceku/202406/content_6956306.htm" TargetMode="External"/><Relationship Id="rId7" Type="http://schemas.openxmlformats.org/officeDocument/2006/relationships/hyperlink" Target="https://www.miit.gov.cn/zwgk/zcwj/wjfb/yj/art/2022/art_6ff2a1f968264ee7bc89888fd480a43b.html" TargetMode="External"/><Relationship Id="rId2" Type="http://schemas.openxmlformats.org/officeDocument/2006/relationships/hyperlink" Target="https://www.ndrc.gov.cn/xxgk/zcfb/tz/202202/t20220211_1315446_ext.html" TargetMode="External"/><Relationship Id="rId16" Type="http://schemas.openxmlformats.org/officeDocument/2006/relationships/hyperlink" Target="http://www.gov.cn/zhengce/zhengceku/2022-06/29/content_5698410.htm" TargetMode="External"/><Relationship Id="rId29" Type="http://schemas.openxmlformats.org/officeDocument/2006/relationships/hyperlink" Target="http://www.gov.cn/zhengce/zhengceku/2022-08/18/content_5705865.htm" TargetMode="External"/><Relationship Id="rId11" Type="http://schemas.openxmlformats.org/officeDocument/2006/relationships/hyperlink" Target="http://www.gov.cn/zhengce/zhengceku/2022-07/13/content_5700752.htm" TargetMode="External"/><Relationship Id="rId24" Type="http://schemas.openxmlformats.org/officeDocument/2006/relationships/hyperlink" Target="http://www.gov.cn/xinwen/2022-01/18/content_5669136.htm" TargetMode="External"/><Relationship Id="rId32" Type="http://schemas.openxmlformats.org/officeDocument/2006/relationships/hyperlink" Target="https://www.gov.cn/zhengce/zhengceku/202406/content_6956304.htm" TargetMode="External"/><Relationship Id="rId37" Type="http://schemas.openxmlformats.org/officeDocument/2006/relationships/hyperlink" Target="http://www.gov.cn/zhengce/content/2022-02/11/content_5673082.htm" TargetMode="External"/><Relationship Id="rId40" Type="http://schemas.openxmlformats.org/officeDocument/2006/relationships/hyperlink" Target="https://www.gov.cn/zhengce/content/2020-11/02/content_5556716.htm" TargetMode="External"/><Relationship Id="rId45" Type="http://schemas.openxmlformats.org/officeDocument/2006/relationships/hyperlink" Target="https://baiyin.gov.cn/szjj/fdzdgknr/zcjd/art/2022/art_edbd21564adb42b38b73ae654ef247ad.html" TargetMode="External"/><Relationship Id="rId5" Type="http://schemas.openxmlformats.org/officeDocument/2006/relationships/hyperlink" Target="https://www.gov.cn/zhengce/zhengceku/2022-04/08/content_5683972.htm" TargetMode="External"/><Relationship Id="rId15" Type="http://schemas.openxmlformats.org/officeDocument/2006/relationships/hyperlink" Target="http://www.gov.cn/zhengce/zhengceku/2022-08/01/content_5703910.htm" TargetMode="External"/><Relationship Id="rId23" Type="http://schemas.openxmlformats.org/officeDocument/2006/relationships/hyperlink" Target="https://www.ndrc.gov.cn/xxgk/zcfb/tz/202202/t20220210_1314511.html?code=&amp;state=123" TargetMode="External"/><Relationship Id="rId28" Type="http://schemas.openxmlformats.org/officeDocument/2006/relationships/hyperlink" Target="http://www.gov.cn/zhengce/zhengceku/2022-04/03/content_5683361.htm" TargetMode="External"/><Relationship Id="rId36" Type="http://schemas.openxmlformats.org/officeDocument/2006/relationships/hyperlink" Target="https://www.ndrc.gov.cn/xxgk/zcfb/tz/202110/t20211021_1300583_ext.html" TargetMode="External"/><Relationship Id="rId49" Type="http://schemas.openxmlformats.org/officeDocument/2006/relationships/hyperlink" Target="https://www.gov.cn/zhengce/zhengceku/202406/content_6956307.htm" TargetMode="External"/><Relationship Id="rId10" Type="http://schemas.openxmlformats.org/officeDocument/2006/relationships/hyperlink" Target="http://www.gov.cn/zhengce/zhengceku/2022-03/12/content_5678698.htm" TargetMode="External"/><Relationship Id="rId19" Type="http://schemas.openxmlformats.org/officeDocument/2006/relationships/hyperlink" Target="http://www.gov.cn/zhengce/content/2022-01/24/content_5670202.htm" TargetMode="External"/><Relationship Id="rId31" Type="http://schemas.openxmlformats.org/officeDocument/2006/relationships/hyperlink" Target="http://www.news.cn/english/2021-10/27/c_1310270985.htm" TargetMode="External"/><Relationship Id="rId44" Type="http://schemas.openxmlformats.org/officeDocument/2006/relationships/hyperlink" Target="https://www.mee.gov.cn/ywgz/fgbz/bz/bzwb/dqhjbh/dqgdwrywrwpfbz/202012/t20201225_814811.shtml" TargetMode="External"/><Relationship Id="rId4" Type="http://schemas.openxmlformats.org/officeDocument/2006/relationships/hyperlink" Target="http://www.gov.cn/zhengce/zhengceku/2022-02/08/content_5672513.htm" TargetMode="External"/><Relationship Id="rId9" Type="http://schemas.openxmlformats.org/officeDocument/2006/relationships/hyperlink" Target="https://www.gov.cn/zhengce/zhengceku/2022-03/12/content_5678693.htm" TargetMode="External"/><Relationship Id="rId14" Type="http://schemas.openxmlformats.org/officeDocument/2006/relationships/hyperlink" Target="http://www.gov.cn/zhengce/zhengceku/2022-01/27/content_5670687.htm" TargetMode="External"/><Relationship Id="rId22" Type="http://schemas.openxmlformats.org/officeDocument/2006/relationships/hyperlink" Target="https://www.ndrc.gov.cn/xxgk/zcfb/ghwb/202203/P020220322582066837126.pdf" TargetMode="External"/><Relationship Id="rId27" Type="http://schemas.openxmlformats.org/officeDocument/2006/relationships/hyperlink" Target="http://www.filq.com/wj/txm/tbz/zg/%E5%9B%BD%E5%AE%B6%E6%A0%87%E5%87%86%EF%BC%9A%E6%9E%97%E4%B8%9A%E7%A2%B3%E6%B1%87%E9%A1%B9%E7%9B%AE%E5%AE%A1%E5%AE%9A%E5%92%8C%E6%A0%B8%E8%AF%81%E6%8C%87%E5%8D%97.pdf" TargetMode="External"/><Relationship Id="rId30" Type="http://schemas.openxmlformats.org/officeDocument/2006/relationships/hyperlink" Target="http://www.news.cn/english/2021-10/24/c_1310265726.htm" TargetMode="External"/><Relationship Id="rId35" Type="http://schemas.openxmlformats.org/officeDocument/2006/relationships/hyperlink" Target="https://www.ndrc.gov.cn/xxgk/zcfb/tz/202110/t20211021_1300583_ext.html" TargetMode="External"/><Relationship Id="rId43" Type="http://schemas.openxmlformats.org/officeDocument/2006/relationships/hyperlink" Target="https://www.ndrc.gov.cn/xxgk/zcfb/tz/202108/t20210819_1294018.html" TargetMode="External"/><Relationship Id="rId48" Type="http://schemas.openxmlformats.org/officeDocument/2006/relationships/hyperlink" Target="https://www.chinesestandard.net/Related.aspx/GB19577-2024?Redirect" TargetMode="External"/><Relationship Id="rId8" Type="http://schemas.openxmlformats.org/officeDocument/2006/relationships/hyperlink" Target="http://www.gov.cn/zhengce/zhengceku/2022-06/22/content_5697083.htm" TargetMode="External"/><Relationship Id="rId3" Type="http://schemas.openxmlformats.org/officeDocument/2006/relationships/hyperlink" Target="https://www.mee.gov.cn/xxgk2018/xxgk/xxgk03/202206/t20220617_985879.html" TargetMode="External"/><Relationship Id="rId12" Type="http://schemas.openxmlformats.org/officeDocument/2006/relationships/hyperlink" Target="http://www.gov.cn/zhengce/2021-10/21/content_5644083.htm" TargetMode="External"/><Relationship Id="rId17" Type="http://schemas.openxmlformats.org/officeDocument/2006/relationships/hyperlink" Target="https://www.gov.cn/zhengce/zhengceku/2022-06/19/content_5696665.htm" TargetMode="External"/><Relationship Id="rId25" Type="http://schemas.openxmlformats.org/officeDocument/2006/relationships/hyperlink" Target="http://www.gov.cn/zhengce/zhengceku/2021-07/07/content_5623077.htm" TargetMode="External"/><Relationship Id="rId33" Type="http://schemas.openxmlformats.org/officeDocument/2006/relationships/hyperlink" Target="https://www.gov.cn/zhengce/zhengceku/202406/content_6956305.htm" TargetMode="External"/><Relationship Id="rId38" Type="http://schemas.openxmlformats.org/officeDocument/2006/relationships/hyperlink" Target="http://www.moa.gov.cn/govpublic/KJJYS/202206/t20220630_6403715.htm" TargetMode="External"/><Relationship Id="rId46" Type="http://schemas.openxmlformats.org/officeDocument/2006/relationships/hyperlink" Target="https://www.ndrc.gov.cn/xxgk/zcfb/ghxwj/202402/t20240207_1364001.html" TargetMode="External"/><Relationship Id="rId20" Type="http://schemas.openxmlformats.org/officeDocument/2006/relationships/hyperlink" Target="https://www.ndrc.gov.cn/xwdt/tzgg/202206/t20220601_1326720_ext.html" TargetMode="External"/><Relationship Id="rId41" Type="http://schemas.openxmlformats.org/officeDocument/2006/relationships/hyperlink" Target="https://unfccc.int/sites/default/files/NDC/2022-06/China%E2%80%99s%20Achievements%2C%20New%20Goals%20and%20New%20Measures%20for%20Nationally%20Determined%20Contributions.pdf" TargetMode="External"/><Relationship Id="rId1" Type="http://schemas.openxmlformats.org/officeDocument/2006/relationships/hyperlink" Target="https://www.ndrc.gov.cn/xxgk/zcfb/tz/202205/t20220510_1324482.html?code=&amp;state=123" TargetMode="External"/><Relationship Id="rId6" Type="http://schemas.openxmlformats.org/officeDocument/2006/relationships/hyperlink" Target="https://www.miit.gov.cn/zwgk/zcwj/wjfb/yj/art/2022/art_a01b7532a39a41e891d2540da6981d72.html"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ember-climate.org/countries-and-regions/countries/china/" TargetMode="External"/><Relationship Id="rId18" Type="http://schemas.openxmlformats.org/officeDocument/2006/relationships/hyperlink" Target="https://www.spglobal.com/marketintelligence/en/news-insights/latest-news-headlines/china-installs-enough-low-carbon-steelmaking-capacity-to-meet-2025-target-80897669" TargetMode="External"/><Relationship Id="rId26" Type="http://schemas.openxmlformats.org/officeDocument/2006/relationships/hyperlink" Target="https://xxgk.mot.gov.cn/2020/guanli/" TargetMode="External"/><Relationship Id="rId3" Type="http://schemas.openxmlformats.org/officeDocument/2006/relationships/hyperlink" Target="https://www.gov.cn/yaowen/liebiao/202403/content_6941779.htm" TargetMode="External"/><Relationship Id="rId21" Type="http://schemas.openxmlformats.org/officeDocument/2006/relationships/hyperlink" Target="https://www.ndrc.gov.cn/fggz/hjyzy/jnhnx/202303/t20230302_1350587.html" TargetMode="External"/><Relationship Id="rId7" Type="http://schemas.openxmlformats.org/officeDocument/2006/relationships/hyperlink" Target="https://www.gov.cn/xinwen/2022-06/24/content_5697606.htm" TargetMode="External"/><Relationship Id="rId12" Type="http://schemas.openxmlformats.org/officeDocument/2006/relationships/hyperlink" Target="https://www.eia.gov/todayinenergy/detail.php?id=61927" TargetMode="External"/><Relationship Id="rId17" Type="http://schemas.openxmlformats.org/officeDocument/2006/relationships/hyperlink" Target="https://ember-climate.org/countries-and-regions/countries/china/" TargetMode="External"/><Relationship Id="rId25" Type="http://schemas.openxmlformats.org/officeDocument/2006/relationships/hyperlink" Target="https://www.iea.org/reports/global-ev-outlook-2024/trends-in-electric-cars" TargetMode="External"/><Relationship Id="rId33" Type="http://schemas.openxmlformats.org/officeDocument/2006/relationships/printerSettings" Target="../printerSettings/printerSettings1.bin"/><Relationship Id="rId2" Type="http://schemas.openxmlformats.org/officeDocument/2006/relationships/hyperlink" Target="https://ember-climate.org/countries-and-regions/countries/china/" TargetMode="External"/><Relationship Id="rId16" Type="http://schemas.openxmlformats.org/officeDocument/2006/relationships/hyperlink" Target="https://www.spglobal.com/commodityinsights/en/market-insights/latest-news/energy-transition/092322-china-could-exceed-renewables-generation-target-of-33-by-2025" TargetMode="External"/><Relationship Id="rId20" Type="http://schemas.openxmlformats.org/officeDocument/2006/relationships/hyperlink" Target="https://www.spglobal.com/commodityinsights/en/market-insights/latest-news/oil/102623-chinas-reshaping-of-refining-sector-in-line-with-new-green-development-guidelines" TargetMode="External"/><Relationship Id="rId29" Type="http://schemas.openxmlformats.org/officeDocument/2006/relationships/hyperlink" Target="https://www.spglobal.com/marketintelligence/en/news-insights/latest-news-headlines/china-installs-enough-low-carbon-steelmaking-capacity-to-meet-2025-target-80897669" TargetMode="External"/><Relationship Id="rId1" Type="http://schemas.openxmlformats.org/officeDocument/2006/relationships/hyperlink" Target="https://www.gov.cn/xinwen/2022-06/24/content_5697606.htm" TargetMode="External"/><Relationship Id="rId6" Type="http://schemas.openxmlformats.org/officeDocument/2006/relationships/hyperlink" Target="https://www.stats.gov.cn/english/" TargetMode="External"/><Relationship Id="rId11" Type="http://schemas.openxmlformats.org/officeDocument/2006/relationships/hyperlink" Target="https://www.rystadenergy.com/news/china-hydrogen-targets" TargetMode="External"/><Relationship Id="rId24" Type="http://schemas.openxmlformats.org/officeDocument/2006/relationships/hyperlink" Target="https://theicct.org/wp-content/uploads/2023/04/Passenger-cars-BEVs-real-world_final.pdf" TargetMode="External"/><Relationship Id="rId32" Type="http://schemas.openxmlformats.org/officeDocument/2006/relationships/hyperlink" Target="https://www.reuters.com/markets/commodities/chinas-hydro-generators-wait-rains-come-2024-03-22/" TargetMode="External"/><Relationship Id="rId5" Type="http://schemas.openxmlformats.org/officeDocument/2006/relationships/hyperlink" Target="https://www.stats.gov.cn/english/" TargetMode="External"/><Relationship Id="rId15" Type="http://schemas.openxmlformats.org/officeDocument/2006/relationships/hyperlink" Target="https://www.theguardian.com/world/article/2024/jul/11/china-building-twice-as-much-wind-and-solar-power-as-rest-of-world-report" TargetMode="External"/><Relationship Id="rId23" Type="http://schemas.openxmlformats.org/officeDocument/2006/relationships/hyperlink" Target="https://www.gov.cn/yaowen/liebiao/202403/content_6941779.htm" TargetMode="External"/><Relationship Id="rId28" Type="http://schemas.openxmlformats.org/officeDocument/2006/relationships/hyperlink" Target="https://www.iea.org/reports/global-ev-outlook-2024/trends-in-electric-cars" TargetMode="External"/><Relationship Id="rId10" Type="http://schemas.openxmlformats.org/officeDocument/2006/relationships/hyperlink" Target="https://www.statista.com/statistics/302269/china-installed-power-generation-capacity/" TargetMode="External"/><Relationship Id="rId19" Type="http://schemas.openxmlformats.org/officeDocument/2006/relationships/hyperlink" Target="https://www.spglobal.com/marketintelligence/en/news-insights/latest-news-headlines/china-installs-enough-low-carbon-steelmaking-capacity-to-meet-2025-target-80897669" TargetMode="External"/><Relationship Id="rId31" Type="http://schemas.openxmlformats.org/officeDocument/2006/relationships/hyperlink" Target="https://www.ndrc.gov.cn/fzggw/wld/zsj/zyhd/202312/t20231227_1362958.html" TargetMode="External"/><Relationship Id="rId4" Type="http://schemas.openxmlformats.org/officeDocument/2006/relationships/hyperlink" Target="https://www.ndrc.gov.cn/fzggw/wld/zsj/zyhd/202312/t20231227_1362958.html" TargetMode="External"/><Relationship Id="rId9" Type="http://schemas.openxmlformats.org/officeDocument/2006/relationships/hyperlink" Target="https://www.stats.gov.cn/english/PressRelease/202402/t20240201_1947122.html" TargetMode="External"/><Relationship Id="rId14" Type="http://schemas.openxmlformats.org/officeDocument/2006/relationships/hyperlink" Target="https://www.reuters.com/markets/commodities/chinas-hydro-generators-wait-rains-come-2024-03-22/" TargetMode="External"/><Relationship Id="rId22" Type="http://schemas.openxmlformats.org/officeDocument/2006/relationships/hyperlink" Target="https://www.iea.org/countries/china/efficiency-demand" TargetMode="External"/><Relationship Id="rId27" Type="http://schemas.openxmlformats.org/officeDocument/2006/relationships/hyperlink" Target="https://xxgk.mot.gov.cn/2020/guanli/" TargetMode="External"/><Relationship Id="rId30" Type="http://schemas.openxmlformats.org/officeDocument/2006/relationships/hyperlink" Target="https://www.gov.cn/yaowen/liebiao/202403/content_6941779.htm" TargetMode="External"/><Relationship Id="rId8" Type="http://schemas.openxmlformats.org/officeDocument/2006/relationships/hyperlink" Target="https://www.stats.gov.cn/english/PressRelease/202402/t20240201_1947122.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5DB9B-D475-4369-8500-C7DC42CA37E2}">
  <dimension ref="C6:J246"/>
  <sheetViews>
    <sheetView topLeftCell="A149" zoomScale="91" zoomScaleNormal="91" workbookViewId="0">
      <selection activeCell="D157" sqref="D157:D158"/>
    </sheetView>
  </sheetViews>
  <sheetFormatPr defaultRowHeight="15.75" x14ac:dyDescent="0.25"/>
  <cols>
    <col min="3" max="3" width="24.85546875" customWidth="1"/>
    <col min="4" max="4" width="60.28515625" style="3" customWidth="1"/>
    <col min="5" max="5" width="31.7109375" style="4" customWidth="1"/>
    <col min="6" max="6" width="24.85546875" style="5" customWidth="1"/>
    <col min="7" max="7" width="28" style="13" customWidth="1"/>
    <col min="8" max="8" width="253.42578125" style="13" bestFit="1" customWidth="1"/>
    <col min="9" max="9" width="22.140625" style="24" customWidth="1"/>
    <col min="10" max="10" width="126.28515625" style="3" customWidth="1"/>
  </cols>
  <sheetData>
    <row r="6" spans="3:10" ht="64.900000000000006" customHeight="1" x14ac:dyDescent="0.25">
      <c r="C6" s="165" t="s">
        <v>386</v>
      </c>
      <c r="D6" s="165"/>
      <c r="E6" s="165"/>
      <c r="F6" s="165"/>
      <c r="G6" s="165"/>
      <c r="H6" s="165"/>
      <c r="I6" s="165"/>
      <c r="J6" s="165"/>
    </row>
    <row r="7" spans="3:10" s="5" customFormat="1" ht="68.45" customHeight="1" x14ac:dyDescent="0.25">
      <c r="C7" s="51" t="s">
        <v>5</v>
      </c>
      <c r="D7" s="18" t="s">
        <v>185</v>
      </c>
      <c r="E7" s="18" t="s">
        <v>6</v>
      </c>
      <c r="F7" s="27" t="s">
        <v>7</v>
      </c>
      <c r="G7" s="19" t="s">
        <v>147</v>
      </c>
      <c r="H7" s="29" t="s">
        <v>115</v>
      </c>
      <c r="I7" s="43" t="s">
        <v>394</v>
      </c>
      <c r="J7" s="11" t="s">
        <v>163</v>
      </c>
    </row>
    <row r="8" spans="3:10" s="5" customFormat="1" ht="18" customHeight="1" x14ac:dyDescent="0.25">
      <c r="C8" s="186" t="s">
        <v>384</v>
      </c>
      <c r="D8" s="181" t="s">
        <v>375</v>
      </c>
      <c r="E8" s="189" t="s">
        <v>385</v>
      </c>
      <c r="F8" s="133" t="s">
        <v>387</v>
      </c>
      <c r="G8" s="9" t="s">
        <v>376</v>
      </c>
      <c r="H8" s="33" t="s">
        <v>382</v>
      </c>
      <c r="I8" s="22" t="s">
        <v>153</v>
      </c>
      <c r="J8" s="183" t="s">
        <v>381</v>
      </c>
    </row>
    <row r="9" spans="3:10" s="5" customFormat="1" ht="18" customHeight="1" x14ac:dyDescent="0.25">
      <c r="C9" s="187"/>
      <c r="D9" s="182"/>
      <c r="E9" s="190"/>
      <c r="F9" s="159"/>
      <c r="G9" s="9" t="s">
        <v>154</v>
      </c>
      <c r="H9" s="33" t="s">
        <v>377</v>
      </c>
      <c r="I9" s="22" t="s">
        <v>153</v>
      </c>
      <c r="J9" s="184"/>
    </row>
    <row r="10" spans="3:10" s="5" customFormat="1" ht="18" customHeight="1" x14ac:dyDescent="0.25">
      <c r="C10" s="187"/>
      <c r="D10" s="182"/>
      <c r="E10" s="190"/>
      <c r="F10" s="159"/>
      <c r="G10" s="9" t="s">
        <v>154</v>
      </c>
      <c r="H10" s="33" t="s">
        <v>378</v>
      </c>
      <c r="I10" s="22" t="s">
        <v>153</v>
      </c>
      <c r="J10" s="184"/>
    </row>
    <row r="11" spans="3:10" s="5" customFormat="1" ht="18" customHeight="1" x14ac:dyDescent="0.25">
      <c r="C11" s="187"/>
      <c r="D11" s="182"/>
      <c r="E11" s="190"/>
      <c r="F11" s="159"/>
      <c r="G11" s="9" t="s">
        <v>154</v>
      </c>
      <c r="H11" s="33" t="s">
        <v>379</v>
      </c>
      <c r="I11" s="22" t="s">
        <v>159</v>
      </c>
      <c r="J11" s="184"/>
    </row>
    <row r="12" spans="3:10" s="5" customFormat="1" ht="18" customHeight="1" x14ac:dyDescent="0.25">
      <c r="C12" s="187"/>
      <c r="D12" s="182"/>
      <c r="E12" s="190"/>
      <c r="F12" s="159"/>
      <c r="G12" s="9" t="s">
        <v>154</v>
      </c>
      <c r="H12" s="33" t="s">
        <v>380</v>
      </c>
      <c r="I12" s="22" t="s">
        <v>153</v>
      </c>
      <c r="J12" s="184"/>
    </row>
    <row r="13" spans="3:10" s="5" customFormat="1" ht="18" customHeight="1" x14ac:dyDescent="0.25">
      <c r="C13" s="188"/>
      <c r="D13" s="182"/>
      <c r="E13" s="191"/>
      <c r="F13" s="134"/>
      <c r="G13" s="9" t="s">
        <v>160</v>
      </c>
      <c r="H13" s="33" t="s">
        <v>383</v>
      </c>
      <c r="I13" s="22" t="s">
        <v>153</v>
      </c>
      <c r="J13" s="185"/>
    </row>
    <row r="14" spans="3:10" s="5" customFormat="1" ht="28.15" customHeight="1" x14ac:dyDescent="0.25">
      <c r="C14" s="165" t="s">
        <v>391</v>
      </c>
      <c r="D14" s="165"/>
      <c r="E14" s="165"/>
      <c r="F14" s="165"/>
      <c r="G14" s="165"/>
      <c r="H14" s="165"/>
      <c r="I14" s="165"/>
      <c r="J14" s="165"/>
    </row>
    <row r="15" spans="3:10" s="5" customFormat="1" ht="21.6" customHeight="1" x14ac:dyDescent="0.25">
      <c r="C15" s="186" t="s">
        <v>392</v>
      </c>
      <c r="D15" s="181" t="s">
        <v>388</v>
      </c>
      <c r="E15" s="189" t="s">
        <v>385</v>
      </c>
      <c r="F15" s="133">
        <v>2021.1</v>
      </c>
      <c r="G15" s="9" t="s">
        <v>160</v>
      </c>
      <c r="H15" s="33" t="s">
        <v>390</v>
      </c>
      <c r="I15" s="22" t="s">
        <v>153</v>
      </c>
      <c r="J15" s="183" t="s">
        <v>393</v>
      </c>
    </row>
    <row r="16" spans="3:10" s="5" customFormat="1" ht="54" customHeight="1" x14ac:dyDescent="0.25">
      <c r="C16" s="188"/>
      <c r="D16" s="201"/>
      <c r="E16" s="191"/>
      <c r="F16" s="134"/>
      <c r="G16" s="9" t="s">
        <v>160</v>
      </c>
      <c r="H16" s="33" t="s">
        <v>389</v>
      </c>
      <c r="I16" s="22" t="s">
        <v>153</v>
      </c>
      <c r="J16" s="185"/>
    </row>
    <row r="17" spans="3:10" ht="28.15" customHeight="1" x14ac:dyDescent="0.25">
      <c r="C17" s="165" t="s">
        <v>4</v>
      </c>
      <c r="D17" s="165"/>
      <c r="E17" s="165"/>
      <c r="F17" s="165"/>
      <c r="G17" s="165"/>
      <c r="H17" s="165"/>
      <c r="I17" s="165"/>
      <c r="J17" s="165"/>
    </row>
    <row r="18" spans="3:10" ht="41.45" customHeight="1" x14ac:dyDescent="0.25">
      <c r="C18" s="164" t="s">
        <v>113</v>
      </c>
      <c r="D18" s="164"/>
      <c r="E18" s="164"/>
      <c r="F18" s="164"/>
      <c r="G18" s="164"/>
      <c r="H18" s="164"/>
      <c r="I18" s="164"/>
      <c r="J18" s="164"/>
    </row>
    <row r="19" spans="3:10" ht="15" x14ac:dyDescent="0.25">
      <c r="C19" s="210">
        <v>1</v>
      </c>
      <c r="D19" s="142" t="s">
        <v>0</v>
      </c>
      <c r="E19" s="115" t="s">
        <v>200</v>
      </c>
      <c r="F19" s="198" t="s">
        <v>8</v>
      </c>
      <c r="G19" s="9" t="s">
        <v>151</v>
      </c>
      <c r="H19" s="30" t="s">
        <v>152</v>
      </c>
      <c r="I19" s="14" t="s">
        <v>153</v>
      </c>
      <c r="J19" s="199" t="s">
        <v>9</v>
      </c>
    </row>
    <row r="20" spans="3:10" ht="15" x14ac:dyDescent="0.25">
      <c r="C20" s="210"/>
      <c r="D20" s="142"/>
      <c r="E20" s="115"/>
      <c r="F20" s="198"/>
      <c r="G20" s="9" t="s">
        <v>151</v>
      </c>
      <c r="H20" s="30" t="s">
        <v>148</v>
      </c>
      <c r="I20" s="14" t="s">
        <v>153</v>
      </c>
      <c r="J20" s="199"/>
    </row>
    <row r="21" spans="3:10" ht="15" x14ac:dyDescent="0.25">
      <c r="C21" s="210"/>
      <c r="D21" s="142"/>
      <c r="E21" s="115"/>
      <c r="F21" s="198"/>
      <c r="G21" s="9" t="s">
        <v>151</v>
      </c>
      <c r="H21" s="30" t="s">
        <v>149</v>
      </c>
      <c r="I21" s="14" t="s">
        <v>153</v>
      </c>
      <c r="J21" s="199"/>
    </row>
    <row r="22" spans="3:10" ht="15" x14ac:dyDescent="0.25">
      <c r="C22" s="210"/>
      <c r="D22" s="142"/>
      <c r="E22" s="115"/>
      <c r="F22" s="198"/>
      <c r="G22" s="9" t="s">
        <v>151</v>
      </c>
      <c r="H22" s="30" t="s">
        <v>150</v>
      </c>
      <c r="I22" s="14" t="s">
        <v>159</v>
      </c>
      <c r="J22" s="199"/>
    </row>
    <row r="23" spans="3:10" ht="15" x14ac:dyDescent="0.25">
      <c r="C23" s="210"/>
      <c r="D23" s="142"/>
      <c r="E23" s="115"/>
      <c r="F23" s="198"/>
      <c r="G23" s="9" t="s">
        <v>154</v>
      </c>
      <c r="H23" s="30" t="s">
        <v>155</v>
      </c>
      <c r="I23" s="14" t="s">
        <v>153</v>
      </c>
      <c r="J23" s="199"/>
    </row>
    <row r="24" spans="3:10" ht="15" x14ac:dyDescent="0.25">
      <c r="C24" s="210"/>
      <c r="D24" s="142"/>
      <c r="E24" s="115"/>
      <c r="F24" s="198"/>
      <c r="G24" s="9" t="s">
        <v>154</v>
      </c>
      <c r="H24" s="30" t="s">
        <v>156</v>
      </c>
      <c r="I24" s="14" t="s">
        <v>153</v>
      </c>
      <c r="J24" s="199"/>
    </row>
    <row r="25" spans="3:10" ht="15" x14ac:dyDescent="0.25">
      <c r="C25" s="210"/>
      <c r="D25" s="142"/>
      <c r="E25" s="115"/>
      <c r="F25" s="198"/>
      <c r="G25" s="9" t="s">
        <v>154</v>
      </c>
      <c r="H25" s="30" t="s">
        <v>157</v>
      </c>
      <c r="I25" s="14" t="s">
        <v>153</v>
      </c>
      <c r="J25" s="199"/>
    </row>
    <row r="26" spans="3:10" ht="15" x14ac:dyDescent="0.25">
      <c r="C26" s="210"/>
      <c r="D26" s="142"/>
      <c r="E26" s="115"/>
      <c r="F26" s="198"/>
      <c r="G26" s="9" t="s">
        <v>154</v>
      </c>
      <c r="H26" s="30" t="s">
        <v>158</v>
      </c>
      <c r="I26" s="14" t="s">
        <v>159</v>
      </c>
      <c r="J26" s="199"/>
    </row>
    <row r="27" spans="3:10" ht="15" x14ac:dyDescent="0.25">
      <c r="C27" s="210"/>
      <c r="D27" s="142"/>
      <c r="E27" s="115"/>
      <c r="F27" s="198"/>
      <c r="G27" s="8" t="s">
        <v>160</v>
      </c>
      <c r="H27" s="30" t="s">
        <v>161</v>
      </c>
      <c r="I27" s="14" t="s">
        <v>153</v>
      </c>
      <c r="J27" s="199"/>
    </row>
    <row r="28" spans="3:10" ht="15" x14ac:dyDescent="0.25">
      <c r="C28" s="210"/>
      <c r="D28" s="142"/>
      <c r="E28" s="115"/>
      <c r="F28" s="198"/>
      <c r="G28" s="9" t="s">
        <v>160</v>
      </c>
      <c r="H28" s="30" t="s">
        <v>162</v>
      </c>
      <c r="I28" s="14" t="s">
        <v>153</v>
      </c>
      <c r="J28" s="199"/>
    </row>
    <row r="29" spans="3:10" ht="15" x14ac:dyDescent="0.25">
      <c r="C29" s="173">
        <v>1</v>
      </c>
      <c r="D29" s="142" t="s">
        <v>10</v>
      </c>
      <c r="E29" s="115" t="s">
        <v>200</v>
      </c>
      <c r="F29" s="198" t="s">
        <v>11</v>
      </c>
      <c r="G29" s="9" t="s">
        <v>151</v>
      </c>
      <c r="H29" s="31" t="s">
        <v>166</v>
      </c>
      <c r="I29" s="14" t="s">
        <v>153</v>
      </c>
      <c r="J29" s="175" t="s">
        <v>12</v>
      </c>
    </row>
    <row r="30" spans="3:10" ht="15" x14ac:dyDescent="0.25">
      <c r="C30" s="174"/>
      <c r="D30" s="142"/>
      <c r="E30" s="115"/>
      <c r="F30" s="198"/>
      <c r="G30" s="9" t="s">
        <v>151</v>
      </c>
      <c r="H30" s="31" t="s">
        <v>164</v>
      </c>
      <c r="I30" s="14" t="s">
        <v>153</v>
      </c>
      <c r="J30" s="175"/>
    </row>
    <row r="31" spans="3:10" ht="15" x14ac:dyDescent="0.25">
      <c r="C31" s="174"/>
      <c r="D31" s="142"/>
      <c r="E31" s="115"/>
      <c r="F31" s="198"/>
      <c r="G31" s="9" t="s">
        <v>151</v>
      </c>
      <c r="H31" s="31" t="s">
        <v>165</v>
      </c>
      <c r="I31" s="14" t="s">
        <v>153</v>
      </c>
      <c r="J31" s="175"/>
    </row>
    <row r="32" spans="3:10" ht="15" x14ac:dyDescent="0.25">
      <c r="C32" s="174"/>
      <c r="D32" s="142"/>
      <c r="E32" s="115"/>
      <c r="F32" s="198"/>
      <c r="G32" s="9" t="s">
        <v>151</v>
      </c>
      <c r="H32" s="31" t="s">
        <v>172</v>
      </c>
      <c r="I32" s="14" t="s">
        <v>159</v>
      </c>
      <c r="J32" s="175"/>
    </row>
    <row r="33" spans="3:10" ht="24.6" customHeight="1" x14ac:dyDescent="0.25">
      <c r="C33" s="174"/>
      <c r="D33" s="142"/>
      <c r="E33" s="115"/>
      <c r="F33" s="198"/>
      <c r="G33" s="9" t="s">
        <v>151</v>
      </c>
      <c r="H33" s="31" t="s">
        <v>173</v>
      </c>
      <c r="I33" s="14" t="s">
        <v>153</v>
      </c>
      <c r="J33" s="175"/>
    </row>
    <row r="34" spans="3:10" ht="15" x14ac:dyDescent="0.25">
      <c r="C34" s="174"/>
      <c r="D34" s="142"/>
      <c r="E34" s="115"/>
      <c r="F34" s="198"/>
      <c r="G34" s="9" t="s">
        <v>151</v>
      </c>
      <c r="H34" s="31" t="s">
        <v>175</v>
      </c>
      <c r="I34" s="14" t="s">
        <v>153</v>
      </c>
      <c r="J34" s="175"/>
    </row>
    <row r="35" spans="3:10" ht="19.149999999999999" customHeight="1" x14ac:dyDescent="0.25">
      <c r="C35" s="174"/>
      <c r="D35" s="142"/>
      <c r="E35" s="115"/>
      <c r="F35" s="198"/>
      <c r="G35" s="9" t="s">
        <v>151</v>
      </c>
      <c r="H35" s="31" t="s">
        <v>182</v>
      </c>
      <c r="I35" s="14" t="s">
        <v>159</v>
      </c>
      <c r="J35" s="175"/>
    </row>
    <row r="36" spans="3:10" ht="15" x14ac:dyDescent="0.25">
      <c r="C36" s="174"/>
      <c r="D36" s="142"/>
      <c r="E36" s="115"/>
      <c r="F36" s="198"/>
      <c r="G36" s="9" t="s">
        <v>151</v>
      </c>
      <c r="H36" s="31" t="s">
        <v>174</v>
      </c>
      <c r="I36" s="14" t="s">
        <v>159</v>
      </c>
      <c r="J36" s="175"/>
    </row>
    <row r="37" spans="3:10" ht="15" x14ac:dyDescent="0.25">
      <c r="C37" s="174"/>
      <c r="D37" s="142"/>
      <c r="E37" s="115"/>
      <c r="F37" s="198"/>
      <c r="G37" s="9" t="s">
        <v>154</v>
      </c>
      <c r="H37" s="31" t="s">
        <v>169</v>
      </c>
      <c r="I37" s="14" t="s">
        <v>153</v>
      </c>
      <c r="J37" s="175"/>
    </row>
    <row r="38" spans="3:10" ht="15" x14ac:dyDescent="0.25">
      <c r="C38" s="174"/>
      <c r="D38" s="142"/>
      <c r="E38" s="115"/>
      <c r="F38" s="198"/>
      <c r="G38" s="9" t="s">
        <v>154</v>
      </c>
      <c r="H38" s="31" t="s">
        <v>167</v>
      </c>
      <c r="I38" s="14" t="s">
        <v>153</v>
      </c>
      <c r="J38" s="175"/>
    </row>
    <row r="39" spans="3:10" ht="15" x14ac:dyDescent="0.25">
      <c r="C39" s="174"/>
      <c r="D39" s="142"/>
      <c r="E39" s="115"/>
      <c r="F39" s="198"/>
      <c r="G39" s="9" t="s">
        <v>154</v>
      </c>
      <c r="H39" s="31" t="s">
        <v>170</v>
      </c>
      <c r="I39" s="14" t="s">
        <v>153</v>
      </c>
      <c r="J39" s="175"/>
    </row>
    <row r="40" spans="3:10" ht="24" customHeight="1" x14ac:dyDescent="0.25">
      <c r="C40" s="174"/>
      <c r="D40" s="142"/>
      <c r="E40" s="115"/>
      <c r="F40" s="198"/>
      <c r="G40" s="9" t="s">
        <v>154</v>
      </c>
      <c r="H40" s="31" t="s">
        <v>171</v>
      </c>
      <c r="I40" s="14" t="s">
        <v>153</v>
      </c>
      <c r="J40" s="175"/>
    </row>
    <row r="41" spans="3:10" ht="15" x14ac:dyDescent="0.25">
      <c r="C41" s="174"/>
      <c r="D41" s="142"/>
      <c r="E41" s="115"/>
      <c r="F41" s="198"/>
      <c r="G41" s="9" t="s">
        <v>154</v>
      </c>
      <c r="H41" s="31" t="s">
        <v>178</v>
      </c>
      <c r="I41" s="14" t="s">
        <v>153</v>
      </c>
      <c r="J41" s="175"/>
    </row>
    <row r="42" spans="3:10" ht="15" x14ac:dyDescent="0.25">
      <c r="C42" s="174"/>
      <c r="D42" s="142"/>
      <c r="E42" s="115"/>
      <c r="F42" s="198"/>
      <c r="G42" s="9" t="s">
        <v>154</v>
      </c>
      <c r="H42" s="31" t="s">
        <v>434</v>
      </c>
      <c r="I42" s="14" t="s">
        <v>159</v>
      </c>
      <c r="J42" s="175"/>
    </row>
    <row r="43" spans="3:10" ht="15" x14ac:dyDescent="0.25">
      <c r="C43" s="174"/>
      <c r="D43" s="142"/>
      <c r="E43" s="115"/>
      <c r="F43" s="198"/>
      <c r="G43" s="9" t="s">
        <v>154</v>
      </c>
      <c r="H43" s="31" t="s">
        <v>177</v>
      </c>
      <c r="I43" s="14" t="s">
        <v>159</v>
      </c>
      <c r="J43" s="175"/>
    </row>
    <row r="44" spans="3:10" ht="18.600000000000001" customHeight="1" x14ac:dyDescent="0.25">
      <c r="C44" s="174"/>
      <c r="D44" s="142"/>
      <c r="E44" s="115"/>
      <c r="F44" s="198"/>
      <c r="G44" s="9" t="s">
        <v>154</v>
      </c>
      <c r="H44" s="31" t="s">
        <v>176</v>
      </c>
      <c r="I44" s="14" t="s">
        <v>153</v>
      </c>
      <c r="J44" s="175"/>
    </row>
    <row r="45" spans="3:10" ht="15" x14ac:dyDescent="0.25">
      <c r="C45" s="174"/>
      <c r="D45" s="142"/>
      <c r="E45" s="115"/>
      <c r="F45" s="198"/>
      <c r="G45" s="9" t="s">
        <v>154</v>
      </c>
      <c r="H45" s="31" t="s">
        <v>179</v>
      </c>
      <c r="I45" s="14" t="s">
        <v>159</v>
      </c>
      <c r="J45" s="175"/>
    </row>
    <row r="46" spans="3:10" ht="15" x14ac:dyDescent="0.25">
      <c r="C46" s="174"/>
      <c r="D46" s="142"/>
      <c r="E46" s="115"/>
      <c r="F46" s="198"/>
      <c r="G46" s="9" t="s">
        <v>154</v>
      </c>
      <c r="H46" s="31" t="s">
        <v>180</v>
      </c>
      <c r="I46" s="14" t="s">
        <v>159</v>
      </c>
      <c r="J46" s="175"/>
    </row>
    <row r="47" spans="3:10" ht="15" x14ac:dyDescent="0.25">
      <c r="C47" s="174"/>
      <c r="D47" s="142"/>
      <c r="E47" s="115"/>
      <c r="F47" s="198"/>
      <c r="G47" s="9" t="s">
        <v>154</v>
      </c>
      <c r="H47" s="31" t="s">
        <v>181</v>
      </c>
      <c r="I47" s="14" t="s">
        <v>159</v>
      </c>
      <c r="J47" s="175"/>
    </row>
    <row r="48" spans="3:10" ht="15" x14ac:dyDescent="0.25">
      <c r="C48" s="174"/>
      <c r="D48" s="142"/>
      <c r="E48" s="115"/>
      <c r="F48" s="198"/>
      <c r="G48" s="9" t="s">
        <v>154</v>
      </c>
      <c r="H48" s="31" t="s">
        <v>183</v>
      </c>
      <c r="I48" s="14" t="s">
        <v>159</v>
      </c>
      <c r="J48" s="175"/>
    </row>
    <row r="49" spans="3:10" ht="15" x14ac:dyDescent="0.25">
      <c r="C49" s="174"/>
      <c r="D49" s="142"/>
      <c r="E49" s="115"/>
      <c r="F49" s="198"/>
      <c r="G49" s="9" t="s">
        <v>154</v>
      </c>
      <c r="H49" s="31" t="s">
        <v>184</v>
      </c>
      <c r="I49" s="14" t="s">
        <v>159</v>
      </c>
      <c r="J49" s="175"/>
    </row>
    <row r="50" spans="3:10" ht="15" x14ac:dyDescent="0.25">
      <c r="C50" s="174"/>
      <c r="D50" s="142"/>
      <c r="E50" s="115"/>
      <c r="F50" s="198"/>
      <c r="G50" s="9" t="s">
        <v>154</v>
      </c>
      <c r="H50" s="30" t="s">
        <v>168</v>
      </c>
      <c r="I50" s="14" t="s">
        <v>153</v>
      </c>
      <c r="J50" s="175"/>
    </row>
    <row r="51" spans="3:10" s="1" customFormat="1" ht="57.6" customHeight="1" x14ac:dyDescent="0.2">
      <c r="C51" s="200" t="s">
        <v>269</v>
      </c>
      <c r="D51" s="200"/>
      <c r="E51" s="200"/>
      <c r="F51" s="200"/>
      <c r="G51" s="200"/>
      <c r="H51" s="200"/>
      <c r="I51" s="200"/>
      <c r="J51" s="200"/>
    </row>
    <row r="52" spans="3:10" s="1" customFormat="1" ht="31.15" customHeight="1" x14ac:dyDescent="0.2">
      <c r="C52" s="176" t="s">
        <v>13</v>
      </c>
      <c r="D52" s="47" t="s">
        <v>395</v>
      </c>
      <c r="E52" s="47" t="s">
        <v>396</v>
      </c>
      <c r="F52" s="47" t="s">
        <v>397</v>
      </c>
      <c r="G52" s="10" t="s">
        <v>362</v>
      </c>
      <c r="H52" s="10" t="s">
        <v>399</v>
      </c>
      <c r="I52" s="22" t="s">
        <v>159</v>
      </c>
      <c r="J52" s="52" t="s">
        <v>398</v>
      </c>
    </row>
    <row r="53" spans="3:10" s="1" customFormat="1" ht="62.45" customHeight="1" x14ac:dyDescent="0.2">
      <c r="C53" s="176"/>
      <c r="D53" s="47" t="s">
        <v>400</v>
      </c>
      <c r="E53" s="47" t="s">
        <v>402</v>
      </c>
      <c r="F53" s="53" t="s">
        <v>401</v>
      </c>
      <c r="G53" s="57" t="s">
        <v>404</v>
      </c>
      <c r="H53" s="32" t="s">
        <v>403</v>
      </c>
      <c r="I53" s="58" t="s">
        <v>159</v>
      </c>
      <c r="J53" s="52" t="s">
        <v>405</v>
      </c>
    </row>
    <row r="54" spans="3:10" s="1" customFormat="1" ht="46.9" customHeight="1" x14ac:dyDescent="0.2">
      <c r="C54" s="176"/>
      <c r="D54" s="6" t="s">
        <v>14</v>
      </c>
      <c r="E54" s="7" t="s">
        <v>119</v>
      </c>
      <c r="F54" s="25" t="s">
        <v>15</v>
      </c>
      <c r="G54" s="126" t="s">
        <v>186</v>
      </c>
      <c r="H54" s="127"/>
      <c r="I54" s="128"/>
      <c r="J54" s="38" t="s">
        <v>16</v>
      </c>
    </row>
    <row r="55" spans="3:10" s="1" customFormat="1" ht="12" customHeight="1" x14ac:dyDescent="0.2">
      <c r="C55" s="176"/>
      <c r="D55" s="115" t="s">
        <v>1</v>
      </c>
      <c r="E55" s="115" t="s">
        <v>119</v>
      </c>
      <c r="F55" s="167" t="s">
        <v>17</v>
      </c>
      <c r="G55" s="9" t="s">
        <v>151</v>
      </c>
      <c r="H55" s="32" t="s">
        <v>194</v>
      </c>
      <c r="I55" s="22" t="s">
        <v>159</v>
      </c>
      <c r="J55" s="149" t="s">
        <v>18</v>
      </c>
    </row>
    <row r="56" spans="3:10" s="1" customFormat="1" ht="12" customHeight="1" x14ac:dyDescent="0.2">
      <c r="C56" s="177"/>
      <c r="D56" s="166"/>
      <c r="E56" s="115"/>
      <c r="F56" s="168"/>
      <c r="G56" s="9" t="s">
        <v>151</v>
      </c>
      <c r="H56" s="32" t="s">
        <v>195</v>
      </c>
      <c r="I56" s="22" t="s">
        <v>153</v>
      </c>
      <c r="J56" s="150"/>
    </row>
    <row r="57" spans="3:10" s="1" customFormat="1" ht="12" customHeight="1" x14ac:dyDescent="0.2">
      <c r="C57" s="177"/>
      <c r="D57" s="166"/>
      <c r="E57" s="115"/>
      <c r="F57" s="168"/>
      <c r="G57" s="9" t="s">
        <v>151</v>
      </c>
      <c r="H57" s="32" t="s">
        <v>196</v>
      </c>
      <c r="I57" s="22" t="s">
        <v>153</v>
      </c>
      <c r="J57" s="150"/>
    </row>
    <row r="58" spans="3:10" s="1" customFormat="1" ht="12" customHeight="1" x14ac:dyDescent="0.2">
      <c r="C58" s="177"/>
      <c r="D58" s="166"/>
      <c r="E58" s="115"/>
      <c r="F58" s="168"/>
      <c r="G58" s="9" t="s">
        <v>151</v>
      </c>
      <c r="H58" s="32" t="s">
        <v>197</v>
      </c>
      <c r="I58" s="22" t="s">
        <v>153</v>
      </c>
      <c r="J58" s="150"/>
    </row>
    <row r="59" spans="3:10" s="1" customFormat="1" ht="12" customHeight="1" x14ac:dyDescent="0.2">
      <c r="C59" s="177"/>
      <c r="D59" s="166"/>
      <c r="E59" s="115"/>
      <c r="F59" s="168"/>
      <c r="G59" s="9" t="s">
        <v>151</v>
      </c>
      <c r="H59" s="32" t="s">
        <v>206</v>
      </c>
      <c r="I59" s="22" t="s">
        <v>153</v>
      </c>
      <c r="J59" s="150"/>
    </row>
    <row r="60" spans="3:10" s="1" customFormat="1" ht="12" customHeight="1" x14ac:dyDescent="0.2">
      <c r="C60" s="177"/>
      <c r="D60" s="166"/>
      <c r="E60" s="115"/>
      <c r="F60" s="168"/>
      <c r="G60" s="9" t="s">
        <v>151</v>
      </c>
      <c r="H60" s="32" t="s">
        <v>187</v>
      </c>
      <c r="I60" s="22" t="s">
        <v>153</v>
      </c>
      <c r="J60" s="150"/>
    </row>
    <row r="61" spans="3:10" s="1" customFormat="1" ht="12" customHeight="1" x14ac:dyDescent="0.2">
      <c r="C61" s="177"/>
      <c r="D61" s="166"/>
      <c r="E61" s="115"/>
      <c r="F61" s="168"/>
      <c r="G61" s="9" t="s">
        <v>151</v>
      </c>
      <c r="H61" s="32" t="s">
        <v>198</v>
      </c>
      <c r="I61" s="22" t="s">
        <v>153</v>
      </c>
      <c r="J61" s="150"/>
    </row>
    <row r="62" spans="3:10" s="1" customFormat="1" ht="12" customHeight="1" x14ac:dyDescent="0.2">
      <c r="C62" s="177"/>
      <c r="D62" s="166"/>
      <c r="E62" s="115"/>
      <c r="F62" s="168"/>
      <c r="G62" s="9" t="s">
        <v>151</v>
      </c>
      <c r="H62" s="32" t="s">
        <v>199</v>
      </c>
      <c r="I62" s="22" t="s">
        <v>153</v>
      </c>
      <c r="J62" s="150"/>
    </row>
    <row r="63" spans="3:10" s="1" customFormat="1" ht="10.15" customHeight="1" x14ac:dyDescent="0.2">
      <c r="C63" s="177"/>
      <c r="D63" s="166"/>
      <c r="E63" s="115"/>
      <c r="F63" s="168"/>
      <c r="G63" s="9" t="s">
        <v>151</v>
      </c>
      <c r="H63" s="32" t="s">
        <v>205</v>
      </c>
      <c r="I63" s="22" t="s">
        <v>153</v>
      </c>
      <c r="J63" s="150"/>
    </row>
    <row r="64" spans="3:10" s="1" customFormat="1" ht="10.15" customHeight="1" x14ac:dyDescent="0.2">
      <c r="C64" s="176"/>
      <c r="D64" s="115"/>
      <c r="E64" s="115"/>
      <c r="F64" s="168"/>
      <c r="G64" s="9" t="s">
        <v>151</v>
      </c>
      <c r="H64" s="32" t="s">
        <v>189</v>
      </c>
      <c r="I64" s="22" t="s">
        <v>159</v>
      </c>
      <c r="J64" s="150"/>
    </row>
    <row r="65" spans="3:10" s="1" customFormat="1" ht="12" customHeight="1" x14ac:dyDescent="0.2">
      <c r="C65" s="177"/>
      <c r="D65" s="166"/>
      <c r="E65" s="115"/>
      <c r="F65" s="168"/>
      <c r="G65" s="9" t="s">
        <v>151</v>
      </c>
      <c r="H65" s="32" t="s">
        <v>190</v>
      </c>
      <c r="I65" s="22" t="s">
        <v>153</v>
      </c>
      <c r="J65" s="150"/>
    </row>
    <row r="66" spans="3:10" s="1" customFormat="1" ht="12" customHeight="1" x14ac:dyDescent="0.2">
      <c r="C66" s="177"/>
      <c r="D66" s="166"/>
      <c r="E66" s="115"/>
      <c r="F66" s="168"/>
      <c r="G66" s="9" t="s">
        <v>151</v>
      </c>
      <c r="H66" s="32" t="s">
        <v>191</v>
      </c>
      <c r="I66" s="22" t="s">
        <v>153</v>
      </c>
      <c r="J66" s="150"/>
    </row>
    <row r="67" spans="3:10" s="1" customFormat="1" ht="10.15" customHeight="1" x14ac:dyDescent="0.2">
      <c r="C67" s="177"/>
      <c r="D67" s="166"/>
      <c r="E67" s="115"/>
      <c r="F67" s="168"/>
      <c r="G67" s="9" t="s">
        <v>151</v>
      </c>
      <c r="H67" s="32" t="s">
        <v>192</v>
      </c>
      <c r="I67" s="22" t="s">
        <v>153</v>
      </c>
      <c r="J67" s="150"/>
    </row>
    <row r="68" spans="3:10" s="1" customFormat="1" ht="12" customHeight="1" x14ac:dyDescent="0.2">
      <c r="C68" s="176"/>
      <c r="D68" s="115"/>
      <c r="E68" s="115"/>
      <c r="F68" s="168"/>
      <c r="G68" s="9" t="s">
        <v>151</v>
      </c>
      <c r="H68" s="32" t="s">
        <v>193</v>
      </c>
      <c r="I68" s="22" t="s">
        <v>159</v>
      </c>
      <c r="J68" s="150"/>
    </row>
    <row r="69" spans="3:10" s="1" customFormat="1" ht="12" customHeight="1" x14ac:dyDescent="0.2">
      <c r="C69" s="177"/>
      <c r="D69" s="166"/>
      <c r="E69" s="115"/>
      <c r="F69" s="169"/>
      <c r="G69" s="9" t="s">
        <v>154</v>
      </c>
      <c r="H69" s="32" t="s">
        <v>188</v>
      </c>
      <c r="I69" s="22" t="s">
        <v>153</v>
      </c>
      <c r="J69" s="151"/>
    </row>
    <row r="70" spans="3:10" s="1" customFormat="1" ht="31.15" customHeight="1" x14ac:dyDescent="0.2">
      <c r="C70" s="176"/>
      <c r="D70" s="130" t="s">
        <v>19</v>
      </c>
      <c r="E70" s="115" t="s">
        <v>120</v>
      </c>
      <c r="F70" s="170" t="s">
        <v>20</v>
      </c>
      <c r="G70" s="9" t="s">
        <v>151</v>
      </c>
      <c r="H70" s="26" t="s">
        <v>201</v>
      </c>
      <c r="I70" s="17" t="s">
        <v>159</v>
      </c>
      <c r="J70" s="149" t="s">
        <v>21</v>
      </c>
    </row>
    <row r="71" spans="3:10" s="1" customFormat="1" ht="76.150000000000006" customHeight="1" x14ac:dyDescent="0.2">
      <c r="C71" s="177"/>
      <c r="D71" s="172"/>
      <c r="E71" s="115"/>
      <c r="F71" s="171"/>
      <c r="G71" s="9" t="s">
        <v>151</v>
      </c>
      <c r="H71" s="26" t="s">
        <v>202</v>
      </c>
      <c r="I71" s="17" t="s">
        <v>153</v>
      </c>
      <c r="J71" s="151"/>
    </row>
    <row r="72" spans="3:10" s="1" customFormat="1" ht="63.6" customHeight="1" x14ac:dyDescent="0.2">
      <c r="C72" s="177"/>
      <c r="D72" s="6" t="s">
        <v>22</v>
      </c>
      <c r="E72" s="7" t="s">
        <v>122</v>
      </c>
      <c r="F72" s="25" t="s">
        <v>23</v>
      </c>
      <c r="G72" s="9" t="s">
        <v>204</v>
      </c>
      <c r="H72" s="32" t="s">
        <v>203</v>
      </c>
      <c r="I72" s="17" t="s">
        <v>159</v>
      </c>
      <c r="J72" s="40" t="s">
        <v>24</v>
      </c>
    </row>
    <row r="73" spans="3:10" s="1" customFormat="1" ht="14.45" customHeight="1" x14ac:dyDescent="0.2">
      <c r="C73" s="177"/>
      <c r="D73" s="178" t="s">
        <v>25</v>
      </c>
      <c r="E73" s="137" t="s">
        <v>121</v>
      </c>
      <c r="F73" s="133" t="s">
        <v>26</v>
      </c>
      <c r="G73" s="33" t="s">
        <v>151</v>
      </c>
      <c r="H73" s="26" t="s">
        <v>475</v>
      </c>
      <c r="I73" s="17" t="s">
        <v>153</v>
      </c>
      <c r="J73" s="149" t="s">
        <v>27</v>
      </c>
    </row>
    <row r="74" spans="3:10" s="1" customFormat="1" ht="14.45" customHeight="1" x14ac:dyDescent="0.2">
      <c r="C74" s="177"/>
      <c r="D74" s="179"/>
      <c r="E74" s="145"/>
      <c r="F74" s="159"/>
      <c r="G74" s="33" t="s">
        <v>151</v>
      </c>
      <c r="H74" s="26" t="s">
        <v>474</v>
      </c>
      <c r="I74" s="17" t="s">
        <v>153</v>
      </c>
      <c r="J74" s="150"/>
    </row>
    <row r="75" spans="3:10" s="1" customFormat="1" ht="15.6" customHeight="1" x14ac:dyDescent="0.2">
      <c r="C75" s="177"/>
      <c r="D75" s="179"/>
      <c r="E75" s="145"/>
      <c r="F75" s="159"/>
      <c r="G75" s="33" t="s">
        <v>151</v>
      </c>
      <c r="H75" s="16" t="s">
        <v>207</v>
      </c>
      <c r="I75" s="22" t="s">
        <v>153</v>
      </c>
      <c r="J75" s="150"/>
    </row>
    <row r="76" spans="3:10" s="1" customFormat="1" ht="15.6" customHeight="1" x14ac:dyDescent="0.2">
      <c r="C76" s="177"/>
      <c r="D76" s="179"/>
      <c r="E76" s="145"/>
      <c r="F76" s="159"/>
      <c r="G76" s="33" t="s">
        <v>151</v>
      </c>
      <c r="H76" s="16" t="s">
        <v>208</v>
      </c>
      <c r="I76" s="22" t="s">
        <v>153</v>
      </c>
      <c r="J76" s="150"/>
    </row>
    <row r="77" spans="3:10" s="1" customFormat="1" ht="19.899999999999999" customHeight="1" x14ac:dyDescent="0.2">
      <c r="C77" s="177"/>
      <c r="D77" s="179"/>
      <c r="E77" s="145"/>
      <c r="F77" s="159"/>
      <c r="G77" s="33" t="s">
        <v>151</v>
      </c>
      <c r="H77" s="16" t="s">
        <v>209</v>
      </c>
      <c r="I77" s="22" t="s">
        <v>153</v>
      </c>
      <c r="J77" s="150"/>
    </row>
    <row r="78" spans="3:10" s="1" customFormat="1" ht="11.25" x14ac:dyDescent="0.2">
      <c r="C78" s="177"/>
      <c r="D78" s="179"/>
      <c r="E78" s="145"/>
      <c r="F78" s="159"/>
      <c r="G78" s="33" t="s">
        <v>151</v>
      </c>
      <c r="H78" s="16" t="s">
        <v>210</v>
      </c>
      <c r="I78" s="22" t="s">
        <v>153</v>
      </c>
      <c r="J78" s="151"/>
    </row>
    <row r="79" spans="3:10" s="1" customFormat="1" x14ac:dyDescent="0.2">
      <c r="C79" s="177"/>
      <c r="D79" s="179"/>
      <c r="E79" s="145"/>
      <c r="F79" s="159"/>
      <c r="G79" s="33" t="s">
        <v>151</v>
      </c>
      <c r="H79" s="67" t="s">
        <v>506</v>
      </c>
      <c r="I79" s="64" t="s">
        <v>153</v>
      </c>
      <c r="J79" s="63"/>
    </row>
    <row r="80" spans="3:10" s="1" customFormat="1" x14ac:dyDescent="0.2">
      <c r="C80" s="177"/>
      <c r="D80" s="180"/>
      <c r="E80" s="138"/>
      <c r="F80" s="134"/>
      <c r="G80" s="33" t="s">
        <v>151</v>
      </c>
      <c r="H80" s="67" t="s">
        <v>503</v>
      </c>
      <c r="I80" s="64" t="s">
        <v>505</v>
      </c>
      <c r="J80" s="63"/>
    </row>
    <row r="81" spans="3:10" s="1" customFormat="1" x14ac:dyDescent="0.2">
      <c r="C81" s="195"/>
      <c r="D81" s="196"/>
      <c r="E81" s="196"/>
      <c r="F81" s="196"/>
      <c r="G81" s="196"/>
      <c r="H81" s="196"/>
      <c r="I81" s="196"/>
      <c r="J81" s="197"/>
    </row>
    <row r="82" spans="3:10" s="1" customFormat="1" ht="10.15" customHeight="1" x14ac:dyDescent="0.2">
      <c r="C82" s="207" t="s">
        <v>28</v>
      </c>
      <c r="D82" s="135" t="s">
        <v>211</v>
      </c>
      <c r="E82" s="135" t="s">
        <v>123</v>
      </c>
      <c r="F82" s="116" t="s">
        <v>212</v>
      </c>
      <c r="G82" s="9" t="s">
        <v>151</v>
      </c>
      <c r="H82" s="33" t="s">
        <v>213</v>
      </c>
      <c r="I82" s="17" t="s">
        <v>153</v>
      </c>
      <c r="J82" s="118" t="s">
        <v>29</v>
      </c>
    </row>
    <row r="83" spans="3:10" s="1" customFormat="1" ht="11.25" x14ac:dyDescent="0.2">
      <c r="C83" s="208"/>
      <c r="D83" s="144"/>
      <c r="E83" s="144"/>
      <c r="F83" s="122"/>
      <c r="G83" s="9" t="s">
        <v>151</v>
      </c>
      <c r="H83" s="31" t="s">
        <v>214</v>
      </c>
      <c r="I83" s="17" t="s">
        <v>159</v>
      </c>
      <c r="J83" s="119"/>
    </row>
    <row r="84" spans="3:10" s="1" customFormat="1" ht="10.15" customHeight="1" x14ac:dyDescent="0.2">
      <c r="C84" s="208"/>
      <c r="D84" s="144"/>
      <c r="E84" s="144"/>
      <c r="F84" s="122"/>
      <c r="G84" s="9" t="s">
        <v>151</v>
      </c>
      <c r="H84" s="33" t="s">
        <v>215</v>
      </c>
      <c r="I84" s="17" t="s">
        <v>159</v>
      </c>
      <c r="J84" s="119"/>
    </row>
    <row r="85" spans="3:10" s="1" customFormat="1" ht="10.15" customHeight="1" x14ac:dyDescent="0.2">
      <c r="C85" s="208"/>
      <c r="D85" s="144"/>
      <c r="E85" s="144"/>
      <c r="F85" s="122"/>
      <c r="G85" s="9" t="s">
        <v>151</v>
      </c>
      <c r="H85" s="33" t="s">
        <v>216</v>
      </c>
      <c r="I85" s="17" t="s">
        <v>153</v>
      </c>
      <c r="J85" s="119"/>
    </row>
    <row r="86" spans="3:10" s="1" customFormat="1" ht="10.15" customHeight="1" x14ac:dyDescent="0.2">
      <c r="C86" s="208"/>
      <c r="D86" s="144"/>
      <c r="E86" s="144"/>
      <c r="F86" s="122"/>
      <c r="G86" s="9" t="s">
        <v>151</v>
      </c>
      <c r="H86" s="33" t="s">
        <v>217</v>
      </c>
      <c r="I86" s="17" t="s">
        <v>159</v>
      </c>
      <c r="J86" s="119"/>
    </row>
    <row r="87" spans="3:10" s="1" customFormat="1" ht="10.15" customHeight="1" x14ac:dyDescent="0.2">
      <c r="C87" s="208"/>
      <c r="D87" s="144"/>
      <c r="E87" s="144"/>
      <c r="F87" s="122"/>
      <c r="G87" s="9" t="s">
        <v>151</v>
      </c>
      <c r="H87" s="33" t="s">
        <v>218</v>
      </c>
      <c r="I87" s="17" t="s">
        <v>153</v>
      </c>
      <c r="J87" s="119"/>
    </row>
    <row r="88" spans="3:10" s="1" customFormat="1" ht="10.15" customHeight="1" x14ac:dyDescent="0.2">
      <c r="C88" s="208"/>
      <c r="D88" s="144"/>
      <c r="E88" s="144"/>
      <c r="F88" s="122"/>
      <c r="G88" s="9" t="s">
        <v>151</v>
      </c>
      <c r="H88" s="33" t="s">
        <v>219</v>
      </c>
      <c r="I88" s="17" t="s">
        <v>159</v>
      </c>
      <c r="J88" s="119"/>
    </row>
    <row r="89" spans="3:10" s="1" customFormat="1" ht="11.25" x14ac:dyDescent="0.2">
      <c r="C89" s="208"/>
      <c r="D89" s="144"/>
      <c r="E89" s="144"/>
      <c r="F89" s="122"/>
      <c r="G89" s="9" t="s">
        <v>151</v>
      </c>
      <c r="H89" s="31" t="s">
        <v>229</v>
      </c>
      <c r="I89" s="17" t="s">
        <v>159</v>
      </c>
      <c r="J89" s="119"/>
    </row>
    <row r="90" spans="3:10" s="1" customFormat="1" ht="15" customHeight="1" x14ac:dyDescent="0.2">
      <c r="C90" s="208"/>
      <c r="D90" s="144"/>
      <c r="E90" s="144"/>
      <c r="F90" s="122"/>
      <c r="G90" s="9" t="s">
        <v>151</v>
      </c>
      <c r="H90" s="31" t="s">
        <v>220</v>
      </c>
      <c r="I90" s="17" t="s">
        <v>153</v>
      </c>
      <c r="J90" s="119"/>
    </row>
    <row r="91" spans="3:10" s="1" customFormat="1" ht="17.45" customHeight="1" x14ac:dyDescent="0.2">
      <c r="C91" s="208"/>
      <c r="D91" s="136"/>
      <c r="E91" s="136"/>
      <c r="F91" s="117"/>
      <c r="G91" s="9" t="s">
        <v>151</v>
      </c>
      <c r="H91" s="31" t="s">
        <v>221</v>
      </c>
      <c r="I91" s="17" t="s">
        <v>159</v>
      </c>
      <c r="J91" s="120"/>
    </row>
    <row r="92" spans="3:10" s="1" customFormat="1" ht="17.45" customHeight="1" x14ac:dyDescent="0.2">
      <c r="C92" s="208"/>
      <c r="D92" s="137" t="s">
        <v>30</v>
      </c>
      <c r="E92" s="135" t="s">
        <v>31</v>
      </c>
      <c r="F92" s="116" t="s">
        <v>32</v>
      </c>
      <c r="G92" s="9" t="s">
        <v>151</v>
      </c>
      <c r="H92" s="33" t="s">
        <v>222</v>
      </c>
      <c r="I92" s="17" t="s">
        <v>153</v>
      </c>
      <c r="J92" s="118" t="s">
        <v>33</v>
      </c>
    </row>
    <row r="93" spans="3:10" s="1" customFormat="1" ht="15.6" customHeight="1" x14ac:dyDescent="0.2">
      <c r="C93" s="208"/>
      <c r="D93" s="145"/>
      <c r="E93" s="144"/>
      <c r="F93" s="122"/>
      <c r="G93" s="9" t="s">
        <v>151</v>
      </c>
      <c r="H93" s="33" t="s">
        <v>223</v>
      </c>
      <c r="I93" s="17" t="s">
        <v>159</v>
      </c>
      <c r="J93" s="119"/>
    </row>
    <row r="94" spans="3:10" s="1" customFormat="1" ht="15.6" customHeight="1" x14ac:dyDescent="0.2">
      <c r="C94" s="208"/>
      <c r="D94" s="145"/>
      <c r="E94" s="144"/>
      <c r="F94" s="122"/>
      <c r="G94" s="9" t="s">
        <v>151</v>
      </c>
      <c r="H94" s="33" t="s">
        <v>224</v>
      </c>
      <c r="I94" s="17" t="s">
        <v>159</v>
      </c>
      <c r="J94" s="119"/>
    </row>
    <row r="95" spans="3:10" s="1" customFormat="1" ht="15.6" customHeight="1" x14ac:dyDescent="0.2">
      <c r="C95" s="208"/>
      <c r="D95" s="145"/>
      <c r="E95" s="144"/>
      <c r="F95" s="122"/>
      <c r="G95" s="9" t="s">
        <v>151</v>
      </c>
      <c r="H95" s="33" t="s">
        <v>225</v>
      </c>
      <c r="I95" s="17" t="s">
        <v>159</v>
      </c>
      <c r="J95" s="119"/>
    </row>
    <row r="96" spans="3:10" s="1" customFormat="1" ht="15.6" customHeight="1" x14ac:dyDescent="0.2">
      <c r="C96" s="208"/>
      <c r="D96" s="145"/>
      <c r="E96" s="144"/>
      <c r="F96" s="122"/>
      <c r="G96" s="9" t="s">
        <v>154</v>
      </c>
      <c r="H96" s="33" t="s">
        <v>226</v>
      </c>
      <c r="I96" s="17" t="s">
        <v>153</v>
      </c>
      <c r="J96" s="119"/>
    </row>
    <row r="97" spans="3:10" s="1" customFormat="1" ht="15.6" customHeight="1" x14ac:dyDescent="0.2">
      <c r="C97" s="208"/>
      <c r="D97" s="145"/>
      <c r="E97" s="144"/>
      <c r="F97" s="122"/>
      <c r="G97" s="9" t="s">
        <v>154</v>
      </c>
      <c r="H97" s="33" t="s">
        <v>228</v>
      </c>
      <c r="I97" s="17" t="s">
        <v>159</v>
      </c>
      <c r="J97" s="119"/>
    </row>
    <row r="98" spans="3:10" s="1" customFormat="1" ht="15.6" customHeight="1" x14ac:dyDescent="0.2">
      <c r="C98" s="208"/>
      <c r="D98" s="138"/>
      <c r="E98" s="136"/>
      <c r="F98" s="117"/>
      <c r="G98" s="9" t="s">
        <v>154</v>
      </c>
      <c r="H98" s="33" t="s">
        <v>227</v>
      </c>
      <c r="I98" s="17" t="s">
        <v>153</v>
      </c>
      <c r="J98" s="120"/>
    </row>
    <row r="99" spans="3:10" s="1" customFormat="1" ht="15.6" customHeight="1" x14ac:dyDescent="0.2">
      <c r="C99" s="208"/>
      <c r="D99" s="130" t="s">
        <v>311</v>
      </c>
      <c r="E99" s="115" t="s">
        <v>312</v>
      </c>
      <c r="F99" s="129" t="s">
        <v>313</v>
      </c>
      <c r="G99" s="9" t="s">
        <v>151</v>
      </c>
      <c r="H99" s="9" t="s">
        <v>315</v>
      </c>
      <c r="I99" s="17" t="s">
        <v>153</v>
      </c>
      <c r="J99" s="118" t="s">
        <v>314</v>
      </c>
    </row>
    <row r="100" spans="3:10" s="1" customFormat="1" ht="15.6" customHeight="1" x14ac:dyDescent="0.2">
      <c r="C100" s="208"/>
      <c r="D100" s="130"/>
      <c r="E100" s="115"/>
      <c r="F100" s="129"/>
      <c r="G100" s="9" t="s">
        <v>151</v>
      </c>
      <c r="H100" s="9" t="s">
        <v>316</v>
      </c>
      <c r="I100" s="17" t="s">
        <v>159</v>
      </c>
      <c r="J100" s="119"/>
    </row>
    <row r="101" spans="3:10" s="1" customFormat="1" ht="15.6" customHeight="1" x14ac:dyDescent="0.2">
      <c r="C101" s="208"/>
      <c r="D101" s="130"/>
      <c r="E101" s="115"/>
      <c r="F101" s="129"/>
      <c r="G101" s="9" t="s">
        <v>151</v>
      </c>
      <c r="H101" s="9" t="s">
        <v>317</v>
      </c>
      <c r="I101" s="17" t="s">
        <v>159</v>
      </c>
      <c r="J101" s="119"/>
    </row>
    <row r="102" spans="3:10" s="1" customFormat="1" ht="15.6" customHeight="1" x14ac:dyDescent="0.2">
      <c r="C102" s="208"/>
      <c r="D102" s="130"/>
      <c r="E102" s="115"/>
      <c r="F102" s="129"/>
      <c r="G102" s="9" t="s">
        <v>151</v>
      </c>
      <c r="H102" s="9" t="s">
        <v>318</v>
      </c>
      <c r="I102" s="17" t="s">
        <v>153</v>
      </c>
      <c r="J102" s="119"/>
    </row>
    <row r="103" spans="3:10" s="1" customFormat="1" ht="15.6" customHeight="1" x14ac:dyDescent="0.2">
      <c r="C103" s="208"/>
      <c r="D103" s="130"/>
      <c r="E103" s="115"/>
      <c r="F103" s="129"/>
      <c r="G103" s="9" t="s">
        <v>151</v>
      </c>
      <c r="H103" s="9" t="s">
        <v>319</v>
      </c>
      <c r="I103" s="17" t="s">
        <v>153</v>
      </c>
      <c r="J103" s="119"/>
    </row>
    <row r="104" spans="3:10" s="1" customFormat="1" ht="15.6" customHeight="1" x14ac:dyDescent="0.2">
      <c r="C104" s="208"/>
      <c r="D104" s="130"/>
      <c r="E104" s="115"/>
      <c r="F104" s="129"/>
      <c r="G104" s="9" t="s">
        <v>151</v>
      </c>
      <c r="H104" s="9" t="s">
        <v>320</v>
      </c>
      <c r="I104" s="17" t="s">
        <v>153</v>
      </c>
      <c r="J104" s="119"/>
    </row>
    <row r="105" spans="3:10" s="1" customFormat="1" ht="15.6" customHeight="1" x14ac:dyDescent="0.2">
      <c r="C105" s="208"/>
      <c r="D105" s="130"/>
      <c r="E105" s="115"/>
      <c r="F105" s="129"/>
      <c r="G105" s="9" t="s">
        <v>151</v>
      </c>
      <c r="H105" s="9" t="s">
        <v>321</v>
      </c>
      <c r="I105" s="17" t="s">
        <v>159</v>
      </c>
      <c r="J105" s="119"/>
    </row>
    <row r="106" spans="3:10" s="1" customFormat="1" ht="15.6" customHeight="1" x14ac:dyDescent="0.2">
      <c r="C106" s="208"/>
      <c r="D106" s="130"/>
      <c r="E106" s="115"/>
      <c r="F106" s="129"/>
      <c r="G106" s="9" t="s">
        <v>151</v>
      </c>
      <c r="H106" s="9" t="s">
        <v>322</v>
      </c>
      <c r="I106" s="17" t="s">
        <v>159</v>
      </c>
      <c r="J106" s="119"/>
    </row>
    <row r="107" spans="3:10" s="1" customFormat="1" ht="15.6" customHeight="1" x14ac:dyDescent="0.2">
      <c r="C107" s="208"/>
      <c r="D107" s="130"/>
      <c r="E107" s="115"/>
      <c r="F107" s="129"/>
      <c r="G107" s="9" t="s">
        <v>151</v>
      </c>
      <c r="H107" s="9" t="s">
        <v>323</v>
      </c>
      <c r="I107" s="17" t="s">
        <v>159</v>
      </c>
      <c r="J107" s="119"/>
    </row>
    <row r="108" spans="3:10" s="1" customFormat="1" ht="15.6" customHeight="1" x14ac:dyDescent="0.2">
      <c r="C108" s="208"/>
      <c r="D108" s="130"/>
      <c r="E108" s="115"/>
      <c r="F108" s="129"/>
      <c r="G108" s="9" t="s">
        <v>151</v>
      </c>
      <c r="H108" s="9" t="s">
        <v>324</v>
      </c>
      <c r="I108" s="17" t="s">
        <v>159</v>
      </c>
      <c r="J108" s="119"/>
    </row>
    <row r="109" spans="3:10" s="1" customFormat="1" ht="15.6" customHeight="1" x14ac:dyDescent="0.2">
      <c r="C109" s="208"/>
      <c r="D109" s="130"/>
      <c r="E109" s="115"/>
      <c r="F109" s="129"/>
      <c r="G109" s="9" t="s">
        <v>151</v>
      </c>
      <c r="H109" s="9" t="s">
        <v>325</v>
      </c>
      <c r="I109" s="17" t="s">
        <v>159</v>
      </c>
      <c r="J109" s="119"/>
    </row>
    <row r="110" spans="3:10" s="1" customFormat="1" ht="15.6" customHeight="1" x14ac:dyDescent="0.2">
      <c r="C110" s="208"/>
      <c r="D110" s="130"/>
      <c r="E110" s="115"/>
      <c r="F110" s="129"/>
      <c r="G110" s="9" t="s">
        <v>151</v>
      </c>
      <c r="H110" s="9" t="s">
        <v>326</v>
      </c>
      <c r="I110" s="17" t="s">
        <v>159</v>
      </c>
      <c r="J110" s="119"/>
    </row>
    <row r="111" spans="3:10" s="1" customFormat="1" ht="15.6" customHeight="1" x14ac:dyDescent="0.2">
      <c r="C111" s="208"/>
      <c r="D111" s="130"/>
      <c r="E111" s="115"/>
      <c r="F111" s="129"/>
      <c r="G111" s="9" t="s">
        <v>151</v>
      </c>
      <c r="H111" s="9" t="s">
        <v>327</v>
      </c>
      <c r="I111" s="17" t="s">
        <v>159</v>
      </c>
      <c r="J111" s="119"/>
    </row>
    <row r="112" spans="3:10" s="1" customFormat="1" ht="15.6" customHeight="1" x14ac:dyDescent="0.2">
      <c r="C112" s="208"/>
      <c r="D112" s="130"/>
      <c r="E112" s="115"/>
      <c r="F112" s="129"/>
      <c r="G112" s="9" t="s">
        <v>151</v>
      </c>
      <c r="H112" s="9" t="s">
        <v>328</v>
      </c>
      <c r="I112" s="17" t="s">
        <v>159</v>
      </c>
      <c r="J112" s="119"/>
    </row>
    <row r="113" spans="3:10" s="1" customFormat="1" ht="15.6" customHeight="1" x14ac:dyDescent="0.2">
      <c r="C113" s="208"/>
      <c r="D113" s="130"/>
      <c r="E113" s="115"/>
      <c r="F113" s="129"/>
      <c r="G113" s="9" t="s">
        <v>151</v>
      </c>
      <c r="H113" s="9" t="s">
        <v>329</v>
      </c>
      <c r="I113" s="17" t="s">
        <v>153</v>
      </c>
      <c r="J113" s="119"/>
    </row>
    <row r="114" spans="3:10" s="1" customFormat="1" ht="15.6" customHeight="1" x14ac:dyDescent="0.2">
      <c r="C114" s="208"/>
      <c r="D114" s="130"/>
      <c r="E114" s="115"/>
      <c r="F114" s="129"/>
      <c r="G114" s="9" t="s">
        <v>151</v>
      </c>
      <c r="H114" s="9" t="s">
        <v>330</v>
      </c>
      <c r="I114" s="17" t="s">
        <v>159</v>
      </c>
      <c r="J114" s="119"/>
    </row>
    <row r="115" spans="3:10" s="1" customFormat="1" ht="15.6" customHeight="1" x14ac:dyDescent="0.2">
      <c r="C115" s="208"/>
      <c r="D115" s="130"/>
      <c r="E115" s="115"/>
      <c r="F115" s="129"/>
      <c r="G115" s="9" t="s">
        <v>151</v>
      </c>
      <c r="H115" s="9" t="s">
        <v>331</v>
      </c>
      <c r="I115" s="17" t="s">
        <v>159</v>
      </c>
      <c r="J115" s="119"/>
    </row>
    <row r="116" spans="3:10" s="1" customFormat="1" ht="15.6" customHeight="1" x14ac:dyDescent="0.2">
      <c r="C116" s="209"/>
      <c r="D116" s="130"/>
      <c r="E116" s="115"/>
      <c r="F116" s="129"/>
      <c r="G116" s="9" t="s">
        <v>151</v>
      </c>
      <c r="H116" s="9" t="s">
        <v>332</v>
      </c>
      <c r="I116" s="17" t="s">
        <v>153</v>
      </c>
      <c r="J116" s="120"/>
    </row>
    <row r="117" spans="3:10" s="1" customFormat="1" x14ac:dyDescent="0.2">
      <c r="C117" s="146"/>
      <c r="D117" s="147"/>
      <c r="E117" s="147"/>
      <c r="F117" s="147"/>
      <c r="G117" s="147"/>
      <c r="H117" s="147"/>
      <c r="I117" s="147"/>
      <c r="J117" s="148"/>
    </row>
    <row r="118" spans="3:10" s="2" customFormat="1" ht="16.149999999999999" customHeight="1" x14ac:dyDescent="0.25">
      <c r="C118" s="142" t="s">
        <v>35</v>
      </c>
      <c r="D118" s="137" t="s">
        <v>118</v>
      </c>
      <c r="E118" s="135" t="s">
        <v>125</v>
      </c>
      <c r="F118" s="116" t="s">
        <v>237</v>
      </c>
      <c r="G118" s="9" t="s">
        <v>151</v>
      </c>
      <c r="H118" s="33" t="s">
        <v>231</v>
      </c>
      <c r="I118" s="17" t="s">
        <v>153</v>
      </c>
      <c r="J118" s="118" t="s">
        <v>36</v>
      </c>
    </row>
    <row r="119" spans="3:10" s="2" customFormat="1" ht="18" customHeight="1" x14ac:dyDescent="0.25">
      <c r="C119" s="142"/>
      <c r="D119" s="145"/>
      <c r="E119" s="144"/>
      <c r="F119" s="122"/>
      <c r="G119" s="9" t="s">
        <v>151</v>
      </c>
      <c r="H119" s="33" t="s">
        <v>232</v>
      </c>
      <c r="I119" s="17" t="s">
        <v>159</v>
      </c>
      <c r="J119" s="119"/>
    </row>
    <row r="120" spans="3:10" s="2" customFormat="1" ht="13.9" customHeight="1" x14ac:dyDescent="0.25">
      <c r="C120" s="142"/>
      <c r="D120" s="145"/>
      <c r="E120" s="144"/>
      <c r="F120" s="122"/>
      <c r="G120" s="9" t="s">
        <v>151</v>
      </c>
      <c r="H120" s="33" t="s">
        <v>233</v>
      </c>
      <c r="I120" s="17" t="s">
        <v>159</v>
      </c>
      <c r="J120" s="119"/>
    </row>
    <row r="121" spans="3:10" s="2" customFormat="1" ht="12.6" customHeight="1" x14ac:dyDescent="0.25">
      <c r="C121" s="142"/>
      <c r="D121" s="145"/>
      <c r="E121" s="144"/>
      <c r="F121" s="122"/>
      <c r="G121" s="9" t="s">
        <v>151</v>
      </c>
      <c r="H121" s="33" t="s">
        <v>234</v>
      </c>
      <c r="I121" s="17" t="s">
        <v>159</v>
      </c>
      <c r="J121" s="119"/>
    </row>
    <row r="122" spans="3:10" s="2" customFormat="1" ht="11.25" x14ac:dyDescent="0.2">
      <c r="C122" s="142"/>
      <c r="D122" s="145"/>
      <c r="E122" s="144"/>
      <c r="F122" s="122"/>
      <c r="G122" s="9" t="s">
        <v>151</v>
      </c>
      <c r="H122" s="34" t="s">
        <v>235</v>
      </c>
      <c r="I122" s="17" t="s">
        <v>159</v>
      </c>
      <c r="J122" s="119"/>
    </row>
    <row r="123" spans="3:10" s="2" customFormat="1" ht="12" customHeight="1" x14ac:dyDescent="0.25">
      <c r="C123" s="142"/>
      <c r="D123" s="138"/>
      <c r="E123" s="136"/>
      <c r="F123" s="117"/>
      <c r="G123" s="9" t="s">
        <v>151</v>
      </c>
      <c r="H123" s="33" t="s">
        <v>236</v>
      </c>
      <c r="I123" s="17" t="s">
        <v>159</v>
      </c>
      <c r="J123" s="120"/>
    </row>
    <row r="124" spans="3:10" s="2" customFormat="1" ht="57" customHeight="1" x14ac:dyDescent="0.25">
      <c r="C124" s="142"/>
      <c r="D124" s="49" t="s">
        <v>406</v>
      </c>
      <c r="E124" s="46" t="s">
        <v>409</v>
      </c>
      <c r="F124" s="45" t="s">
        <v>408</v>
      </c>
      <c r="G124" s="9" t="s">
        <v>362</v>
      </c>
      <c r="H124" s="33" t="s">
        <v>410</v>
      </c>
      <c r="I124" s="17" t="s">
        <v>159</v>
      </c>
      <c r="J124" s="54" t="s">
        <v>407</v>
      </c>
    </row>
    <row r="125" spans="3:10" s="1" customFormat="1" ht="14.45" customHeight="1" x14ac:dyDescent="0.2">
      <c r="C125" s="142"/>
      <c r="D125" s="137" t="s">
        <v>142</v>
      </c>
      <c r="E125" s="135" t="s">
        <v>126</v>
      </c>
      <c r="F125" s="116" t="s">
        <v>37</v>
      </c>
      <c r="G125" s="9" t="s">
        <v>151</v>
      </c>
      <c r="H125" s="34" t="s">
        <v>238</v>
      </c>
      <c r="I125" s="17" t="s">
        <v>159</v>
      </c>
      <c r="J125" s="118" t="s">
        <v>38</v>
      </c>
    </row>
    <row r="126" spans="3:10" s="1" customFormat="1" ht="14.45" customHeight="1" x14ac:dyDescent="0.2">
      <c r="C126" s="142"/>
      <c r="D126" s="145"/>
      <c r="E126" s="144"/>
      <c r="F126" s="122"/>
      <c r="G126" s="9" t="s">
        <v>151</v>
      </c>
      <c r="H126" s="34" t="s">
        <v>239</v>
      </c>
      <c r="I126" s="17" t="s">
        <v>159</v>
      </c>
      <c r="J126" s="119"/>
    </row>
    <row r="127" spans="3:10" s="1" customFormat="1" ht="14.45" customHeight="1" x14ac:dyDescent="0.2">
      <c r="C127" s="142"/>
      <c r="D127" s="145"/>
      <c r="E127" s="144"/>
      <c r="F127" s="122"/>
      <c r="G127" s="9" t="s">
        <v>151</v>
      </c>
      <c r="H127" s="34" t="s">
        <v>240</v>
      </c>
      <c r="I127" s="17" t="s">
        <v>159</v>
      </c>
      <c r="J127" s="119"/>
    </row>
    <row r="128" spans="3:10" s="1" customFormat="1" ht="12.6" customHeight="1" x14ac:dyDescent="0.2">
      <c r="C128" s="142"/>
      <c r="D128" s="145"/>
      <c r="E128" s="144"/>
      <c r="F128" s="122"/>
      <c r="G128" s="9" t="s">
        <v>151</v>
      </c>
      <c r="H128" s="34" t="s">
        <v>241</v>
      </c>
      <c r="I128" s="17" t="s">
        <v>153</v>
      </c>
      <c r="J128" s="119"/>
    </row>
    <row r="129" spans="3:10" s="1" customFormat="1" ht="13.9" customHeight="1" x14ac:dyDescent="0.2">
      <c r="C129" s="142"/>
      <c r="D129" s="145"/>
      <c r="E129" s="144"/>
      <c r="F129" s="122"/>
      <c r="G129" s="9" t="s">
        <v>151</v>
      </c>
      <c r="H129" s="34" t="s">
        <v>242</v>
      </c>
      <c r="I129" s="17" t="s">
        <v>159</v>
      </c>
      <c r="J129" s="119"/>
    </row>
    <row r="130" spans="3:10" s="1" customFormat="1" ht="16.149999999999999" customHeight="1" x14ac:dyDescent="0.2">
      <c r="C130" s="142"/>
      <c r="D130" s="145"/>
      <c r="E130" s="144"/>
      <c r="F130" s="122"/>
      <c r="G130" s="9" t="s">
        <v>151</v>
      </c>
      <c r="H130" s="34" t="s">
        <v>243</v>
      </c>
      <c r="I130" s="17" t="s">
        <v>153</v>
      </c>
      <c r="J130" s="119"/>
    </row>
    <row r="131" spans="3:10" s="1" customFormat="1" ht="20.45" customHeight="1" x14ac:dyDescent="0.2">
      <c r="C131" s="142"/>
      <c r="D131" s="138"/>
      <c r="E131" s="136"/>
      <c r="F131" s="117"/>
      <c r="G131" s="9" t="s">
        <v>151</v>
      </c>
      <c r="H131" s="33" t="s">
        <v>244</v>
      </c>
      <c r="I131" s="17" t="s">
        <v>159</v>
      </c>
      <c r="J131" s="120"/>
    </row>
    <row r="132" spans="3:10" s="1" customFormat="1" ht="47.25" x14ac:dyDescent="0.2">
      <c r="C132" s="142"/>
      <c r="D132" s="6" t="s">
        <v>141</v>
      </c>
      <c r="E132" s="7" t="s">
        <v>124</v>
      </c>
      <c r="F132" s="28" t="s">
        <v>230</v>
      </c>
      <c r="G132" s="9" t="s">
        <v>151</v>
      </c>
      <c r="H132" s="31" t="s">
        <v>245</v>
      </c>
      <c r="I132" s="17" t="s">
        <v>159</v>
      </c>
      <c r="J132" s="38" t="s">
        <v>34</v>
      </c>
    </row>
    <row r="133" spans="3:10" s="1" customFormat="1" ht="16.149999999999999" customHeight="1" x14ac:dyDescent="0.2">
      <c r="C133" s="142"/>
      <c r="D133" s="137" t="s">
        <v>144</v>
      </c>
      <c r="E133" s="135" t="s">
        <v>127</v>
      </c>
      <c r="F133" s="116" t="s">
        <v>251</v>
      </c>
      <c r="G133" s="9" t="s">
        <v>151</v>
      </c>
      <c r="H133" s="33" t="s">
        <v>247</v>
      </c>
      <c r="I133" s="17" t="s">
        <v>159</v>
      </c>
      <c r="J133" s="118" t="s">
        <v>246</v>
      </c>
    </row>
    <row r="134" spans="3:10" s="1" customFormat="1" ht="16.149999999999999" customHeight="1" x14ac:dyDescent="0.2">
      <c r="C134" s="142"/>
      <c r="D134" s="145"/>
      <c r="E134" s="144"/>
      <c r="F134" s="122"/>
      <c r="G134" s="9" t="s">
        <v>151</v>
      </c>
      <c r="H134" s="33" t="s">
        <v>248</v>
      </c>
      <c r="I134" s="17" t="s">
        <v>159</v>
      </c>
      <c r="J134" s="119"/>
    </row>
    <row r="135" spans="3:10" s="1" customFormat="1" ht="12.6" customHeight="1" x14ac:dyDescent="0.2">
      <c r="C135" s="142"/>
      <c r="D135" s="145"/>
      <c r="E135" s="144"/>
      <c r="F135" s="122"/>
      <c r="G135" s="9" t="s">
        <v>151</v>
      </c>
      <c r="H135" s="33" t="s">
        <v>249</v>
      </c>
      <c r="I135" s="17" t="s">
        <v>159</v>
      </c>
      <c r="J135" s="119"/>
    </row>
    <row r="136" spans="3:10" s="1" customFormat="1" ht="14.45" customHeight="1" x14ac:dyDescent="0.2">
      <c r="C136" s="142"/>
      <c r="D136" s="138"/>
      <c r="E136" s="136"/>
      <c r="F136" s="117"/>
      <c r="G136" s="9" t="s">
        <v>151</v>
      </c>
      <c r="H136" s="33" t="s">
        <v>250</v>
      </c>
      <c r="I136" s="17" t="s">
        <v>159</v>
      </c>
      <c r="J136" s="120"/>
    </row>
    <row r="137" spans="3:10" s="1" customFormat="1" ht="12.6" customHeight="1" x14ac:dyDescent="0.2">
      <c r="C137" s="142"/>
      <c r="D137" s="137" t="s">
        <v>143</v>
      </c>
      <c r="E137" s="135" t="s">
        <v>128</v>
      </c>
      <c r="F137" s="116" t="s">
        <v>39</v>
      </c>
      <c r="G137" s="9" t="s">
        <v>151</v>
      </c>
      <c r="H137" s="33" t="s">
        <v>252</v>
      </c>
      <c r="I137" s="17" t="s">
        <v>159</v>
      </c>
      <c r="J137" s="118" t="s">
        <v>40</v>
      </c>
    </row>
    <row r="138" spans="3:10" s="1" customFormat="1" ht="12.6" customHeight="1" x14ac:dyDescent="0.2">
      <c r="C138" s="142"/>
      <c r="D138" s="145"/>
      <c r="E138" s="144"/>
      <c r="F138" s="122"/>
      <c r="G138" s="9" t="s">
        <v>151</v>
      </c>
      <c r="H138" s="33" t="s">
        <v>253</v>
      </c>
      <c r="I138" s="17" t="s">
        <v>159</v>
      </c>
      <c r="J138" s="119"/>
    </row>
    <row r="139" spans="3:10" s="1" customFormat="1" ht="18" customHeight="1" x14ac:dyDescent="0.2">
      <c r="C139" s="142"/>
      <c r="D139" s="145"/>
      <c r="E139" s="144"/>
      <c r="F139" s="122"/>
      <c r="G139" s="9" t="s">
        <v>151</v>
      </c>
      <c r="H139" s="33" t="s">
        <v>255</v>
      </c>
      <c r="I139" s="17" t="s">
        <v>159</v>
      </c>
      <c r="J139" s="119"/>
    </row>
    <row r="140" spans="3:10" s="1" customFormat="1" ht="12" customHeight="1" x14ac:dyDescent="0.2">
      <c r="C140" s="142"/>
      <c r="D140" s="138"/>
      <c r="E140" s="136"/>
      <c r="F140" s="117"/>
      <c r="G140" s="9" t="s">
        <v>151</v>
      </c>
      <c r="H140" s="33" t="s">
        <v>254</v>
      </c>
      <c r="I140" s="17" t="s">
        <v>159</v>
      </c>
      <c r="J140" s="120"/>
    </row>
    <row r="141" spans="3:10" s="1" customFormat="1" ht="13.9" customHeight="1" x14ac:dyDescent="0.2">
      <c r="C141" s="142"/>
      <c r="D141" s="137" t="s">
        <v>117</v>
      </c>
      <c r="E141" s="135" t="s">
        <v>129</v>
      </c>
      <c r="F141" s="116" t="s">
        <v>39</v>
      </c>
      <c r="G141" s="9" t="s">
        <v>151</v>
      </c>
      <c r="H141" s="33" t="s">
        <v>256</v>
      </c>
      <c r="I141" s="17" t="s">
        <v>159</v>
      </c>
      <c r="J141" s="118" t="s">
        <v>41</v>
      </c>
    </row>
    <row r="142" spans="3:10" s="1" customFormat="1" ht="10.9" customHeight="1" x14ac:dyDescent="0.2">
      <c r="C142" s="142"/>
      <c r="D142" s="145"/>
      <c r="E142" s="144"/>
      <c r="F142" s="122"/>
      <c r="G142" s="9" t="s">
        <v>151</v>
      </c>
      <c r="H142" s="33" t="s">
        <v>257</v>
      </c>
      <c r="I142" s="17" t="s">
        <v>159</v>
      </c>
      <c r="J142" s="119"/>
    </row>
    <row r="143" spans="3:10" s="1" customFormat="1" ht="13.9" customHeight="1" x14ac:dyDescent="0.2">
      <c r="C143" s="142"/>
      <c r="D143" s="145"/>
      <c r="E143" s="144"/>
      <c r="F143" s="122"/>
      <c r="G143" s="9" t="s">
        <v>151</v>
      </c>
      <c r="H143" s="33" t="s">
        <v>258</v>
      </c>
      <c r="I143" s="17" t="s">
        <v>159</v>
      </c>
      <c r="J143" s="119"/>
    </row>
    <row r="144" spans="3:10" s="1" customFormat="1" ht="16.899999999999999" customHeight="1" x14ac:dyDescent="0.2">
      <c r="C144" s="142"/>
      <c r="D144" s="138"/>
      <c r="E144" s="136"/>
      <c r="F144" s="117"/>
      <c r="G144" s="9" t="s">
        <v>151</v>
      </c>
      <c r="H144" s="33" t="s">
        <v>259</v>
      </c>
      <c r="I144" s="17" t="s">
        <v>159</v>
      </c>
      <c r="J144" s="120"/>
    </row>
    <row r="145" spans="3:10" s="1" customFormat="1" ht="47.25" x14ac:dyDescent="0.2">
      <c r="C145" s="142"/>
      <c r="D145" s="6" t="s">
        <v>42</v>
      </c>
      <c r="E145" s="7" t="s">
        <v>130</v>
      </c>
      <c r="F145" s="28" t="s">
        <v>43</v>
      </c>
      <c r="G145" s="126" t="s">
        <v>261</v>
      </c>
      <c r="H145" s="127"/>
      <c r="I145" s="128"/>
      <c r="J145" s="38" t="s">
        <v>260</v>
      </c>
    </row>
    <row r="146" spans="3:10" s="1" customFormat="1" ht="11.25" x14ac:dyDescent="0.2">
      <c r="C146" s="142"/>
      <c r="D146" s="137" t="s">
        <v>44</v>
      </c>
      <c r="E146" s="135" t="s">
        <v>262</v>
      </c>
      <c r="F146" s="116" t="s">
        <v>45</v>
      </c>
      <c r="G146" s="9" t="s">
        <v>151</v>
      </c>
      <c r="H146" s="33" t="s">
        <v>264</v>
      </c>
      <c r="I146" s="17" t="s">
        <v>159</v>
      </c>
      <c r="J146" s="118" t="s">
        <v>46</v>
      </c>
    </row>
    <row r="147" spans="3:10" s="1" customFormat="1" ht="45" x14ac:dyDescent="0.2">
      <c r="C147" s="142"/>
      <c r="D147" s="145"/>
      <c r="E147" s="144"/>
      <c r="F147" s="122"/>
      <c r="G147" s="9" t="s">
        <v>151</v>
      </c>
      <c r="H147" s="31" t="s">
        <v>265</v>
      </c>
      <c r="I147" s="17" t="s">
        <v>159</v>
      </c>
      <c r="J147" s="119"/>
    </row>
    <row r="148" spans="3:10" s="1" customFormat="1" ht="11.25" x14ac:dyDescent="0.2">
      <c r="C148" s="142"/>
      <c r="D148" s="138"/>
      <c r="E148" s="136"/>
      <c r="F148" s="117"/>
      <c r="G148" s="9" t="s">
        <v>151</v>
      </c>
      <c r="H148" s="31" t="s">
        <v>266</v>
      </c>
      <c r="I148" s="17" t="s">
        <v>159</v>
      </c>
      <c r="J148" s="120"/>
    </row>
    <row r="149" spans="3:10" s="1" customFormat="1" ht="28.9" customHeight="1" x14ac:dyDescent="0.2">
      <c r="C149" s="142"/>
      <c r="D149" s="137" t="s">
        <v>116</v>
      </c>
      <c r="E149" s="135" t="s">
        <v>262</v>
      </c>
      <c r="F149" s="116" t="s">
        <v>47</v>
      </c>
      <c r="G149" s="9" t="s">
        <v>151</v>
      </c>
      <c r="H149" s="34" t="s">
        <v>267</v>
      </c>
      <c r="I149" s="17" t="s">
        <v>153</v>
      </c>
      <c r="J149" s="118" t="s">
        <v>48</v>
      </c>
    </row>
    <row r="150" spans="3:10" s="1" customFormat="1" ht="31.15" customHeight="1" x14ac:dyDescent="0.2">
      <c r="C150" s="142"/>
      <c r="D150" s="138"/>
      <c r="E150" s="136"/>
      <c r="F150" s="117"/>
      <c r="G150" s="9" t="s">
        <v>151</v>
      </c>
      <c r="H150" s="34" t="s">
        <v>268</v>
      </c>
      <c r="I150" s="17" t="s">
        <v>153</v>
      </c>
      <c r="J150" s="120"/>
    </row>
    <row r="151" spans="3:10" s="1" customFormat="1" ht="15.6" customHeight="1" x14ac:dyDescent="0.2">
      <c r="C151" s="142"/>
      <c r="D151" s="137" t="s">
        <v>49</v>
      </c>
      <c r="E151" s="137" t="s">
        <v>263</v>
      </c>
      <c r="F151" s="161" t="s">
        <v>50</v>
      </c>
      <c r="G151" s="9" t="s">
        <v>151</v>
      </c>
      <c r="H151" s="21" t="s">
        <v>267</v>
      </c>
      <c r="I151" s="17" t="s">
        <v>153</v>
      </c>
      <c r="J151" s="118" t="s">
        <v>51</v>
      </c>
    </row>
    <row r="152" spans="3:10" s="1" customFormat="1" ht="15.6" customHeight="1" x14ac:dyDescent="0.2">
      <c r="C152" s="142"/>
      <c r="D152" s="145"/>
      <c r="E152" s="145"/>
      <c r="F152" s="162"/>
      <c r="G152" s="9" t="s">
        <v>151</v>
      </c>
      <c r="H152" s="33" t="s">
        <v>222</v>
      </c>
      <c r="I152" s="17" t="s">
        <v>153</v>
      </c>
      <c r="J152" s="119"/>
    </row>
    <row r="153" spans="3:10" s="1" customFormat="1" ht="15.6" customHeight="1" x14ac:dyDescent="0.2">
      <c r="C153" s="142"/>
      <c r="D153" s="145"/>
      <c r="E153" s="145"/>
      <c r="F153" s="162"/>
      <c r="G153" s="9" t="s">
        <v>151</v>
      </c>
      <c r="H153" s="33" t="s">
        <v>270</v>
      </c>
      <c r="I153" s="17" t="s">
        <v>159</v>
      </c>
      <c r="J153" s="119"/>
    </row>
    <row r="154" spans="3:10" s="1" customFormat="1" ht="18" customHeight="1" x14ac:dyDescent="0.2">
      <c r="C154" s="142"/>
      <c r="D154" s="145"/>
      <c r="E154" s="145"/>
      <c r="F154" s="162"/>
      <c r="G154" s="9" t="s">
        <v>151</v>
      </c>
      <c r="H154" s="33" t="s">
        <v>271</v>
      </c>
      <c r="I154" s="17" t="s">
        <v>159</v>
      </c>
      <c r="J154" s="119"/>
    </row>
    <row r="155" spans="3:10" s="1" customFormat="1" ht="18" customHeight="1" x14ac:dyDescent="0.2">
      <c r="C155" s="142"/>
      <c r="D155" s="145"/>
      <c r="E155" s="145"/>
      <c r="F155" s="162"/>
      <c r="G155" s="9" t="s">
        <v>154</v>
      </c>
      <c r="H155" s="33" t="s">
        <v>226</v>
      </c>
      <c r="I155" s="17" t="s">
        <v>153</v>
      </c>
      <c r="J155" s="119"/>
    </row>
    <row r="156" spans="3:10" s="1" customFormat="1" ht="16.149999999999999" customHeight="1" x14ac:dyDescent="0.2">
      <c r="C156" s="142"/>
      <c r="D156" s="138"/>
      <c r="E156" s="138"/>
      <c r="F156" s="163"/>
      <c r="G156" s="9" t="s">
        <v>154</v>
      </c>
      <c r="H156" s="33" t="s">
        <v>272</v>
      </c>
      <c r="I156" s="17" t="s">
        <v>159</v>
      </c>
      <c r="J156" s="120"/>
    </row>
    <row r="157" spans="3:10" s="1" customFormat="1" ht="16.149999999999999" customHeight="1" x14ac:dyDescent="0.2">
      <c r="C157" s="142"/>
      <c r="D157" s="137" t="s">
        <v>93</v>
      </c>
      <c r="E157" s="135" t="s">
        <v>114</v>
      </c>
      <c r="F157" s="161" t="s">
        <v>53</v>
      </c>
      <c r="G157" s="121" t="s">
        <v>151</v>
      </c>
      <c r="H157" s="31" t="s">
        <v>273</v>
      </c>
      <c r="I157" s="17" t="s">
        <v>159</v>
      </c>
      <c r="J157" s="118" t="s">
        <v>94</v>
      </c>
    </row>
    <row r="158" spans="3:10" s="1" customFormat="1" ht="24.6" customHeight="1" x14ac:dyDescent="0.2">
      <c r="C158" s="142"/>
      <c r="D158" s="138"/>
      <c r="E158" s="136"/>
      <c r="F158" s="163"/>
      <c r="G158" s="121"/>
      <c r="H158" s="31" t="s">
        <v>274</v>
      </c>
      <c r="I158" s="17" t="s">
        <v>159</v>
      </c>
      <c r="J158" s="120"/>
    </row>
    <row r="159" spans="3:10" s="1" customFormat="1" ht="32.450000000000003" customHeight="1" x14ac:dyDescent="0.2">
      <c r="C159" s="142"/>
      <c r="D159" s="6" t="s">
        <v>95</v>
      </c>
      <c r="E159" s="7" t="s">
        <v>114</v>
      </c>
      <c r="F159" s="28" t="s">
        <v>53</v>
      </c>
      <c r="G159" s="9" t="s">
        <v>151</v>
      </c>
      <c r="H159" s="2" t="s">
        <v>274</v>
      </c>
      <c r="I159" s="17" t="s">
        <v>159</v>
      </c>
      <c r="J159" s="38" t="s">
        <v>94</v>
      </c>
    </row>
    <row r="160" spans="3:10" s="1" customFormat="1" ht="16.899999999999999" customHeight="1" x14ac:dyDescent="0.2">
      <c r="C160" s="142"/>
      <c r="D160" s="137" t="s">
        <v>96</v>
      </c>
      <c r="E160" s="135" t="s">
        <v>97</v>
      </c>
      <c r="F160" s="116" t="s">
        <v>98</v>
      </c>
      <c r="G160" s="9" t="s">
        <v>151</v>
      </c>
      <c r="H160" s="33" t="s">
        <v>275</v>
      </c>
      <c r="I160" s="17" t="s">
        <v>159</v>
      </c>
      <c r="J160" s="118" t="s">
        <v>99</v>
      </c>
    </row>
    <row r="161" spans="3:10" s="1" customFormat="1" ht="15.6" customHeight="1" x14ac:dyDescent="0.2">
      <c r="C161" s="142"/>
      <c r="D161" s="145"/>
      <c r="E161" s="144"/>
      <c r="F161" s="122"/>
      <c r="G161" s="9" t="s">
        <v>151</v>
      </c>
      <c r="H161" s="33" t="s">
        <v>276</v>
      </c>
      <c r="I161" s="17" t="s">
        <v>153</v>
      </c>
      <c r="J161" s="119"/>
    </row>
    <row r="162" spans="3:10" s="1" customFormat="1" ht="15.6" customHeight="1" x14ac:dyDescent="0.2">
      <c r="C162" s="142"/>
      <c r="D162" s="145"/>
      <c r="E162" s="144"/>
      <c r="F162" s="122"/>
      <c r="G162" s="9" t="s">
        <v>151</v>
      </c>
      <c r="H162" s="33" t="s">
        <v>277</v>
      </c>
      <c r="I162" s="24" t="s">
        <v>159</v>
      </c>
      <c r="J162" s="119"/>
    </row>
    <row r="163" spans="3:10" s="1" customFormat="1" ht="15.6" customHeight="1" x14ac:dyDescent="0.2">
      <c r="C163" s="142"/>
      <c r="D163" s="138"/>
      <c r="E163" s="136"/>
      <c r="F163" s="117"/>
      <c r="G163" s="9" t="s">
        <v>151</v>
      </c>
      <c r="H163" s="33" t="s">
        <v>278</v>
      </c>
      <c r="I163" s="17" t="s">
        <v>159</v>
      </c>
      <c r="J163" s="120"/>
    </row>
    <row r="164" spans="3:10" s="1" customFormat="1" ht="15.6" customHeight="1" x14ac:dyDescent="0.2">
      <c r="C164" s="142"/>
      <c r="D164" s="137" t="s">
        <v>100</v>
      </c>
      <c r="E164" s="137" t="s">
        <v>287</v>
      </c>
      <c r="F164" s="116" t="s">
        <v>101</v>
      </c>
      <c r="G164" s="9" t="s">
        <v>151</v>
      </c>
      <c r="H164" s="33" t="s">
        <v>279</v>
      </c>
      <c r="I164" s="17" t="s">
        <v>159</v>
      </c>
      <c r="J164" s="118" t="s">
        <v>102</v>
      </c>
    </row>
    <row r="165" spans="3:10" s="1" customFormat="1" ht="15.6" customHeight="1" x14ac:dyDescent="0.2">
      <c r="C165" s="142"/>
      <c r="D165" s="145"/>
      <c r="E165" s="145"/>
      <c r="F165" s="122"/>
      <c r="G165" s="9" t="s">
        <v>151</v>
      </c>
      <c r="H165" s="33" t="s">
        <v>280</v>
      </c>
      <c r="I165" s="17" t="s">
        <v>159</v>
      </c>
      <c r="J165" s="119"/>
    </row>
    <row r="166" spans="3:10" s="1" customFormat="1" ht="15.6" customHeight="1" x14ac:dyDescent="0.2">
      <c r="C166" s="142"/>
      <c r="D166" s="138"/>
      <c r="E166" s="138"/>
      <c r="F166" s="117"/>
      <c r="G166" s="9" t="s">
        <v>151</v>
      </c>
      <c r="H166" s="33" t="s">
        <v>281</v>
      </c>
      <c r="I166" s="17" t="s">
        <v>159</v>
      </c>
      <c r="J166" s="120"/>
    </row>
    <row r="167" spans="3:10" s="1" customFormat="1" ht="15.6" customHeight="1" x14ac:dyDescent="0.2">
      <c r="C167" s="142"/>
      <c r="D167" s="137" t="s">
        <v>103</v>
      </c>
      <c r="E167" s="135" t="s">
        <v>287</v>
      </c>
      <c r="F167" s="116" t="s">
        <v>101</v>
      </c>
      <c r="G167" s="121" t="s">
        <v>151</v>
      </c>
      <c r="H167" s="33" t="s">
        <v>282</v>
      </c>
      <c r="I167" s="17" t="s">
        <v>153</v>
      </c>
      <c r="J167" s="118" t="s">
        <v>104</v>
      </c>
    </row>
    <row r="168" spans="3:10" s="1" customFormat="1" ht="15.6" customHeight="1" x14ac:dyDescent="0.2">
      <c r="C168" s="142"/>
      <c r="D168" s="145"/>
      <c r="E168" s="144"/>
      <c r="F168" s="122"/>
      <c r="G168" s="121"/>
      <c r="H168" s="33" t="s">
        <v>283</v>
      </c>
      <c r="I168" s="17" t="s">
        <v>159</v>
      </c>
      <c r="J168" s="119"/>
    </row>
    <row r="169" spans="3:10" s="1" customFormat="1" ht="15.6" customHeight="1" x14ac:dyDescent="0.2">
      <c r="C169" s="142"/>
      <c r="D169" s="138"/>
      <c r="E169" s="136"/>
      <c r="F169" s="117"/>
      <c r="G169" s="121"/>
      <c r="H169" s="33" t="s">
        <v>286</v>
      </c>
      <c r="I169" s="17" t="s">
        <v>159</v>
      </c>
      <c r="J169" s="120"/>
    </row>
    <row r="170" spans="3:10" s="1" customFormat="1" ht="127.15" customHeight="1" x14ac:dyDescent="0.2">
      <c r="C170" s="142"/>
      <c r="D170" s="6" t="s">
        <v>105</v>
      </c>
      <c r="E170" s="6" t="s">
        <v>287</v>
      </c>
      <c r="F170" s="28" t="s">
        <v>101</v>
      </c>
      <c r="G170" s="9" t="s">
        <v>151</v>
      </c>
      <c r="H170" s="33" t="s">
        <v>284</v>
      </c>
      <c r="I170" s="17" t="s">
        <v>159</v>
      </c>
      <c r="J170" s="79" t="s">
        <v>106</v>
      </c>
    </row>
    <row r="171" spans="3:10" s="1" customFormat="1" ht="32.450000000000003" customHeight="1" x14ac:dyDescent="0.2">
      <c r="C171" s="142"/>
      <c r="D171" s="6" t="s">
        <v>107</v>
      </c>
      <c r="E171" s="6" t="s">
        <v>287</v>
      </c>
      <c r="F171" s="28" t="s">
        <v>101</v>
      </c>
      <c r="G171" s="9" t="s">
        <v>151</v>
      </c>
      <c r="H171" s="33" t="s">
        <v>285</v>
      </c>
      <c r="I171" s="17" t="s">
        <v>159</v>
      </c>
      <c r="J171" s="79" t="s">
        <v>108</v>
      </c>
    </row>
    <row r="172" spans="3:10" s="1" customFormat="1" x14ac:dyDescent="0.2">
      <c r="C172" s="156"/>
      <c r="D172" s="157"/>
      <c r="E172" s="157"/>
      <c r="F172" s="157"/>
      <c r="G172" s="157"/>
      <c r="H172" s="157"/>
      <c r="I172" s="157"/>
      <c r="J172" s="158"/>
    </row>
    <row r="173" spans="3:10" s="1" customFormat="1" ht="60.6" customHeight="1" x14ac:dyDescent="0.2">
      <c r="C173" s="204" t="s">
        <v>52</v>
      </c>
      <c r="D173" s="6" t="s">
        <v>109</v>
      </c>
      <c r="E173" s="7" t="s">
        <v>145</v>
      </c>
      <c r="F173" s="15" t="s">
        <v>53</v>
      </c>
      <c r="G173" s="155" t="s">
        <v>261</v>
      </c>
      <c r="H173" s="155"/>
      <c r="I173" s="155"/>
      <c r="J173" s="40" t="s">
        <v>54</v>
      </c>
    </row>
    <row r="174" spans="3:10" s="1" customFormat="1" ht="16.899999999999999" customHeight="1" x14ac:dyDescent="0.2">
      <c r="C174" s="205"/>
      <c r="D174" s="130" t="s">
        <v>57</v>
      </c>
      <c r="E174" s="115" t="s">
        <v>123</v>
      </c>
      <c r="F174" s="129" t="s">
        <v>290</v>
      </c>
      <c r="G174" s="9" t="s">
        <v>151</v>
      </c>
      <c r="H174" s="9" t="s">
        <v>291</v>
      </c>
      <c r="I174" s="17" t="s">
        <v>159</v>
      </c>
      <c r="J174" s="149" t="s">
        <v>58</v>
      </c>
    </row>
    <row r="175" spans="3:10" s="1" customFormat="1" ht="20.45" customHeight="1" x14ac:dyDescent="0.2">
      <c r="C175" s="205"/>
      <c r="D175" s="130"/>
      <c r="E175" s="115"/>
      <c r="F175" s="129"/>
      <c r="G175" s="9" t="s">
        <v>151</v>
      </c>
      <c r="H175" s="9" t="s">
        <v>292</v>
      </c>
      <c r="I175" s="17" t="s">
        <v>159</v>
      </c>
      <c r="J175" s="150"/>
    </row>
    <row r="176" spans="3:10" s="1" customFormat="1" ht="13.9" customHeight="1" x14ac:dyDescent="0.2">
      <c r="C176" s="205"/>
      <c r="D176" s="130"/>
      <c r="E176" s="115"/>
      <c r="F176" s="129"/>
      <c r="G176" s="9" t="s">
        <v>151</v>
      </c>
      <c r="H176" s="9" t="s">
        <v>293</v>
      </c>
      <c r="I176" s="17" t="s">
        <v>159</v>
      </c>
      <c r="J176" s="151"/>
    </row>
    <row r="177" spans="3:10" s="1" customFormat="1" ht="21.6" customHeight="1" x14ac:dyDescent="0.2">
      <c r="C177" s="205"/>
      <c r="D177" s="130" t="s">
        <v>110</v>
      </c>
      <c r="E177" s="115" t="s">
        <v>131</v>
      </c>
      <c r="F177" s="129" t="s">
        <v>55</v>
      </c>
      <c r="G177" s="9" t="s">
        <v>151</v>
      </c>
      <c r="H177" s="56" t="s">
        <v>288</v>
      </c>
      <c r="I177" s="23" t="s">
        <v>159</v>
      </c>
      <c r="J177" s="149" t="s">
        <v>56</v>
      </c>
    </row>
    <row r="178" spans="3:10" s="1" customFormat="1" ht="18.600000000000001" customHeight="1" x14ac:dyDescent="0.2">
      <c r="C178" s="205"/>
      <c r="D178" s="130"/>
      <c r="E178" s="115"/>
      <c r="F178" s="129"/>
      <c r="G178" s="9" t="s">
        <v>151</v>
      </c>
      <c r="H178" s="56" t="s">
        <v>289</v>
      </c>
      <c r="I178" s="23" t="s">
        <v>159</v>
      </c>
      <c r="J178" s="151"/>
    </row>
    <row r="179" spans="3:10" s="1" customFormat="1" ht="31.5" x14ac:dyDescent="0.2">
      <c r="C179" s="205"/>
      <c r="D179" s="48" t="s">
        <v>411</v>
      </c>
      <c r="E179" s="47" t="s">
        <v>131</v>
      </c>
      <c r="F179" s="50">
        <v>2021.12</v>
      </c>
      <c r="G179" s="9" t="s">
        <v>204</v>
      </c>
      <c r="H179" s="61" t="s">
        <v>413</v>
      </c>
      <c r="I179" s="23" t="s">
        <v>159</v>
      </c>
      <c r="J179" s="55" t="s">
        <v>412</v>
      </c>
    </row>
    <row r="180" spans="3:10" s="1" customFormat="1" ht="31.5" x14ac:dyDescent="0.2">
      <c r="C180" s="205"/>
      <c r="D180" s="6" t="s">
        <v>59</v>
      </c>
      <c r="E180" s="7" t="s">
        <v>132</v>
      </c>
      <c r="F180" s="15" t="s">
        <v>60</v>
      </c>
      <c r="G180" s="160" t="s">
        <v>261</v>
      </c>
      <c r="H180" s="160"/>
      <c r="I180" s="160"/>
      <c r="J180" s="78" t="s">
        <v>294</v>
      </c>
    </row>
    <row r="181" spans="3:10" s="1" customFormat="1" ht="15" customHeight="1" x14ac:dyDescent="0.2">
      <c r="C181" s="205"/>
      <c r="D181" s="130" t="s">
        <v>61</v>
      </c>
      <c r="E181" s="115" t="s">
        <v>131</v>
      </c>
      <c r="F181" s="129" t="s">
        <v>62</v>
      </c>
      <c r="G181" s="9" t="s">
        <v>151</v>
      </c>
      <c r="H181" s="56" t="s">
        <v>295</v>
      </c>
      <c r="I181" s="23" t="s">
        <v>159</v>
      </c>
      <c r="J181" s="149" t="s">
        <v>63</v>
      </c>
    </row>
    <row r="182" spans="3:10" s="1" customFormat="1" ht="15.6" customHeight="1" x14ac:dyDescent="0.2">
      <c r="C182" s="205"/>
      <c r="D182" s="130"/>
      <c r="E182" s="115"/>
      <c r="F182" s="129"/>
      <c r="G182" s="9" t="s">
        <v>151</v>
      </c>
      <c r="H182" s="56" t="s">
        <v>296</v>
      </c>
      <c r="I182" s="23" t="s">
        <v>159</v>
      </c>
      <c r="J182" s="150"/>
    </row>
    <row r="183" spans="3:10" s="1" customFormat="1" ht="15.6" customHeight="1" x14ac:dyDescent="0.2">
      <c r="C183" s="205"/>
      <c r="D183" s="130"/>
      <c r="E183" s="115"/>
      <c r="F183" s="129"/>
      <c r="G183" s="9" t="s">
        <v>151</v>
      </c>
      <c r="H183" s="56" t="s">
        <v>297</v>
      </c>
      <c r="I183" s="23" t="s">
        <v>159</v>
      </c>
      <c r="J183" s="150"/>
    </row>
    <row r="184" spans="3:10" s="1" customFormat="1" ht="15.6" customHeight="1" x14ac:dyDescent="0.2">
      <c r="C184" s="205"/>
      <c r="D184" s="130"/>
      <c r="E184" s="115"/>
      <c r="F184" s="129"/>
      <c r="G184" s="9" t="s">
        <v>151</v>
      </c>
      <c r="H184" s="56" t="s">
        <v>298</v>
      </c>
      <c r="I184" s="23" t="s">
        <v>159</v>
      </c>
      <c r="J184" s="150"/>
    </row>
    <row r="185" spans="3:10" s="1" customFormat="1" ht="15.6" customHeight="1" x14ac:dyDescent="0.2">
      <c r="C185" s="205"/>
      <c r="D185" s="130"/>
      <c r="E185" s="115"/>
      <c r="F185" s="129"/>
      <c r="G185" s="9" t="s">
        <v>151</v>
      </c>
      <c r="H185" s="56" t="s">
        <v>299</v>
      </c>
      <c r="I185" s="23" t="s">
        <v>159</v>
      </c>
      <c r="J185" s="150"/>
    </row>
    <row r="186" spans="3:10" s="1" customFormat="1" ht="15.6" customHeight="1" x14ac:dyDescent="0.2">
      <c r="C186" s="205"/>
      <c r="D186" s="130"/>
      <c r="E186" s="115"/>
      <c r="F186" s="129"/>
      <c r="G186" s="9" t="s">
        <v>151</v>
      </c>
      <c r="H186" s="56" t="s">
        <v>300</v>
      </c>
      <c r="I186" s="23" t="s">
        <v>159</v>
      </c>
      <c r="J186" s="150"/>
    </row>
    <row r="187" spans="3:10" s="1" customFormat="1" ht="15.6" customHeight="1" x14ac:dyDescent="0.2">
      <c r="C187" s="205"/>
      <c r="D187" s="130"/>
      <c r="E187" s="115"/>
      <c r="F187" s="129"/>
      <c r="G187" s="9" t="s">
        <v>151</v>
      </c>
      <c r="H187" s="56" t="s">
        <v>301</v>
      </c>
      <c r="I187" s="23" t="s">
        <v>153</v>
      </c>
      <c r="J187" s="150"/>
    </row>
    <row r="188" spans="3:10" s="1" customFormat="1" ht="15.6" customHeight="1" x14ac:dyDescent="0.2">
      <c r="C188" s="205"/>
      <c r="D188" s="130"/>
      <c r="E188" s="115"/>
      <c r="F188" s="129"/>
      <c r="G188" s="9" t="s">
        <v>151</v>
      </c>
      <c r="H188" s="56" t="s">
        <v>302</v>
      </c>
      <c r="I188" s="23" t="s">
        <v>159</v>
      </c>
      <c r="J188" s="150"/>
    </row>
    <row r="189" spans="3:10" s="1" customFormat="1" ht="15.6" customHeight="1" x14ac:dyDescent="0.2">
      <c r="C189" s="205"/>
      <c r="D189" s="130"/>
      <c r="E189" s="115"/>
      <c r="F189" s="129"/>
      <c r="G189" s="9" t="s">
        <v>151</v>
      </c>
      <c r="H189" s="56" t="s">
        <v>303</v>
      </c>
      <c r="I189" s="23" t="s">
        <v>153</v>
      </c>
      <c r="J189" s="150"/>
    </row>
    <row r="190" spans="3:10" s="1" customFormat="1" ht="15.6" customHeight="1" x14ac:dyDescent="0.2">
      <c r="C190" s="205"/>
      <c r="D190" s="130"/>
      <c r="E190" s="115"/>
      <c r="F190" s="129"/>
      <c r="G190" s="9" t="s">
        <v>151</v>
      </c>
      <c r="H190" s="56" t="s">
        <v>304</v>
      </c>
      <c r="I190" s="23" t="s">
        <v>153</v>
      </c>
      <c r="J190" s="151"/>
    </row>
    <row r="191" spans="3:10" s="1" customFormat="1" ht="63" x14ac:dyDescent="0.2">
      <c r="C191" s="205"/>
      <c r="D191" s="6" t="s">
        <v>64</v>
      </c>
      <c r="E191" s="7" t="s">
        <v>133</v>
      </c>
      <c r="F191" s="15" t="s">
        <v>65</v>
      </c>
      <c r="G191" s="155" t="s">
        <v>261</v>
      </c>
      <c r="H191" s="155"/>
      <c r="I191" s="155"/>
      <c r="J191" s="40" t="s">
        <v>66</v>
      </c>
    </row>
    <row r="192" spans="3:10" s="1" customFormat="1" ht="21" customHeight="1" x14ac:dyDescent="0.2">
      <c r="C192" s="205"/>
      <c r="D192" s="130" t="s">
        <v>67</v>
      </c>
      <c r="E192" s="115" t="s">
        <v>135</v>
      </c>
      <c r="F192" s="129" t="s">
        <v>68</v>
      </c>
      <c r="G192" s="9" t="s">
        <v>151</v>
      </c>
      <c r="H192" s="8" t="s">
        <v>305</v>
      </c>
      <c r="I192" s="17" t="s">
        <v>159</v>
      </c>
      <c r="J192" s="149" t="s">
        <v>69</v>
      </c>
    </row>
    <row r="193" spans="3:10" s="1" customFormat="1" ht="22.5" x14ac:dyDescent="0.2">
      <c r="C193" s="205"/>
      <c r="D193" s="130"/>
      <c r="E193" s="115"/>
      <c r="F193" s="129"/>
      <c r="G193" s="9" t="s">
        <v>151</v>
      </c>
      <c r="H193" s="10" t="s">
        <v>307</v>
      </c>
      <c r="I193" s="17" t="s">
        <v>153</v>
      </c>
      <c r="J193" s="150"/>
    </row>
    <row r="194" spans="3:10" s="1" customFormat="1" ht="13.9" customHeight="1" x14ac:dyDescent="0.2">
      <c r="C194" s="205"/>
      <c r="D194" s="130"/>
      <c r="E194" s="115"/>
      <c r="F194" s="129"/>
      <c r="G194" s="8" t="s">
        <v>154</v>
      </c>
      <c r="H194" s="12" t="s">
        <v>306</v>
      </c>
      <c r="I194" s="17" t="s">
        <v>153</v>
      </c>
      <c r="J194" s="151"/>
    </row>
    <row r="195" spans="3:10" s="1" customFormat="1" ht="157.5" x14ac:dyDescent="0.2">
      <c r="C195" s="205"/>
      <c r="D195" s="48" t="s">
        <v>414</v>
      </c>
      <c r="E195" s="47" t="s">
        <v>418</v>
      </c>
      <c r="F195" s="15" t="s">
        <v>416</v>
      </c>
      <c r="G195" s="9" t="s">
        <v>415</v>
      </c>
      <c r="H195" s="10" t="s">
        <v>417</v>
      </c>
      <c r="I195" s="17" t="s">
        <v>159</v>
      </c>
      <c r="J195" s="55" t="s">
        <v>419</v>
      </c>
    </row>
    <row r="196" spans="3:10" s="1" customFormat="1" ht="15.6" customHeight="1" x14ac:dyDescent="0.2">
      <c r="C196" s="205"/>
      <c r="D196" s="130" t="s">
        <v>426</v>
      </c>
      <c r="E196" s="115" t="s">
        <v>424</v>
      </c>
      <c r="F196" s="129" t="s">
        <v>421</v>
      </c>
      <c r="G196" s="9" t="s">
        <v>151</v>
      </c>
      <c r="H196" s="10" t="s">
        <v>422</v>
      </c>
      <c r="I196" s="17" t="s">
        <v>159</v>
      </c>
      <c r="J196" s="202" t="s">
        <v>425</v>
      </c>
    </row>
    <row r="197" spans="3:10" s="1" customFormat="1" ht="11.25" x14ac:dyDescent="0.2">
      <c r="C197" s="205"/>
      <c r="D197" s="130"/>
      <c r="E197" s="115"/>
      <c r="F197" s="129"/>
      <c r="G197" s="9" t="s">
        <v>420</v>
      </c>
      <c r="H197" s="10" t="s">
        <v>423</v>
      </c>
      <c r="I197" s="17" t="s">
        <v>159</v>
      </c>
      <c r="J197" s="203"/>
    </row>
    <row r="198" spans="3:10" s="1" customFormat="1" ht="47.25" x14ac:dyDescent="0.2">
      <c r="C198" s="206"/>
      <c r="D198" s="48" t="s">
        <v>430</v>
      </c>
      <c r="E198" s="47" t="s">
        <v>431</v>
      </c>
      <c r="F198" s="50" t="s">
        <v>429</v>
      </c>
      <c r="G198" s="9" t="s">
        <v>428</v>
      </c>
      <c r="H198" s="10" t="s">
        <v>427</v>
      </c>
      <c r="I198" s="17" t="s">
        <v>432</v>
      </c>
      <c r="J198" s="55" t="s">
        <v>433</v>
      </c>
    </row>
    <row r="199" spans="3:10" s="1" customFormat="1" x14ac:dyDescent="0.2">
      <c r="C199" s="146"/>
      <c r="D199" s="147"/>
      <c r="E199" s="147"/>
      <c r="F199" s="147"/>
      <c r="G199" s="147"/>
      <c r="H199" s="147"/>
      <c r="I199" s="147"/>
      <c r="J199" s="148"/>
    </row>
    <row r="200" spans="3:10" s="1" customFormat="1" ht="14.45" customHeight="1" x14ac:dyDescent="0.2">
      <c r="C200" s="152" t="s">
        <v>70</v>
      </c>
      <c r="D200" s="130" t="s">
        <v>2</v>
      </c>
      <c r="E200" s="115" t="s">
        <v>123</v>
      </c>
      <c r="F200" s="116" t="s">
        <v>365</v>
      </c>
      <c r="G200" s="9" t="s">
        <v>151</v>
      </c>
      <c r="H200" s="10" t="s">
        <v>364</v>
      </c>
      <c r="I200" s="17" t="s">
        <v>153</v>
      </c>
      <c r="J200" s="41" t="s">
        <v>3</v>
      </c>
    </row>
    <row r="201" spans="3:10" s="1" customFormat="1" x14ac:dyDescent="0.2">
      <c r="C201" s="153"/>
      <c r="D201" s="130"/>
      <c r="E201" s="115"/>
      <c r="F201" s="117"/>
      <c r="G201" s="9" t="s">
        <v>151</v>
      </c>
      <c r="H201" s="9" t="s">
        <v>218</v>
      </c>
      <c r="I201" s="17" t="s">
        <v>153</v>
      </c>
      <c r="J201" s="42"/>
    </row>
    <row r="202" spans="3:10" s="1" customFormat="1" x14ac:dyDescent="0.2">
      <c r="C202" s="153"/>
      <c r="D202" s="137" t="s">
        <v>369</v>
      </c>
      <c r="E202" s="135" t="s">
        <v>370</v>
      </c>
      <c r="F202" s="133" t="s">
        <v>371</v>
      </c>
      <c r="G202" s="9" t="s">
        <v>151</v>
      </c>
      <c r="H202" s="33" t="s">
        <v>372</v>
      </c>
      <c r="I202" s="17" t="s">
        <v>153</v>
      </c>
      <c r="J202" s="39" t="s">
        <v>368</v>
      </c>
    </row>
    <row r="203" spans="3:10" s="1" customFormat="1" x14ac:dyDescent="0.2">
      <c r="C203" s="153"/>
      <c r="D203" s="138"/>
      <c r="E203" s="136"/>
      <c r="F203" s="134"/>
      <c r="G203" s="9" t="s">
        <v>154</v>
      </c>
      <c r="H203" s="33" t="s">
        <v>373</v>
      </c>
      <c r="I203" s="17" t="s">
        <v>153</v>
      </c>
      <c r="J203" s="39"/>
    </row>
    <row r="204" spans="3:10" s="1" customFormat="1" ht="22.9" customHeight="1" x14ac:dyDescent="0.2">
      <c r="C204" s="153"/>
      <c r="D204" s="137" t="s">
        <v>112</v>
      </c>
      <c r="E204" s="135" t="s">
        <v>123</v>
      </c>
      <c r="F204" s="133" t="s">
        <v>71</v>
      </c>
      <c r="G204" s="9" t="s">
        <v>151</v>
      </c>
      <c r="H204" s="33" t="s">
        <v>308</v>
      </c>
      <c r="I204" s="17" t="s">
        <v>153</v>
      </c>
      <c r="J204" s="149" t="s">
        <v>72</v>
      </c>
    </row>
    <row r="205" spans="3:10" s="1" customFormat="1" ht="22.9" customHeight="1" x14ac:dyDescent="0.2">
      <c r="C205" s="153"/>
      <c r="D205" s="145"/>
      <c r="E205" s="144"/>
      <c r="F205" s="159"/>
      <c r="G205" s="9" t="s">
        <v>151</v>
      </c>
      <c r="H205" s="33" t="s">
        <v>309</v>
      </c>
      <c r="I205" s="17" t="s">
        <v>153</v>
      </c>
      <c r="J205" s="150"/>
    </row>
    <row r="206" spans="3:10" s="1" customFormat="1" ht="22.9" customHeight="1" x14ac:dyDescent="0.2">
      <c r="C206" s="153"/>
      <c r="D206" s="138"/>
      <c r="E206" s="136"/>
      <c r="F206" s="134"/>
      <c r="G206" s="9" t="s">
        <v>151</v>
      </c>
      <c r="H206" s="9" t="s">
        <v>310</v>
      </c>
      <c r="I206" s="17" t="s">
        <v>159</v>
      </c>
      <c r="J206" s="151"/>
    </row>
    <row r="207" spans="3:10" s="1" customFormat="1" ht="15.6" customHeight="1" x14ac:dyDescent="0.2">
      <c r="C207" s="153"/>
      <c r="D207" s="130" t="s">
        <v>73</v>
      </c>
      <c r="E207" s="115" t="s">
        <v>134</v>
      </c>
      <c r="F207" s="129" t="s">
        <v>74</v>
      </c>
      <c r="G207" s="9" t="s">
        <v>151</v>
      </c>
      <c r="H207" s="20" t="s">
        <v>333</v>
      </c>
      <c r="I207" s="17" t="s">
        <v>159</v>
      </c>
      <c r="J207" s="149" t="s">
        <v>75</v>
      </c>
    </row>
    <row r="208" spans="3:10" s="1" customFormat="1" ht="15.6" customHeight="1" x14ac:dyDescent="0.2">
      <c r="C208" s="153"/>
      <c r="D208" s="130"/>
      <c r="E208" s="115"/>
      <c r="F208" s="129"/>
      <c r="G208" s="9" t="s">
        <v>151</v>
      </c>
      <c r="H208" s="20" t="s">
        <v>334</v>
      </c>
      <c r="I208" s="17" t="s">
        <v>159</v>
      </c>
      <c r="J208" s="150"/>
    </row>
    <row r="209" spans="3:10" s="1" customFormat="1" ht="15.6" customHeight="1" x14ac:dyDescent="0.2">
      <c r="C209" s="153"/>
      <c r="D209" s="130"/>
      <c r="E209" s="115"/>
      <c r="F209" s="129"/>
      <c r="G209" s="9" t="s">
        <v>151</v>
      </c>
      <c r="H209" s="20" t="s">
        <v>335</v>
      </c>
      <c r="I209" s="17" t="s">
        <v>159</v>
      </c>
      <c r="J209" s="150"/>
    </row>
    <row r="210" spans="3:10" s="1" customFormat="1" ht="11.25" x14ac:dyDescent="0.2">
      <c r="C210" s="153"/>
      <c r="D210" s="130"/>
      <c r="E210" s="115"/>
      <c r="F210" s="129"/>
      <c r="G210" s="9" t="s">
        <v>151</v>
      </c>
      <c r="H210" s="10" t="s">
        <v>336</v>
      </c>
      <c r="I210" s="17" t="s">
        <v>153</v>
      </c>
      <c r="J210" s="150"/>
    </row>
    <row r="211" spans="3:10" s="1" customFormat="1" ht="15.6" customHeight="1" x14ac:dyDescent="0.2">
      <c r="C211" s="153"/>
      <c r="D211" s="130"/>
      <c r="E211" s="115"/>
      <c r="F211" s="129"/>
      <c r="G211" s="9" t="s">
        <v>151</v>
      </c>
      <c r="H211" s="10" t="s">
        <v>337</v>
      </c>
      <c r="I211" s="17" t="s">
        <v>159</v>
      </c>
      <c r="J211" s="150"/>
    </row>
    <row r="212" spans="3:10" s="1" customFormat="1" ht="15.6" customHeight="1" x14ac:dyDescent="0.2">
      <c r="C212" s="154"/>
      <c r="D212" s="130"/>
      <c r="E212" s="115"/>
      <c r="F212" s="129"/>
      <c r="G212" s="9" t="s">
        <v>151</v>
      </c>
      <c r="H212" s="10" t="s">
        <v>338</v>
      </c>
      <c r="I212" s="17" t="s">
        <v>159</v>
      </c>
      <c r="J212" s="151"/>
    </row>
    <row r="213" spans="3:10" s="1" customFormat="1" x14ac:dyDescent="0.25">
      <c r="C213" s="192"/>
      <c r="D213" s="193"/>
      <c r="E213" s="193"/>
      <c r="F213" s="193"/>
      <c r="G213" s="193"/>
      <c r="H213" s="193"/>
      <c r="I213" s="193"/>
      <c r="J213" s="194"/>
    </row>
    <row r="214" spans="3:10" s="1" customFormat="1" ht="31.15" customHeight="1" x14ac:dyDescent="0.2">
      <c r="C214" s="142" t="s">
        <v>76</v>
      </c>
      <c r="D214" s="143" t="s">
        <v>77</v>
      </c>
      <c r="E214" s="130" t="s">
        <v>114</v>
      </c>
      <c r="F214" s="129" t="s">
        <v>78</v>
      </c>
      <c r="G214" s="121" t="s">
        <v>151</v>
      </c>
      <c r="H214" s="31" t="s">
        <v>339</v>
      </c>
      <c r="I214" s="17" t="s">
        <v>159</v>
      </c>
      <c r="J214" s="118" t="s">
        <v>79</v>
      </c>
    </row>
    <row r="215" spans="3:10" s="1" customFormat="1" ht="15.6" customHeight="1" x14ac:dyDescent="0.2">
      <c r="C215" s="142"/>
      <c r="D215" s="143"/>
      <c r="E215" s="130"/>
      <c r="F215" s="129"/>
      <c r="G215" s="121"/>
      <c r="H215" s="31" t="s">
        <v>340</v>
      </c>
      <c r="I215" s="17" t="s">
        <v>153</v>
      </c>
      <c r="J215" s="119"/>
    </row>
    <row r="216" spans="3:10" s="1" customFormat="1" ht="15.6" customHeight="1" x14ac:dyDescent="0.2">
      <c r="C216" s="142"/>
      <c r="D216" s="143"/>
      <c r="E216" s="130"/>
      <c r="F216" s="129"/>
      <c r="G216" s="121"/>
      <c r="H216" s="31" t="s">
        <v>341</v>
      </c>
      <c r="I216" s="17" t="s">
        <v>159</v>
      </c>
      <c r="J216" s="119"/>
    </row>
    <row r="217" spans="3:10" s="1" customFormat="1" ht="15.6" customHeight="1" x14ac:dyDescent="0.2">
      <c r="C217" s="142"/>
      <c r="D217" s="143"/>
      <c r="E217" s="130"/>
      <c r="F217" s="129"/>
      <c r="G217" s="121"/>
      <c r="H217" s="31" t="s">
        <v>342</v>
      </c>
      <c r="I217" s="17" t="s">
        <v>159</v>
      </c>
      <c r="J217" s="119"/>
    </row>
    <row r="218" spans="3:10" s="1" customFormat="1" ht="15.6" customHeight="1" x14ac:dyDescent="0.2">
      <c r="C218" s="142"/>
      <c r="D218" s="143"/>
      <c r="E218" s="130"/>
      <c r="F218" s="129"/>
      <c r="G218" s="121"/>
      <c r="H218" s="31" t="s">
        <v>343</v>
      </c>
      <c r="I218" s="17" t="s">
        <v>159</v>
      </c>
      <c r="J218" s="119"/>
    </row>
    <row r="219" spans="3:10" s="1" customFormat="1" ht="15.6" customHeight="1" x14ac:dyDescent="0.2">
      <c r="C219" s="142"/>
      <c r="D219" s="143"/>
      <c r="E219" s="130"/>
      <c r="F219" s="129"/>
      <c r="G219" s="121"/>
      <c r="H219" s="31" t="s">
        <v>344</v>
      </c>
      <c r="I219" s="17" t="s">
        <v>159</v>
      </c>
      <c r="J219" s="119"/>
    </row>
    <row r="220" spans="3:10" s="1" customFormat="1" ht="15.6" customHeight="1" x14ac:dyDescent="0.2">
      <c r="C220" s="142"/>
      <c r="D220" s="143"/>
      <c r="E220" s="130"/>
      <c r="F220" s="129"/>
      <c r="G220" s="121"/>
      <c r="H220" s="31" t="s">
        <v>346</v>
      </c>
      <c r="I220" s="17" t="s">
        <v>153</v>
      </c>
      <c r="J220" s="119"/>
    </row>
    <row r="221" spans="3:10" s="1" customFormat="1" ht="15.6" customHeight="1" x14ac:dyDescent="0.2">
      <c r="C221" s="142"/>
      <c r="D221" s="143"/>
      <c r="E221" s="130"/>
      <c r="F221" s="129"/>
      <c r="G221" s="121"/>
      <c r="H221" s="31" t="s">
        <v>345</v>
      </c>
      <c r="I221" s="17" t="s">
        <v>159</v>
      </c>
      <c r="J221" s="119"/>
    </row>
    <row r="222" spans="3:10" s="1" customFormat="1" ht="45" x14ac:dyDescent="0.2">
      <c r="C222" s="142"/>
      <c r="D222" s="143"/>
      <c r="E222" s="130"/>
      <c r="F222" s="129"/>
      <c r="G222" s="121"/>
      <c r="H222" s="31" t="s">
        <v>347</v>
      </c>
      <c r="I222" s="17" t="s">
        <v>159</v>
      </c>
      <c r="J222" s="119"/>
    </row>
    <row r="223" spans="3:10" s="1" customFormat="1" ht="15.6" customHeight="1" x14ac:dyDescent="0.2">
      <c r="C223" s="142"/>
      <c r="D223" s="143"/>
      <c r="E223" s="130"/>
      <c r="F223" s="129"/>
      <c r="G223" s="121"/>
      <c r="H223" s="31" t="s">
        <v>348</v>
      </c>
      <c r="I223" s="17" t="s">
        <v>159</v>
      </c>
      <c r="J223" s="120"/>
    </row>
    <row r="224" spans="3:10" s="1" customFormat="1" ht="46.9" customHeight="1" x14ac:dyDescent="0.2">
      <c r="C224" s="142"/>
      <c r="D224" s="130" t="s">
        <v>80</v>
      </c>
      <c r="E224" s="115" t="s">
        <v>136</v>
      </c>
      <c r="F224" s="129" t="s">
        <v>81</v>
      </c>
      <c r="G224" s="9" t="s">
        <v>151</v>
      </c>
      <c r="H224" s="31" t="s">
        <v>349</v>
      </c>
      <c r="I224" s="17" t="s">
        <v>159</v>
      </c>
      <c r="J224" s="118" t="s">
        <v>82</v>
      </c>
    </row>
    <row r="225" spans="3:10" s="1" customFormat="1" ht="45" x14ac:dyDescent="0.2">
      <c r="C225" s="142"/>
      <c r="D225" s="130"/>
      <c r="E225" s="115"/>
      <c r="F225" s="129"/>
      <c r="G225" s="9" t="s">
        <v>151</v>
      </c>
      <c r="H225" s="10" t="s">
        <v>350</v>
      </c>
      <c r="I225" s="17" t="s">
        <v>159</v>
      </c>
      <c r="J225" s="120"/>
    </row>
    <row r="226" spans="3:10" s="1" customFormat="1" x14ac:dyDescent="0.2">
      <c r="C226" s="146"/>
      <c r="D226" s="147"/>
      <c r="E226" s="147"/>
      <c r="F226" s="147"/>
      <c r="G226" s="147"/>
      <c r="H226" s="147"/>
      <c r="I226" s="147"/>
      <c r="J226" s="148"/>
    </row>
    <row r="227" spans="3:10" s="1" customFormat="1" ht="47.25" x14ac:dyDescent="0.2">
      <c r="C227" s="142" t="s">
        <v>83</v>
      </c>
      <c r="D227" s="6" t="s">
        <v>146</v>
      </c>
      <c r="E227" s="7" t="s">
        <v>137</v>
      </c>
      <c r="F227" s="28" t="s">
        <v>84</v>
      </c>
      <c r="G227" s="126" t="s">
        <v>351</v>
      </c>
      <c r="H227" s="127"/>
      <c r="I227" s="128"/>
      <c r="J227" s="38" t="s">
        <v>85</v>
      </c>
    </row>
    <row r="228" spans="3:10" s="1" customFormat="1" ht="47.25" x14ac:dyDescent="0.2">
      <c r="C228" s="142"/>
      <c r="D228" s="6" t="s">
        <v>86</v>
      </c>
      <c r="E228" s="7" t="s">
        <v>138</v>
      </c>
      <c r="F228" s="28" t="s">
        <v>87</v>
      </c>
      <c r="G228" s="9" t="s">
        <v>151</v>
      </c>
      <c r="H228" s="33" t="s">
        <v>352</v>
      </c>
      <c r="I228" s="17" t="s">
        <v>159</v>
      </c>
      <c r="J228" s="38" t="s">
        <v>88</v>
      </c>
    </row>
    <row r="229" spans="3:10" s="1" customFormat="1" x14ac:dyDescent="0.2">
      <c r="C229" s="146"/>
      <c r="D229" s="147"/>
      <c r="E229" s="147"/>
      <c r="F229" s="147"/>
      <c r="G229" s="147"/>
      <c r="H229" s="147"/>
      <c r="I229" s="147"/>
      <c r="J229" s="148"/>
    </row>
    <row r="230" spans="3:10" s="1" customFormat="1" ht="69" customHeight="1" x14ac:dyDescent="0.2">
      <c r="C230" s="142" t="s">
        <v>111</v>
      </c>
      <c r="D230" s="6" t="s">
        <v>89</v>
      </c>
      <c r="E230" s="7" t="s">
        <v>139</v>
      </c>
      <c r="F230" s="15" t="s">
        <v>90</v>
      </c>
      <c r="G230" s="126" t="s">
        <v>363</v>
      </c>
      <c r="H230" s="127"/>
      <c r="I230" s="128"/>
      <c r="J230" s="38" t="s">
        <v>91</v>
      </c>
    </row>
    <row r="231" spans="3:10" s="1" customFormat="1" ht="49.15" customHeight="1" x14ac:dyDescent="0.2">
      <c r="C231" s="142"/>
      <c r="D231" s="6" t="s">
        <v>366</v>
      </c>
      <c r="E231" s="7" t="s">
        <v>140</v>
      </c>
      <c r="F231" s="15" t="s">
        <v>92</v>
      </c>
      <c r="G231" s="126" t="s">
        <v>363</v>
      </c>
      <c r="H231" s="127"/>
      <c r="I231" s="128"/>
      <c r="J231" s="6" t="s">
        <v>367</v>
      </c>
    </row>
    <row r="232" spans="3:10" ht="24.6" customHeight="1" x14ac:dyDescent="0.25">
      <c r="C232" s="131"/>
      <c r="D232" s="132"/>
      <c r="E232" s="132"/>
      <c r="F232" s="132"/>
      <c r="G232" s="132"/>
      <c r="H232" s="132"/>
      <c r="I232" s="132"/>
      <c r="J232" s="139"/>
    </row>
    <row r="233" spans="3:10" ht="60" x14ac:dyDescent="0.25">
      <c r="C233" s="44" t="s">
        <v>353</v>
      </c>
      <c r="D233" s="6" t="s">
        <v>354</v>
      </c>
      <c r="E233" s="7" t="s">
        <v>361</v>
      </c>
      <c r="F233" s="7" t="s">
        <v>362</v>
      </c>
      <c r="G233" s="140" t="s">
        <v>355</v>
      </c>
      <c r="H233" s="141"/>
      <c r="I233" s="141"/>
      <c r="J233" s="7" t="s">
        <v>374</v>
      </c>
    </row>
    <row r="234" spans="3:10" x14ac:dyDescent="0.25">
      <c r="C234" s="131"/>
      <c r="D234" s="132"/>
      <c r="E234" s="132"/>
      <c r="F234" s="132"/>
      <c r="G234" s="132"/>
      <c r="H234" s="132"/>
      <c r="I234" s="37"/>
      <c r="J234" s="36"/>
    </row>
    <row r="235" spans="3:10" ht="51" customHeight="1" x14ac:dyDescent="0.25">
      <c r="C235" s="11" t="s">
        <v>356</v>
      </c>
      <c r="D235" s="35" t="s">
        <v>357</v>
      </c>
      <c r="E235" s="7" t="s">
        <v>358</v>
      </c>
      <c r="F235" s="15" t="s">
        <v>359</v>
      </c>
      <c r="G235" s="123" t="s">
        <v>355</v>
      </c>
      <c r="H235" s="124"/>
      <c r="I235" s="125"/>
      <c r="J235" s="38" t="s">
        <v>360</v>
      </c>
    </row>
    <row r="244" spans="4:5" x14ac:dyDescent="0.25">
      <c r="D244" s="59">
        <v>119</v>
      </c>
      <c r="E244" s="4" t="s">
        <v>435</v>
      </c>
    </row>
    <row r="245" spans="4:5" x14ac:dyDescent="0.25">
      <c r="D245" s="59">
        <v>87</v>
      </c>
      <c r="E245" s="4" t="s">
        <v>436</v>
      </c>
    </row>
    <row r="246" spans="4:5" x14ac:dyDescent="0.25">
      <c r="D246" s="59"/>
    </row>
  </sheetData>
  <mergeCells count="169">
    <mergeCell ref="F15:F16"/>
    <mergeCell ref="E15:E16"/>
    <mergeCell ref="D15:D16"/>
    <mergeCell ref="C15:C16"/>
    <mergeCell ref="J15:J16"/>
    <mergeCell ref="J196:J197"/>
    <mergeCell ref="F196:F197"/>
    <mergeCell ref="E196:E197"/>
    <mergeCell ref="D196:D197"/>
    <mergeCell ref="C173:C198"/>
    <mergeCell ref="D92:D98"/>
    <mergeCell ref="E92:E98"/>
    <mergeCell ref="F92:F98"/>
    <mergeCell ref="J92:J98"/>
    <mergeCell ref="F99:F116"/>
    <mergeCell ref="E99:E116"/>
    <mergeCell ref="D99:D116"/>
    <mergeCell ref="C82:C116"/>
    <mergeCell ref="J157:J158"/>
    <mergeCell ref="G157:G158"/>
    <mergeCell ref="F157:F158"/>
    <mergeCell ref="E157:E158"/>
    <mergeCell ref="D157:D158"/>
    <mergeCell ref="C19:C28"/>
    <mergeCell ref="J99:J116"/>
    <mergeCell ref="D8:D13"/>
    <mergeCell ref="J8:J13"/>
    <mergeCell ref="C8:C13"/>
    <mergeCell ref="F8:F13"/>
    <mergeCell ref="E8:E13"/>
    <mergeCell ref="C6:J6"/>
    <mergeCell ref="C14:J14"/>
    <mergeCell ref="C213:J213"/>
    <mergeCell ref="C81:J81"/>
    <mergeCell ref="C117:J117"/>
    <mergeCell ref="G54:I54"/>
    <mergeCell ref="E19:E28"/>
    <mergeCell ref="F19:F28"/>
    <mergeCell ref="J19:J28"/>
    <mergeCell ref="D29:D50"/>
    <mergeCell ref="E29:E50"/>
    <mergeCell ref="F29:F50"/>
    <mergeCell ref="C51:J51"/>
    <mergeCell ref="J73:J78"/>
    <mergeCell ref="F82:F91"/>
    <mergeCell ref="E82:E91"/>
    <mergeCell ref="D82:D91"/>
    <mergeCell ref="J82:J91"/>
    <mergeCell ref="C18:J18"/>
    <mergeCell ref="C17:J17"/>
    <mergeCell ref="D19:D28"/>
    <mergeCell ref="D55:D69"/>
    <mergeCell ref="E55:E69"/>
    <mergeCell ref="F55:F69"/>
    <mergeCell ref="J55:J69"/>
    <mergeCell ref="F70:F71"/>
    <mergeCell ref="D70:D71"/>
    <mergeCell ref="E70:E71"/>
    <mergeCell ref="J70:J71"/>
    <mergeCell ref="C29:C50"/>
    <mergeCell ref="J29:J50"/>
    <mergeCell ref="C52:C80"/>
    <mergeCell ref="D73:D80"/>
    <mergeCell ref="E73:E80"/>
    <mergeCell ref="F73:F80"/>
    <mergeCell ref="E177:E178"/>
    <mergeCell ref="D177:D178"/>
    <mergeCell ref="F177:F178"/>
    <mergeCell ref="J177:J178"/>
    <mergeCell ref="F174:F176"/>
    <mergeCell ref="E174:E176"/>
    <mergeCell ref="D181:D190"/>
    <mergeCell ref="J181:J190"/>
    <mergeCell ref="D118:D123"/>
    <mergeCell ref="E118:E123"/>
    <mergeCell ref="F118:F123"/>
    <mergeCell ref="F141:F144"/>
    <mergeCell ref="D125:D131"/>
    <mergeCell ref="E125:E131"/>
    <mergeCell ref="J118:J123"/>
    <mergeCell ref="J125:J131"/>
    <mergeCell ref="F125:F131"/>
    <mergeCell ref="D174:D176"/>
    <mergeCell ref="E141:E144"/>
    <mergeCell ref="D141:D144"/>
    <mergeCell ref="J141:J144"/>
    <mergeCell ref="G145:I145"/>
    <mergeCell ref="D133:D136"/>
    <mergeCell ref="E133:E136"/>
    <mergeCell ref="F149:F150"/>
    <mergeCell ref="E167:E169"/>
    <mergeCell ref="E151:E156"/>
    <mergeCell ref="D151:D156"/>
    <mergeCell ref="J151:J156"/>
    <mergeCell ref="F151:F156"/>
    <mergeCell ref="J149:J150"/>
    <mergeCell ref="F133:F136"/>
    <mergeCell ref="J133:J136"/>
    <mergeCell ref="D137:D140"/>
    <mergeCell ref="E137:E140"/>
    <mergeCell ref="F137:F140"/>
    <mergeCell ref="J137:J140"/>
    <mergeCell ref="E146:E148"/>
    <mergeCell ref="D146:D148"/>
    <mergeCell ref="F146:F148"/>
    <mergeCell ref="J146:J148"/>
    <mergeCell ref="F160:F163"/>
    <mergeCell ref="E160:E163"/>
    <mergeCell ref="D160:D163"/>
    <mergeCell ref="J160:J163"/>
    <mergeCell ref="F164:F166"/>
    <mergeCell ref="E164:E166"/>
    <mergeCell ref="D164:D166"/>
    <mergeCell ref="D200:D201"/>
    <mergeCell ref="C200:C212"/>
    <mergeCell ref="E200:E201"/>
    <mergeCell ref="G191:I191"/>
    <mergeCell ref="J192:J194"/>
    <mergeCell ref="D192:D194"/>
    <mergeCell ref="E192:E194"/>
    <mergeCell ref="F192:F194"/>
    <mergeCell ref="D167:D169"/>
    <mergeCell ref="J167:J169"/>
    <mergeCell ref="C172:J172"/>
    <mergeCell ref="J207:J212"/>
    <mergeCell ref="J174:J176"/>
    <mergeCell ref="C118:C171"/>
    <mergeCell ref="G173:I173"/>
    <mergeCell ref="D149:D150"/>
    <mergeCell ref="F207:F212"/>
    <mergeCell ref="E207:E212"/>
    <mergeCell ref="D207:D212"/>
    <mergeCell ref="F204:F206"/>
    <mergeCell ref="G180:I180"/>
    <mergeCell ref="F181:F190"/>
    <mergeCell ref="E149:E150"/>
    <mergeCell ref="D214:D223"/>
    <mergeCell ref="C230:C231"/>
    <mergeCell ref="E204:E206"/>
    <mergeCell ref="D204:D206"/>
    <mergeCell ref="C229:J229"/>
    <mergeCell ref="C227:C228"/>
    <mergeCell ref="C226:J226"/>
    <mergeCell ref="J204:J206"/>
    <mergeCell ref="C199:J199"/>
    <mergeCell ref="E181:E190"/>
    <mergeCell ref="F200:F201"/>
    <mergeCell ref="J164:J166"/>
    <mergeCell ref="G167:G169"/>
    <mergeCell ref="F167:F169"/>
    <mergeCell ref="G235:I235"/>
    <mergeCell ref="G230:I230"/>
    <mergeCell ref="G231:I231"/>
    <mergeCell ref="F224:F225"/>
    <mergeCell ref="E224:E225"/>
    <mergeCell ref="J224:J225"/>
    <mergeCell ref="G214:G223"/>
    <mergeCell ref="F214:F223"/>
    <mergeCell ref="E214:E223"/>
    <mergeCell ref="J214:J223"/>
    <mergeCell ref="C234:H234"/>
    <mergeCell ref="F202:F203"/>
    <mergeCell ref="E202:E203"/>
    <mergeCell ref="D202:D203"/>
    <mergeCell ref="G227:I227"/>
    <mergeCell ref="C232:J232"/>
    <mergeCell ref="G233:I233"/>
    <mergeCell ref="D224:D225"/>
    <mergeCell ref="C214:C225"/>
  </mergeCells>
  <phoneticPr fontId="5" type="noConversion"/>
  <hyperlinks>
    <hyperlink ref="J72" r:id="rId1" xr:uid="{8E8B87E7-AAB8-437F-812D-22D432473590}"/>
    <hyperlink ref="J132" r:id="rId2" xr:uid="{B3C82EBC-118F-49A5-B71A-B76DAC24C9DC}"/>
    <hyperlink ref="J92" r:id="rId3" xr:uid="{E01DEBA3-EDA6-4E46-994B-53A0DBAB38E9}"/>
    <hyperlink ref="J125" r:id="rId4" xr:uid="{88C33520-10B3-4A52-8883-C15CCACC5815}"/>
    <hyperlink ref="J133" r:id="rId5" xr:uid="{D5559CAB-ECCB-493F-8732-6C3E755B7582}"/>
    <hyperlink ref="J137" r:id="rId6" xr:uid="{529854EC-78B7-43F2-A7BA-584EBF7887CA}"/>
    <hyperlink ref="J141" r:id="rId7" xr:uid="{811A1386-E042-466A-92F5-47C238056A6C}"/>
    <hyperlink ref="J146" r:id="rId8" xr:uid="{A8529235-5020-46C9-A403-9C2D4649250F}"/>
    <hyperlink ref="J180" r:id="rId9" xr:uid="{2D05EFBF-03F9-4018-BABB-89788CA5D6DA}"/>
    <hyperlink ref="J181" r:id="rId10" xr:uid="{01921223-C53E-4ECA-8639-1954307464F1}"/>
    <hyperlink ref="J192" r:id="rId11" xr:uid="{430AEE35-CB81-4D01-8D80-3DD7EFBADD86}"/>
    <hyperlink ref="J173" r:id="rId12" xr:uid="{FD53E24A-CAF1-4159-932C-45416F62ADA5}"/>
    <hyperlink ref="J207" r:id="rId13" xr:uid="{A5AEB325-A198-4880-A71F-39A3EFC58B97}"/>
    <hyperlink ref="J177" r:id="rId14" xr:uid="{194F2E0A-7240-4743-9D50-A993949A3BD1}"/>
    <hyperlink ref="J151" r:id="rId15" xr:uid="{29B2354E-1964-47D8-8166-FC8CCF5159A1}"/>
    <hyperlink ref="J149" r:id="rId16" xr:uid="{77DE10F0-85FF-40CE-9503-75C3C2DD2314}"/>
    <hyperlink ref="J145" r:id="rId17" xr:uid="{DD96A806-94BC-45DE-8C4A-1A9AC57EB78E}"/>
    <hyperlink ref="J118" r:id="rId18" xr:uid="{1421B337-FCCC-4A76-BDC6-A9DFBB447CF6}"/>
    <hyperlink ref="J82" r:id="rId19" xr:uid="{8222BB7C-CF82-4591-BBD0-B11EBAF88302}"/>
    <hyperlink ref="J73" r:id="rId20" xr:uid="{EA14AF3D-9E60-4DB2-AC1F-2AE8FD72474A}"/>
    <hyperlink ref="J70" r:id="rId21" xr:uid="{478F3563-6A66-48E2-8A66-2AB5ACA17680}"/>
    <hyperlink ref="J55" r:id="rId22" xr:uid="{A3E159A5-84A2-4873-B1B1-60D5E2FA7069}"/>
    <hyperlink ref="J54" r:id="rId23" xr:uid="{7400F1EA-6D94-44E1-8F01-B7E9647E7DEE}"/>
    <hyperlink ref="J204" r:id="rId24" xr:uid="{82D10320-5482-4F3B-8E06-ADCDEFE6514D}"/>
    <hyperlink ref="J214" r:id="rId25" xr:uid="{21D1D89A-E811-4DBB-BF65-242899B855DE}"/>
    <hyperlink ref="J224" r:id="rId26" xr:uid="{17DE17B7-98B6-4993-913D-F949789778C7}"/>
    <hyperlink ref="J230" r:id="rId27" xr:uid="{6A77C1DC-2076-480B-9ACE-89CCDBF8B77A}"/>
    <hyperlink ref="J227" r:id="rId28" xr:uid="{A578A597-7865-40D6-9373-1A4A9968F205}"/>
    <hyperlink ref="J228" r:id="rId29" xr:uid="{EDACE7AE-A809-41DD-BF3A-168B6217AB8B}"/>
    <hyperlink ref="J19" r:id="rId30" xr:uid="{38D02E43-F43D-491C-B070-839EF5EADEA3}"/>
    <hyperlink ref="J29" r:id="rId31" xr:uid="{D29C7CF4-8219-493C-9366-D6B145294821}"/>
    <hyperlink ref="J167" r:id="rId32" xr:uid="{9C7266CD-E6AF-40A8-9440-0A78E4A428FB}"/>
    <hyperlink ref="J164" r:id="rId33" xr:uid="{82464392-ABEF-4CAB-86E8-C4A60A48C6F2}"/>
    <hyperlink ref="J160" r:id="rId34" xr:uid="{9007F7FC-6403-485D-8531-F254D495D38D}"/>
    <hyperlink ref="J157" r:id="rId35" xr:uid="{0E681E18-B47B-46FD-A5A7-75C5C72D16BD}"/>
    <hyperlink ref="J159" r:id="rId36" xr:uid="{863E19C1-09CE-4645-A834-B443DCF9FAC7}"/>
    <hyperlink ref="J174" r:id="rId37" xr:uid="{7DAD5DB5-21F7-4A8B-8E7E-1F5B638258C8}"/>
    <hyperlink ref="J191" r:id="rId38" xr:uid="{91FACDF4-43A6-49AF-B63D-ABCA8FDDF20A}"/>
    <hyperlink ref="J235" r:id="rId39" xr:uid="{CD0FB38C-550A-47F8-B4DB-C755E8C51D5C}"/>
    <hyperlink ref="J200" r:id="rId40" xr:uid="{BD9C1D6A-6BDD-4CAF-A305-9C2DDFCA57AE}"/>
    <hyperlink ref="J8" r:id="rId41" xr:uid="{6F84C805-FE01-4296-8EE9-67C184DD5223}"/>
    <hyperlink ref="J52" r:id="rId42" xr:uid="{AC997337-086B-4C9D-8FE5-D053B2569D97}"/>
    <hyperlink ref="J53" r:id="rId43" xr:uid="{592A0FA9-B060-4A07-90DB-82AEA9C5D777}"/>
    <hyperlink ref="J124" r:id="rId44" xr:uid="{D50453EB-8EC2-4864-B15D-38E95664B068}"/>
    <hyperlink ref="J179" r:id="rId45" xr:uid="{A5DDC765-42B6-4450-9DB4-5E1D16730F70}"/>
    <hyperlink ref="J195" r:id="rId46" xr:uid="{861DC00F-4DB5-4224-A713-84D259E61753}"/>
    <hyperlink ref="J196" r:id="rId47" xr:uid="{4728BBBA-76A3-46DF-BF33-22AE736A5826}"/>
    <hyperlink ref="J198" r:id="rId48" xr:uid="{5A9C29A9-EB07-4306-A2A5-52D0E8503DFE}"/>
    <hyperlink ref="J171" r:id="rId49" xr:uid="{E1F7E880-A72A-4933-96CB-2C04D88B1161}"/>
    <hyperlink ref="J170" r:id="rId50" xr:uid="{97D7B3F8-78F2-441C-89CA-878F6E5C47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C22F6-64D7-4422-8911-A4F51B86EE88}">
  <dimension ref="D3:O47"/>
  <sheetViews>
    <sheetView topLeftCell="A38" zoomScaleNormal="100" workbookViewId="0">
      <selection activeCell="D4" sqref="D4:O47"/>
    </sheetView>
  </sheetViews>
  <sheetFormatPr defaultRowHeight="15" x14ac:dyDescent="0.25"/>
  <cols>
    <col min="4" max="4" width="18.85546875" style="65" customWidth="1"/>
    <col min="5" max="5" width="42.140625" style="66" customWidth="1"/>
    <col min="6" max="6" width="20.7109375" style="69" customWidth="1"/>
    <col min="7" max="7" width="41.140625" style="86" customWidth="1"/>
    <col min="8" max="8" width="41.140625" style="84" customWidth="1"/>
    <col min="9" max="9" width="49" style="2" bestFit="1" customWidth="1"/>
    <col min="10" max="10" width="31.7109375" style="75" bestFit="1" customWidth="1"/>
    <col min="11" max="11" width="49" style="106" customWidth="1"/>
    <col min="12" max="12" width="25.7109375" style="107" customWidth="1"/>
    <col min="13" max="13" width="27.28515625" style="94" customWidth="1"/>
    <col min="14" max="14" width="25.5703125" style="95" customWidth="1"/>
    <col min="15" max="15" width="17.42578125" style="94" customWidth="1"/>
  </cols>
  <sheetData>
    <row r="3" spans="4:15" ht="54" customHeight="1" x14ac:dyDescent="0.25">
      <c r="D3" s="92" t="s">
        <v>532</v>
      </c>
      <c r="E3" s="92"/>
      <c r="F3" s="92"/>
      <c r="G3" s="92"/>
      <c r="H3" s="92"/>
      <c r="I3" s="92"/>
      <c r="J3" s="92"/>
      <c r="K3" s="93"/>
      <c r="L3" s="93"/>
    </row>
    <row r="4" spans="4:15" s="90" customFormat="1" ht="33.6" customHeight="1" x14ac:dyDescent="0.25">
      <c r="D4" s="89" t="s">
        <v>451</v>
      </c>
      <c r="E4" s="62" t="s">
        <v>452</v>
      </c>
      <c r="F4" s="89" t="s">
        <v>454</v>
      </c>
      <c r="G4" s="62" t="s">
        <v>453</v>
      </c>
      <c r="H4" s="80" t="s">
        <v>557</v>
      </c>
      <c r="I4" s="89" t="s">
        <v>470</v>
      </c>
      <c r="J4" s="62" t="s">
        <v>163</v>
      </c>
      <c r="K4" s="96" t="s">
        <v>558</v>
      </c>
      <c r="L4" s="82" t="s">
        <v>553</v>
      </c>
      <c r="M4" s="91" t="s">
        <v>554</v>
      </c>
      <c r="N4" s="97" t="s">
        <v>555</v>
      </c>
      <c r="O4" s="91" t="s">
        <v>591</v>
      </c>
    </row>
    <row r="5" spans="4:15" ht="101.25" x14ac:dyDescent="0.25">
      <c r="D5" s="8" t="s">
        <v>151</v>
      </c>
      <c r="E5" s="12" t="s">
        <v>533</v>
      </c>
      <c r="F5" s="68" t="s">
        <v>455</v>
      </c>
      <c r="G5" s="81" t="s">
        <v>446</v>
      </c>
      <c r="H5" s="22" t="s">
        <v>556</v>
      </c>
      <c r="I5" s="81" t="s">
        <v>468</v>
      </c>
      <c r="J5" s="71" t="s">
        <v>466</v>
      </c>
      <c r="K5" s="98">
        <f>7.6/13.5</f>
        <v>0.56296296296296289</v>
      </c>
      <c r="L5" s="99">
        <v>3</v>
      </c>
      <c r="M5" s="100">
        <v>2</v>
      </c>
      <c r="N5" s="97">
        <f t="shared" ref="N5:N47" si="0">IF(K5*0.5+(L5/3)*0.3+(M5/2)*0.2&lt;1.2,K5*0.5+(L5/3)*0.3+(M5/2)*0.2,1.2)</f>
        <v>0.78148148148148144</v>
      </c>
      <c r="O5" s="91" t="s">
        <v>493</v>
      </c>
    </row>
    <row r="6" spans="4:15" ht="67.5" x14ac:dyDescent="0.25">
      <c r="D6" s="8" t="s">
        <v>151</v>
      </c>
      <c r="E6" s="12" t="s">
        <v>534</v>
      </c>
      <c r="F6" s="68" t="s">
        <v>455</v>
      </c>
      <c r="G6" s="81" t="s">
        <v>437</v>
      </c>
      <c r="H6" s="22" t="s">
        <v>556</v>
      </c>
      <c r="I6" s="81" t="s">
        <v>469</v>
      </c>
      <c r="J6" s="71" t="s">
        <v>466</v>
      </c>
      <c r="K6" s="98">
        <f>6.3/18</f>
        <v>0.35</v>
      </c>
      <c r="L6" s="99">
        <v>3</v>
      </c>
      <c r="M6" s="101">
        <v>2</v>
      </c>
      <c r="N6" s="97">
        <f t="shared" si="0"/>
        <v>0.67500000000000004</v>
      </c>
      <c r="O6" s="91" t="s">
        <v>493</v>
      </c>
    </row>
    <row r="7" spans="4:15" ht="114.6" customHeight="1" x14ac:dyDescent="0.25">
      <c r="D7" s="8" t="s">
        <v>151</v>
      </c>
      <c r="E7" s="12" t="s">
        <v>535</v>
      </c>
      <c r="F7" s="68" t="s">
        <v>455</v>
      </c>
      <c r="G7" s="81" t="s">
        <v>438</v>
      </c>
      <c r="H7" s="22" t="s">
        <v>556</v>
      </c>
      <c r="I7" s="10" t="s">
        <v>571</v>
      </c>
      <c r="J7" s="72" t="s">
        <v>467</v>
      </c>
      <c r="K7" s="102">
        <f>(17.5-15.3)/(20-15.3)</f>
        <v>0.46808510638297862</v>
      </c>
      <c r="L7" s="103">
        <v>3</v>
      </c>
      <c r="M7" s="101">
        <v>2</v>
      </c>
      <c r="N7" s="97">
        <f t="shared" si="0"/>
        <v>0.73404255319148937</v>
      </c>
      <c r="O7" s="91" t="s">
        <v>493</v>
      </c>
    </row>
    <row r="8" spans="4:15" s="1" customFormat="1" ht="51" customHeight="1" x14ac:dyDescent="0.2">
      <c r="D8" s="8" t="s">
        <v>151</v>
      </c>
      <c r="E8" s="12" t="s">
        <v>536</v>
      </c>
      <c r="F8" s="68" t="s">
        <v>455</v>
      </c>
      <c r="G8" s="81" t="s">
        <v>1</v>
      </c>
      <c r="H8" s="22" t="s">
        <v>560</v>
      </c>
      <c r="I8" s="81" t="s">
        <v>572</v>
      </c>
      <c r="J8" s="72" t="s">
        <v>472</v>
      </c>
      <c r="K8" s="102">
        <f>1%/3%</f>
        <v>0.33333333333333337</v>
      </c>
      <c r="L8" s="103">
        <v>2</v>
      </c>
      <c r="M8" s="101">
        <v>2</v>
      </c>
      <c r="N8" s="97">
        <f t="shared" si="0"/>
        <v>0.56666666666666665</v>
      </c>
      <c r="O8" s="91" t="s">
        <v>465</v>
      </c>
    </row>
    <row r="9" spans="4:15" s="1" customFormat="1" ht="88.15" customHeight="1" x14ac:dyDescent="0.2">
      <c r="D9" s="8" t="s">
        <v>151</v>
      </c>
      <c r="E9" s="12" t="s">
        <v>477</v>
      </c>
      <c r="F9" s="68" t="s">
        <v>455</v>
      </c>
      <c r="G9" s="81" t="s">
        <v>25</v>
      </c>
      <c r="H9" s="22" t="s">
        <v>559</v>
      </c>
      <c r="I9" s="10" t="s">
        <v>573</v>
      </c>
      <c r="J9" s="72" t="s">
        <v>561</v>
      </c>
      <c r="K9" s="102">
        <f>27000/29300</f>
        <v>0.92150170648464169</v>
      </c>
      <c r="L9" s="103">
        <v>2</v>
      </c>
      <c r="M9" s="101">
        <v>2</v>
      </c>
      <c r="N9" s="97">
        <f t="shared" si="0"/>
        <v>0.86075085324232092</v>
      </c>
      <c r="O9" s="91" t="s">
        <v>492</v>
      </c>
    </row>
    <row r="10" spans="4:15" s="1" customFormat="1" ht="74.45" customHeight="1" x14ac:dyDescent="0.2">
      <c r="D10" s="8" t="s">
        <v>151</v>
      </c>
      <c r="E10" s="12" t="s">
        <v>476</v>
      </c>
      <c r="F10" s="68" t="s">
        <v>455</v>
      </c>
      <c r="G10" s="81" t="s">
        <v>25</v>
      </c>
      <c r="H10" s="22" t="s">
        <v>559</v>
      </c>
      <c r="I10" s="10" t="s">
        <v>574</v>
      </c>
      <c r="J10" s="72" t="s">
        <v>562</v>
      </c>
      <c r="K10" s="102">
        <f>(17.9-13.6)/(18-13.6)</f>
        <v>0.97727272727272696</v>
      </c>
      <c r="L10" s="103">
        <v>2</v>
      </c>
      <c r="M10" s="101">
        <v>2</v>
      </c>
      <c r="N10" s="97">
        <f t="shared" si="0"/>
        <v>0.88863636363636345</v>
      </c>
      <c r="O10" s="91" t="s">
        <v>492</v>
      </c>
    </row>
    <row r="11" spans="4:15" s="1" customFormat="1" ht="31.9" customHeight="1" x14ac:dyDescent="0.2">
      <c r="D11" s="8" t="s">
        <v>151</v>
      </c>
      <c r="E11" s="67" t="s">
        <v>537</v>
      </c>
      <c r="F11" s="68" t="s">
        <v>455</v>
      </c>
      <c r="G11" s="81" t="s">
        <v>489</v>
      </c>
      <c r="H11" s="22" t="s">
        <v>559</v>
      </c>
      <c r="I11" s="9" t="s">
        <v>483</v>
      </c>
      <c r="J11" s="73" t="s">
        <v>484</v>
      </c>
      <c r="K11" s="96">
        <v>0.5</v>
      </c>
      <c r="L11" s="88">
        <v>2</v>
      </c>
      <c r="M11" s="101">
        <v>2</v>
      </c>
      <c r="N11" s="97">
        <f t="shared" si="0"/>
        <v>0.64999999999999991</v>
      </c>
      <c r="O11" s="91" t="s">
        <v>493</v>
      </c>
    </row>
    <row r="12" spans="4:15" s="1" customFormat="1" ht="45" x14ac:dyDescent="0.2">
      <c r="D12" s="8" t="s">
        <v>151</v>
      </c>
      <c r="E12" s="67" t="s">
        <v>538</v>
      </c>
      <c r="F12" s="68" t="s">
        <v>455</v>
      </c>
      <c r="G12" s="81" t="s">
        <v>25</v>
      </c>
      <c r="H12" s="22" t="s">
        <v>559</v>
      </c>
      <c r="I12" s="9" t="s">
        <v>483</v>
      </c>
      <c r="J12" s="73" t="s">
        <v>484</v>
      </c>
      <c r="K12" s="96">
        <v>0.5</v>
      </c>
      <c r="L12" s="88">
        <v>2</v>
      </c>
      <c r="M12" s="101">
        <v>2</v>
      </c>
      <c r="N12" s="97">
        <f t="shared" si="0"/>
        <v>0.64999999999999991</v>
      </c>
      <c r="O12" s="91" t="s">
        <v>493</v>
      </c>
    </row>
    <row r="13" spans="4:15" s="1" customFormat="1" ht="56.45" customHeight="1" x14ac:dyDescent="0.2">
      <c r="D13" s="8" t="s">
        <v>151</v>
      </c>
      <c r="E13" s="12" t="s">
        <v>539</v>
      </c>
      <c r="F13" s="68" t="s">
        <v>457</v>
      </c>
      <c r="G13" s="81" t="s">
        <v>479</v>
      </c>
      <c r="H13" s="22" t="s">
        <v>559</v>
      </c>
      <c r="I13" s="81" t="s">
        <v>482</v>
      </c>
      <c r="J13" s="72" t="s">
        <v>478</v>
      </c>
      <c r="K13" s="102">
        <f>208/200</f>
        <v>1.04</v>
      </c>
      <c r="L13" s="103">
        <v>2</v>
      </c>
      <c r="M13" s="101">
        <v>2</v>
      </c>
      <c r="N13" s="97">
        <f t="shared" si="0"/>
        <v>0.91999999999999993</v>
      </c>
      <c r="O13" s="91" t="s">
        <v>592</v>
      </c>
    </row>
    <row r="14" spans="4:15" s="1" customFormat="1" ht="76.900000000000006" customHeight="1" x14ac:dyDescent="0.2">
      <c r="D14" s="8" t="s">
        <v>151</v>
      </c>
      <c r="E14" s="12" t="s">
        <v>540</v>
      </c>
      <c r="F14" s="68" t="s">
        <v>457</v>
      </c>
      <c r="G14" s="81" t="s">
        <v>479</v>
      </c>
      <c r="H14" s="22" t="s">
        <v>559</v>
      </c>
      <c r="I14" s="10" t="s">
        <v>481</v>
      </c>
      <c r="J14" s="72" t="s">
        <v>478</v>
      </c>
      <c r="K14" s="104">
        <f>232/230</f>
        <v>1.008695652173913</v>
      </c>
      <c r="L14" s="103">
        <v>2</v>
      </c>
      <c r="M14" s="101">
        <v>2</v>
      </c>
      <c r="N14" s="97">
        <f t="shared" si="0"/>
        <v>0.90434782608695641</v>
      </c>
      <c r="O14" s="91" t="s">
        <v>592</v>
      </c>
    </row>
    <row r="15" spans="4:15" s="1" customFormat="1" ht="130.9" customHeight="1" x14ac:dyDescent="0.2">
      <c r="D15" s="8" t="s">
        <v>151</v>
      </c>
      <c r="E15" s="12" t="s">
        <v>490</v>
      </c>
      <c r="F15" s="68" t="s">
        <v>457</v>
      </c>
      <c r="G15" s="10" t="s">
        <v>19</v>
      </c>
      <c r="H15" s="22" t="s">
        <v>559</v>
      </c>
      <c r="I15" s="10" t="s">
        <v>487</v>
      </c>
      <c r="J15" s="72" t="s">
        <v>488</v>
      </c>
      <c r="K15" s="102">
        <f>220000/200000</f>
        <v>1.1000000000000001</v>
      </c>
      <c r="L15" s="103">
        <v>2</v>
      </c>
      <c r="M15" s="101">
        <v>1</v>
      </c>
      <c r="N15" s="97">
        <f t="shared" si="0"/>
        <v>0.85</v>
      </c>
      <c r="O15" s="91" t="s">
        <v>592</v>
      </c>
    </row>
    <row r="16" spans="4:15" s="1" customFormat="1" ht="85.9" customHeight="1" x14ac:dyDescent="0.2">
      <c r="D16" s="8" t="s">
        <v>151</v>
      </c>
      <c r="E16" s="12" t="s">
        <v>494</v>
      </c>
      <c r="F16" s="68" t="s">
        <v>458</v>
      </c>
      <c r="G16" s="81" t="s">
        <v>1</v>
      </c>
      <c r="H16" s="22" t="s">
        <v>559</v>
      </c>
      <c r="I16" s="81" t="s">
        <v>575</v>
      </c>
      <c r="J16" s="72" t="s">
        <v>485</v>
      </c>
      <c r="K16" s="102">
        <f>(2920-2200)/(3000-2200)</f>
        <v>0.9</v>
      </c>
      <c r="L16" s="103">
        <v>2</v>
      </c>
      <c r="M16" s="101">
        <v>2</v>
      </c>
      <c r="N16" s="97">
        <f t="shared" si="0"/>
        <v>0.85000000000000009</v>
      </c>
      <c r="O16" s="91" t="s">
        <v>492</v>
      </c>
    </row>
    <row r="17" spans="4:15" s="1" customFormat="1" ht="52.9" customHeight="1" x14ac:dyDescent="0.2">
      <c r="D17" s="8" t="s">
        <v>151</v>
      </c>
      <c r="E17" s="12" t="s">
        <v>498</v>
      </c>
      <c r="F17" s="68" t="s">
        <v>458</v>
      </c>
      <c r="G17" s="81" t="s">
        <v>491</v>
      </c>
      <c r="H17" s="22" t="s">
        <v>559</v>
      </c>
      <c r="I17" s="81" t="s">
        <v>480</v>
      </c>
      <c r="J17" s="72" t="s">
        <v>473</v>
      </c>
      <c r="K17" s="102">
        <f>(34.46-32)/(39-32)</f>
        <v>0.35142857142857153</v>
      </c>
      <c r="L17" s="103">
        <v>2</v>
      </c>
      <c r="M17" s="101">
        <v>2</v>
      </c>
      <c r="N17" s="97">
        <f t="shared" si="0"/>
        <v>0.57571428571428584</v>
      </c>
      <c r="O17" s="91" t="s">
        <v>465</v>
      </c>
    </row>
    <row r="18" spans="4:15" s="1" customFormat="1" ht="151.9" customHeight="1" x14ac:dyDescent="0.2">
      <c r="D18" s="8" t="s">
        <v>151</v>
      </c>
      <c r="E18" s="12" t="s">
        <v>499</v>
      </c>
      <c r="F18" s="68" t="s">
        <v>458</v>
      </c>
      <c r="G18" s="81" t="s">
        <v>1</v>
      </c>
      <c r="H18" s="22" t="s">
        <v>559</v>
      </c>
      <c r="I18" s="81" t="s">
        <v>576</v>
      </c>
      <c r="J18" s="72" t="s">
        <v>502</v>
      </c>
      <c r="K18" s="102">
        <f>(53.2-50)/(70-50)</f>
        <v>0.16000000000000014</v>
      </c>
      <c r="L18" s="103">
        <v>2</v>
      </c>
      <c r="M18" s="101">
        <v>2</v>
      </c>
      <c r="N18" s="97">
        <f t="shared" si="0"/>
        <v>0.48000000000000004</v>
      </c>
      <c r="O18" s="91" t="s">
        <v>465</v>
      </c>
    </row>
    <row r="19" spans="4:15" s="1" customFormat="1" ht="58.9" customHeight="1" x14ac:dyDescent="0.2">
      <c r="D19" s="8" t="s">
        <v>151</v>
      </c>
      <c r="E19" s="67" t="s">
        <v>500</v>
      </c>
      <c r="F19" s="68" t="s">
        <v>459</v>
      </c>
      <c r="G19" s="81" t="s">
        <v>25</v>
      </c>
      <c r="H19" s="22" t="s">
        <v>559</v>
      </c>
      <c r="I19" s="81" t="s">
        <v>577</v>
      </c>
      <c r="J19" s="72" t="s">
        <v>473</v>
      </c>
      <c r="K19" s="102">
        <f>(2894-2214)/(3300-2214)</f>
        <v>0.62615101289134434</v>
      </c>
      <c r="L19" s="103">
        <v>2</v>
      </c>
      <c r="M19" s="101">
        <v>2</v>
      </c>
      <c r="N19" s="97">
        <f t="shared" si="0"/>
        <v>0.71307550644567219</v>
      </c>
      <c r="O19" s="91" t="s">
        <v>493</v>
      </c>
    </row>
    <row r="20" spans="4:15" s="1" customFormat="1" ht="103.9" customHeight="1" x14ac:dyDescent="0.2">
      <c r="D20" s="8" t="s">
        <v>151</v>
      </c>
      <c r="E20" s="81" t="s">
        <v>541</v>
      </c>
      <c r="F20" s="60" t="s">
        <v>458</v>
      </c>
      <c r="G20" s="81" t="s">
        <v>25</v>
      </c>
      <c r="H20" s="22" t="s">
        <v>559</v>
      </c>
      <c r="I20" s="81" t="s">
        <v>578</v>
      </c>
      <c r="J20" s="72" t="s">
        <v>507</v>
      </c>
      <c r="K20" s="102">
        <f>(35-28.8)/(33-28.8)</f>
        <v>1.4761904761904763</v>
      </c>
      <c r="L20" s="103">
        <v>2</v>
      </c>
      <c r="M20" s="101">
        <v>2</v>
      </c>
      <c r="N20" s="97">
        <f t="shared" si="0"/>
        <v>1.138095238095238</v>
      </c>
      <c r="O20" s="91" t="s">
        <v>592</v>
      </c>
    </row>
    <row r="21" spans="4:15" s="1" customFormat="1" ht="58.9" customHeight="1" x14ac:dyDescent="0.2">
      <c r="D21" s="8" t="s">
        <v>151</v>
      </c>
      <c r="E21" s="81" t="s">
        <v>504</v>
      </c>
      <c r="F21" s="60" t="s">
        <v>458</v>
      </c>
      <c r="G21" s="81" t="s">
        <v>25</v>
      </c>
      <c r="H21" s="22" t="s">
        <v>559</v>
      </c>
      <c r="I21" s="81" t="s">
        <v>579</v>
      </c>
      <c r="J21" s="72" t="s">
        <v>473</v>
      </c>
      <c r="K21" s="102">
        <f>(16.45-10)/(18-10)</f>
        <v>0.80624999999999991</v>
      </c>
      <c r="L21" s="103">
        <v>2</v>
      </c>
      <c r="M21" s="101">
        <v>2</v>
      </c>
      <c r="N21" s="97">
        <f t="shared" si="0"/>
        <v>0.80312499999999987</v>
      </c>
      <c r="O21" s="91" t="s">
        <v>492</v>
      </c>
    </row>
    <row r="22" spans="4:15" s="1" customFormat="1" ht="144" x14ac:dyDescent="0.2">
      <c r="D22" s="8" t="s">
        <v>151</v>
      </c>
      <c r="E22" s="10" t="s">
        <v>581</v>
      </c>
      <c r="F22" s="68" t="s">
        <v>459</v>
      </c>
      <c r="G22" s="81" t="s">
        <v>448</v>
      </c>
      <c r="H22" s="22" t="s">
        <v>123</v>
      </c>
      <c r="I22" s="10" t="s">
        <v>580</v>
      </c>
      <c r="J22" s="72" t="s">
        <v>563</v>
      </c>
      <c r="K22" s="102">
        <f>(422-360)/40</f>
        <v>1.55</v>
      </c>
      <c r="L22" s="103">
        <v>3</v>
      </c>
      <c r="M22" s="101">
        <v>1</v>
      </c>
      <c r="N22" s="97">
        <f t="shared" si="0"/>
        <v>1.175</v>
      </c>
      <c r="O22" s="91" t="s">
        <v>592</v>
      </c>
    </row>
    <row r="23" spans="4:15" s="1" customFormat="1" ht="101.45" customHeight="1" x14ac:dyDescent="0.2">
      <c r="D23" s="8" t="s">
        <v>151</v>
      </c>
      <c r="E23" s="10" t="s">
        <v>542</v>
      </c>
      <c r="F23" s="60" t="s">
        <v>456</v>
      </c>
      <c r="G23" s="81" t="s">
        <v>440</v>
      </c>
      <c r="H23" s="22" t="s">
        <v>559</v>
      </c>
      <c r="I23" s="81" t="s">
        <v>582</v>
      </c>
      <c r="J23" s="72" t="s">
        <v>508</v>
      </c>
      <c r="K23" s="102">
        <f>151/143</f>
        <v>1.055944055944056</v>
      </c>
      <c r="L23" s="103">
        <v>2</v>
      </c>
      <c r="M23" s="101">
        <v>1</v>
      </c>
      <c r="N23" s="97">
        <f t="shared" si="0"/>
        <v>0.82797202797202796</v>
      </c>
      <c r="O23" s="91" t="s">
        <v>592</v>
      </c>
    </row>
    <row r="24" spans="4:15" s="1" customFormat="1" ht="85.9" customHeight="1" x14ac:dyDescent="0.2">
      <c r="D24" s="8" t="s">
        <v>151</v>
      </c>
      <c r="E24" s="12" t="s">
        <v>519</v>
      </c>
      <c r="F24" s="68" t="s">
        <v>456</v>
      </c>
      <c r="G24" s="85" t="s">
        <v>497</v>
      </c>
      <c r="H24" s="83" t="s">
        <v>559</v>
      </c>
      <c r="I24" s="10" t="s">
        <v>583</v>
      </c>
      <c r="J24" s="72" t="s">
        <v>508</v>
      </c>
      <c r="K24" s="102">
        <f>(260-210)/(320-210)</f>
        <v>0.45454545454545453</v>
      </c>
      <c r="L24" s="103">
        <v>2</v>
      </c>
      <c r="M24" s="101">
        <v>2</v>
      </c>
      <c r="N24" s="97">
        <f t="shared" si="0"/>
        <v>0.6272727272727272</v>
      </c>
      <c r="O24" s="91" t="s">
        <v>493</v>
      </c>
    </row>
    <row r="25" spans="4:15" s="2" customFormat="1" ht="48" customHeight="1" x14ac:dyDescent="0.25">
      <c r="D25" s="8" t="s">
        <v>151</v>
      </c>
      <c r="E25" s="12" t="s">
        <v>543</v>
      </c>
      <c r="F25" s="68" t="s">
        <v>461</v>
      </c>
      <c r="G25" s="10" t="s">
        <v>118</v>
      </c>
      <c r="H25" s="22" t="s">
        <v>564</v>
      </c>
      <c r="I25" s="60" t="s">
        <v>495</v>
      </c>
      <c r="J25" s="73" t="s">
        <v>484</v>
      </c>
      <c r="K25" s="96">
        <v>0.5</v>
      </c>
      <c r="L25" s="88">
        <v>1</v>
      </c>
      <c r="M25" s="101">
        <v>2</v>
      </c>
      <c r="N25" s="97">
        <f t="shared" si="0"/>
        <v>0.55000000000000004</v>
      </c>
      <c r="O25" s="91" t="s">
        <v>465</v>
      </c>
    </row>
    <row r="26" spans="4:15" ht="139.9" customHeight="1" x14ac:dyDescent="0.25">
      <c r="D26" s="8" t="s">
        <v>151</v>
      </c>
      <c r="E26" s="12" t="s">
        <v>544</v>
      </c>
      <c r="F26" s="68" t="s">
        <v>456</v>
      </c>
      <c r="G26" s="81" t="s">
        <v>462</v>
      </c>
      <c r="H26" s="22" t="s">
        <v>123</v>
      </c>
      <c r="I26" s="10" t="s">
        <v>510</v>
      </c>
      <c r="J26" s="72" t="s">
        <v>511</v>
      </c>
      <c r="K26" s="102">
        <f>18.29/20</f>
        <v>0.91449999999999998</v>
      </c>
      <c r="L26" s="103">
        <v>3</v>
      </c>
      <c r="M26" s="101">
        <v>1</v>
      </c>
      <c r="N26" s="97">
        <f t="shared" si="0"/>
        <v>0.85724999999999996</v>
      </c>
      <c r="O26" s="91" t="s">
        <v>492</v>
      </c>
    </row>
    <row r="27" spans="4:15" s="1" customFormat="1" ht="96" x14ac:dyDescent="0.2">
      <c r="D27" s="8" t="s">
        <v>151</v>
      </c>
      <c r="E27" s="67" t="s">
        <v>545</v>
      </c>
      <c r="F27" s="68" t="s">
        <v>461</v>
      </c>
      <c r="G27" s="81" t="s">
        <v>441</v>
      </c>
      <c r="H27" s="22" t="s">
        <v>565</v>
      </c>
      <c r="I27" s="10" t="s">
        <v>512</v>
      </c>
      <c r="J27" s="72" t="s">
        <v>513</v>
      </c>
      <c r="K27" s="102">
        <v>0</v>
      </c>
      <c r="L27" s="103">
        <v>1</v>
      </c>
      <c r="M27" s="101">
        <v>1</v>
      </c>
      <c r="N27" s="97">
        <f t="shared" si="0"/>
        <v>0.2</v>
      </c>
      <c r="O27" s="91" t="s">
        <v>465</v>
      </c>
    </row>
    <row r="28" spans="4:15" s="1" customFormat="1" ht="45.6" customHeight="1" x14ac:dyDescent="0.2">
      <c r="D28" s="8" t="s">
        <v>151</v>
      </c>
      <c r="E28" s="67" t="s">
        <v>530</v>
      </c>
      <c r="F28" s="68" t="s">
        <v>456</v>
      </c>
      <c r="G28" s="81" t="s">
        <v>439</v>
      </c>
      <c r="H28" s="22" t="s">
        <v>565</v>
      </c>
      <c r="I28" s="9" t="s">
        <v>483</v>
      </c>
      <c r="J28" s="73" t="s">
        <v>484</v>
      </c>
      <c r="K28" s="96">
        <v>0.5</v>
      </c>
      <c r="L28" s="88">
        <v>1</v>
      </c>
      <c r="M28" s="101">
        <v>1</v>
      </c>
      <c r="N28" s="97">
        <f t="shared" si="0"/>
        <v>0.44999999999999996</v>
      </c>
      <c r="O28" s="91" t="s">
        <v>465</v>
      </c>
    </row>
    <row r="29" spans="4:15" s="1" customFormat="1" ht="72" x14ac:dyDescent="0.2">
      <c r="D29" s="8" t="s">
        <v>151</v>
      </c>
      <c r="E29" s="67" t="s">
        <v>531</v>
      </c>
      <c r="F29" s="68" t="s">
        <v>461</v>
      </c>
      <c r="G29" s="81" t="s">
        <v>116</v>
      </c>
      <c r="H29" s="22" t="s">
        <v>565</v>
      </c>
      <c r="I29" s="81" t="s">
        <v>584</v>
      </c>
      <c r="J29" s="72" t="s">
        <v>514</v>
      </c>
      <c r="K29" s="102">
        <f>2/(30-27)</f>
        <v>0.66666666666666663</v>
      </c>
      <c r="L29" s="103">
        <v>1</v>
      </c>
      <c r="M29" s="101">
        <v>1</v>
      </c>
      <c r="N29" s="97">
        <f t="shared" si="0"/>
        <v>0.53333333333333333</v>
      </c>
      <c r="O29" s="91" t="s">
        <v>465</v>
      </c>
    </row>
    <row r="30" spans="4:15" s="1" customFormat="1" ht="54.6" customHeight="1" x14ac:dyDescent="0.2">
      <c r="D30" s="8" t="s">
        <v>151</v>
      </c>
      <c r="E30" s="12" t="s">
        <v>332</v>
      </c>
      <c r="F30" s="68" t="s">
        <v>460</v>
      </c>
      <c r="G30" s="81" t="s">
        <v>445</v>
      </c>
      <c r="H30" s="22" t="s">
        <v>123</v>
      </c>
      <c r="I30" s="60" t="s">
        <v>495</v>
      </c>
      <c r="J30" s="73" t="s">
        <v>484</v>
      </c>
      <c r="K30" s="96">
        <v>0.5</v>
      </c>
      <c r="L30" s="88">
        <v>3</v>
      </c>
      <c r="M30" s="101">
        <v>2</v>
      </c>
      <c r="N30" s="97">
        <f t="shared" si="0"/>
        <v>0.75</v>
      </c>
      <c r="O30" s="91" t="s">
        <v>493</v>
      </c>
    </row>
    <row r="31" spans="4:15" s="1" customFormat="1" ht="45" x14ac:dyDescent="0.2">
      <c r="D31" s="8" t="s">
        <v>151</v>
      </c>
      <c r="E31" s="12" t="s">
        <v>364</v>
      </c>
      <c r="F31" s="68" t="s">
        <v>460</v>
      </c>
      <c r="G31" s="81" t="s">
        <v>2</v>
      </c>
      <c r="H31" s="22" t="s">
        <v>123</v>
      </c>
      <c r="I31" s="10" t="s">
        <v>517</v>
      </c>
      <c r="J31" s="72" t="s">
        <v>518</v>
      </c>
      <c r="K31" s="102">
        <v>0.5</v>
      </c>
      <c r="L31" s="103">
        <v>3</v>
      </c>
      <c r="M31" s="101">
        <v>1</v>
      </c>
      <c r="N31" s="97">
        <f t="shared" si="0"/>
        <v>0.65</v>
      </c>
      <c r="O31" s="91" t="s">
        <v>493</v>
      </c>
    </row>
    <row r="32" spans="4:15" s="1" customFormat="1" ht="45.6" customHeight="1" x14ac:dyDescent="0.2">
      <c r="D32" s="8" t="s">
        <v>151</v>
      </c>
      <c r="E32" s="12" t="s">
        <v>444</v>
      </c>
      <c r="F32" s="68" t="s">
        <v>460</v>
      </c>
      <c r="G32" s="81" t="s">
        <v>369</v>
      </c>
      <c r="H32" s="22" t="s">
        <v>566</v>
      </c>
      <c r="I32" s="10" t="s">
        <v>526</v>
      </c>
      <c r="J32" s="74" t="s">
        <v>484</v>
      </c>
      <c r="K32" s="102">
        <v>1</v>
      </c>
      <c r="L32" s="88">
        <v>1</v>
      </c>
      <c r="M32" s="101">
        <v>1</v>
      </c>
      <c r="N32" s="97">
        <f t="shared" si="0"/>
        <v>0.7</v>
      </c>
      <c r="O32" s="91" t="s">
        <v>592</v>
      </c>
    </row>
    <row r="33" spans="4:15" s="1" customFormat="1" ht="30.6" customHeight="1" x14ac:dyDescent="0.2">
      <c r="D33" s="8" t="s">
        <v>151</v>
      </c>
      <c r="E33" s="12" t="s">
        <v>515</v>
      </c>
      <c r="F33" s="68" t="s">
        <v>460</v>
      </c>
      <c r="G33" s="81" t="s">
        <v>112</v>
      </c>
      <c r="H33" s="22" t="s">
        <v>123</v>
      </c>
      <c r="I33" s="10" t="s">
        <v>521</v>
      </c>
      <c r="J33" s="72" t="s">
        <v>522</v>
      </c>
      <c r="K33" s="102">
        <f>81.9/72</f>
        <v>1.1375000000000002</v>
      </c>
      <c r="L33" s="103">
        <v>3</v>
      </c>
      <c r="M33" s="101">
        <v>2</v>
      </c>
      <c r="N33" s="97">
        <f t="shared" si="0"/>
        <v>1.0687500000000001</v>
      </c>
      <c r="O33" s="91" t="s">
        <v>592</v>
      </c>
    </row>
    <row r="34" spans="4:15" s="1" customFormat="1" ht="48" customHeight="1" x14ac:dyDescent="0.2">
      <c r="D34" s="8" t="s">
        <v>151</v>
      </c>
      <c r="E34" s="12" t="s">
        <v>516</v>
      </c>
      <c r="F34" s="68" t="s">
        <v>460</v>
      </c>
      <c r="G34" s="81" t="s">
        <v>443</v>
      </c>
      <c r="H34" s="22" t="s">
        <v>559</v>
      </c>
      <c r="I34" s="9" t="s">
        <v>585</v>
      </c>
      <c r="J34" s="72" t="s">
        <v>520</v>
      </c>
      <c r="K34" s="96">
        <f>38/20</f>
        <v>1.9</v>
      </c>
      <c r="L34" s="103">
        <v>2</v>
      </c>
      <c r="M34" s="101">
        <v>2</v>
      </c>
      <c r="N34" s="97">
        <f t="shared" si="0"/>
        <v>1.2</v>
      </c>
      <c r="O34" s="91" t="s">
        <v>592</v>
      </c>
    </row>
    <row r="35" spans="4:15" s="1" customFormat="1" ht="55.15" customHeight="1" x14ac:dyDescent="0.2">
      <c r="D35" s="8" t="s">
        <v>151</v>
      </c>
      <c r="E35" s="12" t="s">
        <v>501</v>
      </c>
      <c r="F35" s="68" t="s">
        <v>463</v>
      </c>
      <c r="G35" s="81" t="s">
        <v>61</v>
      </c>
      <c r="H35" s="22" t="s">
        <v>564</v>
      </c>
      <c r="I35" s="10" t="s">
        <v>586</v>
      </c>
      <c r="J35" s="72" t="s">
        <v>471</v>
      </c>
      <c r="K35" s="102">
        <f>(48-30)/(55-30)</f>
        <v>0.72</v>
      </c>
      <c r="L35" s="103">
        <v>1</v>
      </c>
      <c r="M35" s="101">
        <v>2</v>
      </c>
      <c r="N35" s="97">
        <f t="shared" si="0"/>
        <v>0.65999999999999992</v>
      </c>
      <c r="O35" s="91" t="s">
        <v>493</v>
      </c>
    </row>
    <row r="36" spans="4:15" ht="81.599999999999994" customHeight="1" x14ac:dyDescent="0.25">
      <c r="D36" s="8" t="s">
        <v>151</v>
      </c>
      <c r="E36" s="12" t="s">
        <v>329</v>
      </c>
      <c r="F36" s="68" t="s">
        <v>464</v>
      </c>
      <c r="G36" s="81" t="s">
        <v>442</v>
      </c>
      <c r="H36" s="22" t="s">
        <v>123</v>
      </c>
      <c r="I36" s="9" t="s">
        <v>495</v>
      </c>
      <c r="J36" s="73" t="s">
        <v>484</v>
      </c>
      <c r="K36" s="96">
        <v>0.5</v>
      </c>
      <c r="L36" s="88">
        <v>3</v>
      </c>
      <c r="M36" s="101">
        <v>2</v>
      </c>
      <c r="N36" s="97">
        <f t="shared" si="0"/>
        <v>0.75</v>
      </c>
      <c r="O36" s="91" t="s">
        <v>493</v>
      </c>
    </row>
    <row r="37" spans="4:15" s="5" customFormat="1" ht="80.45" customHeight="1" x14ac:dyDescent="0.25">
      <c r="D37" s="8" t="s">
        <v>154</v>
      </c>
      <c r="E37" s="12" t="s">
        <v>546</v>
      </c>
      <c r="F37" s="68" t="s">
        <v>455</v>
      </c>
      <c r="G37" s="81" t="s">
        <v>486</v>
      </c>
      <c r="H37" s="22" t="s">
        <v>567</v>
      </c>
      <c r="I37" s="10" t="s">
        <v>528</v>
      </c>
      <c r="J37" s="74" t="s">
        <v>529</v>
      </c>
      <c r="K37" s="102">
        <f>50/65</f>
        <v>0.76923076923076927</v>
      </c>
      <c r="L37" s="82">
        <v>3</v>
      </c>
      <c r="M37" s="105">
        <v>2</v>
      </c>
      <c r="N37" s="97">
        <f t="shared" si="0"/>
        <v>0.88461538461538458</v>
      </c>
      <c r="O37" s="91" t="s">
        <v>492</v>
      </c>
    </row>
    <row r="38" spans="4:15" s="5" customFormat="1" ht="92.45" customHeight="1" x14ac:dyDescent="0.25">
      <c r="D38" s="8" t="s">
        <v>154</v>
      </c>
      <c r="E38" s="12" t="s">
        <v>547</v>
      </c>
      <c r="F38" s="68" t="s">
        <v>455</v>
      </c>
      <c r="G38" s="81" t="s">
        <v>486</v>
      </c>
      <c r="H38" s="22" t="s">
        <v>567</v>
      </c>
      <c r="I38" s="10" t="s">
        <v>587</v>
      </c>
      <c r="J38" s="72" t="s">
        <v>467</v>
      </c>
      <c r="K38" s="102">
        <f>(17.5-15.9)/(25-15.9)</f>
        <v>0.17582417582417578</v>
      </c>
      <c r="L38" s="103">
        <v>3</v>
      </c>
      <c r="M38" s="105">
        <v>2</v>
      </c>
      <c r="N38" s="97">
        <f t="shared" si="0"/>
        <v>0.58791208791208782</v>
      </c>
      <c r="O38" s="91" t="s">
        <v>465</v>
      </c>
    </row>
    <row r="39" spans="4:15" ht="84" customHeight="1" x14ac:dyDescent="0.25">
      <c r="D39" s="8" t="s">
        <v>154</v>
      </c>
      <c r="E39" s="12" t="s">
        <v>581</v>
      </c>
      <c r="F39" s="68" t="s">
        <v>459</v>
      </c>
      <c r="G39" s="81" t="s">
        <v>569</v>
      </c>
      <c r="H39" s="22" t="s">
        <v>123</v>
      </c>
      <c r="I39" s="10" t="s">
        <v>588</v>
      </c>
      <c r="J39" s="72" t="s">
        <v>563</v>
      </c>
      <c r="K39" s="102">
        <f>(422-360)/80</f>
        <v>0.77500000000000002</v>
      </c>
      <c r="L39" s="103">
        <v>3</v>
      </c>
      <c r="M39" s="101">
        <v>2</v>
      </c>
      <c r="N39" s="97">
        <f t="shared" si="0"/>
        <v>0.88749999999999996</v>
      </c>
      <c r="O39" s="91" t="s">
        <v>492</v>
      </c>
    </row>
    <row r="40" spans="4:15" s="5" customFormat="1" ht="81.599999999999994" customHeight="1" x14ac:dyDescent="0.25">
      <c r="D40" s="8" t="s">
        <v>154</v>
      </c>
      <c r="E40" s="12" t="s">
        <v>548</v>
      </c>
      <c r="F40" s="68" t="s">
        <v>459</v>
      </c>
      <c r="G40" s="81" t="s">
        <v>568</v>
      </c>
      <c r="H40" s="22" t="s">
        <v>567</v>
      </c>
      <c r="I40" s="10" t="s">
        <v>525</v>
      </c>
      <c r="J40" s="72" t="s">
        <v>496</v>
      </c>
      <c r="K40" s="102">
        <v>1</v>
      </c>
      <c r="L40" s="103">
        <v>3</v>
      </c>
      <c r="M40" s="105">
        <v>2</v>
      </c>
      <c r="N40" s="97">
        <f t="shared" si="0"/>
        <v>1</v>
      </c>
      <c r="O40" s="91" t="s">
        <v>592</v>
      </c>
    </row>
    <row r="41" spans="4:15" ht="48.6" customHeight="1" x14ac:dyDescent="0.25">
      <c r="D41" s="8" t="s">
        <v>154</v>
      </c>
      <c r="E41" s="12" t="s">
        <v>549</v>
      </c>
      <c r="F41" s="68" t="s">
        <v>460</v>
      </c>
      <c r="G41" s="81" t="s">
        <v>527</v>
      </c>
      <c r="H41" s="22" t="s">
        <v>123</v>
      </c>
      <c r="I41" s="9" t="s">
        <v>585</v>
      </c>
      <c r="J41" s="72" t="s">
        <v>520</v>
      </c>
      <c r="K41" s="96">
        <f>(38-11)/(40-11)</f>
        <v>0.93103448275862066</v>
      </c>
      <c r="L41" s="103">
        <v>3</v>
      </c>
      <c r="M41" s="105">
        <v>1</v>
      </c>
      <c r="N41" s="97">
        <f t="shared" si="0"/>
        <v>0.8655172413793103</v>
      </c>
      <c r="O41" s="91" t="s">
        <v>492</v>
      </c>
    </row>
    <row r="42" spans="4:15" ht="33.6" customHeight="1" x14ac:dyDescent="0.25">
      <c r="D42" s="8" t="s">
        <v>154</v>
      </c>
      <c r="E42" s="12" t="s">
        <v>550</v>
      </c>
      <c r="F42" s="68" t="s">
        <v>460</v>
      </c>
      <c r="G42" s="81" t="s">
        <v>10</v>
      </c>
      <c r="H42" s="22" t="s">
        <v>123</v>
      </c>
      <c r="I42" s="60" t="s">
        <v>495</v>
      </c>
      <c r="J42" s="73" t="s">
        <v>484</v>
      </c>
      <c r="K42" s="96">
        <v>0.5</v>
      </c>
      <c r="L42" s="88">
        <v>3</v>
      </c>
      <c r="M42" s="105">
        <v>2</v>
      </c>
      <c r="N42" s="97">
        <f t="shared" si="0"/>
        <v>0.75</v>
      </c>
      <c r="O42" s="91" t="s">
        <v>493</v>
      </c>
    </row>
    <row r="43" spans="4:15" s="1" customFormat="1" ht="47.45" customHeight="1" x14ac:dyDescent="0.2">
      <c r="D43" s="8" t="s">
        <v>154</v>
      </c>
      <c r="E43" s="12" t="s">
        <v>373</v>
      </c>
      <c r="F43" s="68" t="s">
        <v>460</v>
      </c>
      <c r="G43" s="81" t="s">
        <v>369</v>
      </c>
      <c r="H43" s="22" t="s">
        <v>564</v>
      </c>
      <c r="I43" s="60" t="s">
        <v>526</v>
      </c>
      <c r="J43" s="74" t="s">
        <v>484</v>
      </c>
      <c r="K43" s="96">
        <v>1</v>
      </c>
      <c r="L43" s="82">
        <v>1</v>
      </c>
      <c r="M43" s="105">
        <v>1</v>
      </c>
      <c r="N43" s="97">
        <f t="shared" si="0"/>
        <v>0.7</v>
      </c>
      <c r="O43" s="91" t="s">
        <v>592</v>
      </c>
    </row>
    <row r="44" spans="4:15" s="1" customFormat="1" ht="54" customHeight="1" x14ac:dyDescent="0.2">
      <c r="D44" s="8" t="s">
        <v>154</v>
      </c>
      <c r="E44" s="12" t="s">
        <v>523</v>
      </c>
      <c r="F44" s="68" t="s">
        <v>460</v>
      </c>
      <c r="G44" s="81" t="s">
        <v>524</v>
      </c>
      <c r="H44" s="22" t="s">
        <v>123</v>
      </c>
      <c r="I44" s="10" t="s">
        <v>521</v>
      </c>
      <c r="J44" s="72" t="s">
        <v>522</v>
      </c>
      <c r="K44" s="102">
        <v>0.81899999999999995</v>
      </c>
      <c r="L44" s="103">
        <v>3</v>
      </c>
      <c r="M44" s="105">
        <v>2</v>
      </c>
      <c r="N44" s="97">
        <f t="shared" si="0"/>
        <v>0.90949999999999998</v>
      </c>
      <c r="O44" s="91" t="s">
        <v>492</v>
      </c>
    </row>
    <row r="45" spans="4:15" s="1" customFormat="1" ht="60" x14ac:dyDescent="0.2">
      <c r="D45" s="8" t="s">
        <v>154</v>
      </c>
      <c r="E45" s="12" t="s">
        <v>551</v>
      </c>
      <c r="F45" s="68" t="s">
        <v>461</v>
      </c>
      <c r="G45" s="81" t="s">
        <v>449</v>
      </c>
      <c r="H45" s="22" t="s">
        <v>565</v>
      </c>
      <c r="I45" s="81" t="s">
        <v>509</v>
      </c>
      <c r="J45" s="72" t="s">
        <v>508</v>
      </c>
      <c r="K45" s="102">
        <v>0.5</v>
      </c>
      <c r="L45" s="103">
        <v>1</v>
      </c>
      <c r="M45" s="105">
        <v>1</v>
      </c>
      <c r="N45" s="97">
        <f t="shared" si="0"/>
        <v>0.44999999999999996</v>
      </c>
      <c r="O45" s="91" t="s">
        <v>465</v>
      </c>
    </row>
    <row r="46" spans="4:15" s="1" customFormat="1" ht="37.9" customHeight="1" x14ac:dyDescent="0.2">
      <c r="D46" s="8" t="s">
        <v>154</v>
      </c>
      <c r="E46" s="12" t="s">
        <v>552</v>
      </c>
      <c r="F46" s="68" t="s">
        <v>463</v>
      </c>
      <c r="G46" s="81" t="s">
        <v>67</v>
      </c>
      <c r="H46" s="22" t="s">
        <v>565</v>
      </c>
      <c r="I46" s="10" t="s">
        <v>589</v>
      </c>
      <c r="J46" s="72" t="s">
        <v>471</v>
      </c>
      <c r="K46" s="102">
        <f>(48%-30%)/(65%-30%)</f>
        <v>0.51428571428571423</v>
      </c>
      <c r="L46" s="103">
        <v>1</v>
      </c>
      <c r="M46" s="101">
        <v>1</v>
      </c>
      <c r="N46" s="97">
        <f t="shared" si="0"/>
        <v>0.45714285714285707</v>
      </c>
      <c r="O46" s="91" t="s">
        <v>465</v>
      </c>
    </row>
    <row r="47" spans="4:15" s="5" customFormat="1" ht="54.6" customHeight="1" x14ac:dyDescent="0.25">
      <c r="D47" s="8" t="s">
        <v>160</v>
      </c>
      <c r="E47" s="12" t="s">
        <v>450</v>
      </c>
      <c r="F47" s="68" t="s">
        <v>455</v>
      </c>
      <c r="G47" s="81" t="s">
        <v>447</v>
      </c>
      <c r="H47" s="22" t="s">
        <v>567</v>
      </c>
      <c r="I47" s="22" t="s">
        <v>590</v>
      </c>
      <c r="J47" s="87" t="s">
        <v>484</v>
      </c>
      <c r="K47" s="96">
        <v>2.4899999999999999E-2</v>
      </c>
      <c r="L47" s="82">
        <v>3</v>
      </c>
      <c r="M47" s="105">
        <v>1</v>
      </c>
      <c r="N47" s="97">
        <f t="shared" si="0"/>
        <v>0.41244999999999998</v>
      </c>
      <c r="O47" s="91" t="s">
        <v>465</v>
      </c>
    </row>
  </sheetData>
  <autoFilter ref="D4:O47" xr:uid="{6DFC22F6-64D7-4422-8911-A4F51B86EE88}"/>
  <hyperlinks>
    <hyperlink ref="J9" r:id="rId1" display="https://www.gov.cn/xinwen/2022-06/24/content_5697606.htm" xr:uid="{E4278D21-596B-438F-924B-EAE655678DC0}"/>
    <hyperlink ref="J17" r:id="rId2" xr:uid="{0570454F-263A-4304-B827-C80E3E392C46}"/>
    <hyperlink ref="J8" r:id="rId3" display="https://www.gov.cn/yaowen/liebiao/202403/content_6941779.htm" xr:uid="{1C1A47D2-7B2E-4DFC-AE12-328530E58B6B}"/>
    <hyperlink ref="J7" r:id="rId4" xr:uid="{CB84E6F9-B6D6-4D9A-9BBF-8B05559CBF59}"/>
    <hyperlink ref="J6" r:id="rId5" xr:uid="{1448BFEF-A5F7-4BE0-ABC5-CBAE9A8CDDAC}"/>
    <hyperlink ref="J5" r:id="rId6" xr:uid="{7491A501-3087-4C71-835F-99BFDEFFC5F1}"/>
    <hyperlink ref="J10" r:id="rId7" display="https://www.gov.cn/xinwen/2022-06/24/content_5697606.htm" xr:uid="{1C1CB38C-0351-494B-A47F-62578107F223}"/>
    <hyperlink ref="J13" r:id="rId8" xr:uid="{713D9DD7-4A23-4F95-BDE8-257ED339D6E4}"/>
    <hyperlink ref="J14" r:id="rId9" xr:uid="{7128C951-0105-4639-9CDB-549BE4AC6C7F}"/>
    <hyperlink ref="J16" r:id="rId10" location=":~:text=Power%20production%20capacity%20in%20China%202010%2D2023&amp;text=As%20of%202023%2C%20approximately%202%2C920,growth%20over%20the%20past%20decade." xr:uid="{FADC5911-EE58-4C5B-A8D8-5682A0F4E4E6}"/>
    <hyperlink ref="J15" r:id="rId11" xr:uid="{6340F142-DAEB-4C8A-BC2A-604F0317A5C8}"/>
    <hyperlink ref="J18" r:id="rId12" location=":~:text=In%20the%20past%2010%20years,are%20under%20construction%20in%20China." display="https://www.eia.gov/todayinenergy/detail.php?id=61927#:~:text=In%20the%20past%2010%20years,are%20under%20construction%20in%20China." xr:uid="{FB5634F6-63E4-4607-999F-49212D94D80E}"/>
    <hyperlink ref="J19" r:id="rId13" xr:uid="{1DA380AE-7135-4B16-9F11-49D135B4B507}"/>
    <hyperlink ref="J22" r:id="rId14" location=":~:text=Installed%20hydro%20capacity%20had%20climbed,conditions%20based%20on%20capacity%20additions." display="https://www.reuters.com/markets/commodities/chinas-hydro-generators-wait-rains-come-2024-03-22/#:~:text=Installed%20hydro%20capacity%20had%20climbed,conditions%20based%20on%20capacity%20additions." xr:uid="{AFD24113-D056-4F6F-9834-5CBE014A9D13}"/>
    <hyperlink ref="J40" r:id="rId15" xr:uid="{54C7B99A-307F-4E8C-9F96-7130B86CACE3}"/>
    <hyperlink ref="J20" r:id="rId16" xr:uid="{1E592683-8902-4838-90B1-3C78999A20C4}"/>
    <hyperlink ref="J21" r:id="rId17" xr:uid="{A57654DE-71BE-481D-B2A8-C5E5BCC64811}"/>
    <hyperlink ref="J23" r:id="rId18" xr:uid="{64AB132B-89F6-4A2D-95D5-AC83D46DA253}"/>
    <hyperlink ref="J24" r:id="rId19" xr:uid="{5868C581-3EDE-4930-BBF6-B9F5DA6BC643}"/>
    <hyperlink ref="J26" r:id="rId20" location=":~:text=For%20example%2C%20the%20key%20target,peak%20carbon%20emissions%20by%202030." xr:uid="{9912E111-3401-4895-B267-FBD12946CA48}"/>
    <hyperlink ref="J27" r:id="rId21" location=":~:text=%E5%88%9D%E6%AD%A5%E6%A0%B8%E7%AE%97%EF%BC%8C2022%E5%B9%B4%E5%85%A8%E5%9B%BD,%E7%94%B5%E5%8A%9B%E6%B6%88%E8%B4%B9%E9%87%8F%E5%A2%9E%E9%95%BF3.6%25%E3%80%82" xr:uid="{FF640362-38D6-4230-96F9-35AF754B9D77}"/>
    <hyperlink ref="J29" r:id="rId22" location="how-is-energy-used-in-industry-and-services-in-china" display="https://www.iea.org/countries/china/efficiency-demand#how-is-energy-used-in-industry-and-services-in-china" xr:uid="{EB8A90EE-A844-4219-BEE0-E9C63B533BB4}"/>
    <hyperlink ref="J35" r:id="rId23" xr:uid="{F59B20DE-C433-4567-8F31-EDEAB3B54325}"/>
    <hyperlink ref="J31" r:id="rId24" xr:uid="{68468ED8-B05C-420E-A969-759F8427D146}"/>
    <hyperlink ref="J34" r:id="rId25" xr:uid="{182D3F42-AFD6-4758-82B1-92259BA8F3B4}"/>
    <hyperlink ref="J33" r:id="rId26" xr:uid="{B5ACAC17-3756-4071-9F10-51E0CA6449DA}"/>
    <hyperlink ref="J44" r:id="rId27" xr:uid="{C784D04A-3FBA-42DB-9FF0-B19C5409403B}"/>
    <hyperlink ref="J41" r:id="rId28" xr:uid="{FFA416B3-0597-4E2E-8D25-5228C341148C}"/>
    <hyperlink ref="J45" r:id="rId29" xr:uid="{C0279A11-6465-4C03-96C8-863CDAB26BC0}"/>
    <hyperlink ref="J46" r:id="rId30" xr:uid="{45CFF19C-0CD8-4AC5-A784-69221267E816}"/>
    <hyperlink ref="J38" r:id="rId31" xr:uid="{BEB00F7D-E4AB-4889-B3D0-B1311692E2FC}"/>
    <hyperlink ref="J39" r:id="rId32" location=":~:text=Installed%20hydro%20capacity%20had%20climbed,conditions%20based%20on%20capacity%20additions." display="https://www.reuters.com/markets/commodities/chinas-hydro-generators-wait-rains-come-2024-03-22/#:~:text=Installed%20hydro%20capacity%20had%20climbed,conditions%20based%20on%20capacity%20additions." xr:uid="{EC9E59EE-D787-42A5-B6C2-0DF2C4BDCF81}"/>
  </hyperlinks>
  <pageMargins left="0.7" right="0.7" top="0.75" bottom="0.75" header="0.3" footer="0.3"/>
  <pageSetup paperSize="9" orientation="portrait" r:id="rId3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B61D6-F5CC-4489-9F41-BB9687DA0673}">
  <dimension ref="D3:K47"/>
  <sheetViews>
    <sheetView tabSelected="1" zoomScale="60" zoomScaleNormal="60" workbookViewId="0">
      <selection activeCell="P12" sqref="P12"/>
    </sheetView>
  </sheetViews>
  <sheetFormatPr defaultRowHeight="21" x14ac:dyDescent="0.25"/>
  <cols>
    <col min="4" max="4" width="18.85546875" style="76" customWidth="1"/>
    <col min="5" max="5" width="42.28515625" style="59" customWidth="1"/>
    <col min="6" max="6" width="28.7109375" style="77" customWidth="1"/>
    <col min="7" max="7" width="20.7109375" style="110" customWidth="1"/>
    <col min="8" max="8" width="25.5703125" bestFit="1" customWidth="1"/>
    <col min="9" max="9" width="46.28515625" bestFit="1" customWidth="1"/>
    <col min="10" max="10" width="23.7109375" bestFit="1" customWidth="1"/>
    <col min="11" max="11" width="15.5703125" bestFit="1" customWidth="1"/>
  </cols>
  <sheetData>
    <row r="3" spans="4:11" ht="54" customHeight="1" x14ac:dyDescent="0.25">
      <c r="D3" s="114" t="s">
        <v>532</v>
      </c>
      <c r="E3" s="114"/>
      <c r="F3" s="114"/>
      <c r="G3" s="114"/>
    </row>
    <row r="4" spans="4:11" s="70" customFormat="1" ht="33.6" customHeight="1" x14ac:dyDescent="0.25">
      <c r="D4" s="89" t="s">
        <v>451</v>
      </c>
      <c r="E4" s="62" t="s">
        <v>452</v>
      </c>
      <c r="F4" s="62" t="s">
        <v>454</v>
      </c>
      <c r="G4" s="109" t="s">
        <v>558</v>
      </c>
      <c r="H4" s="108" t="s">
        <v>553</v>
      </c>
      <c r="I4" s="108" t="s">
        <v>554</v>
      </c>
      <c r="J4" s="108" t="s">
        <v>555</v>
      </c>
      <c r="K4" s="108" t="s">
        <v>591</v>
      </c>
    </row>
    <row r="5" spans="4:11" ht="112.9" customHeight="1" x14ac:dyDescent="0.25">
      <c r="D5" s="51" t="s">
        <v>151</v>
      </c>
      <c r="E5" s="80" t="s">
        <v>593</v>
      </c>
      <c r="F5" s="80" t="s">
        <v>455</v>
      </c>
      <c r="G5" s="113">
        <v>0.56296296296296289</v>
      </c>
      <c r="H5" s="51">
        <v>3</v>
      </c>
      <c r="I5" s="51">
        <v>2</v>
      </c>
      <c r="J5" s="111">
        <v>0.78148148148148144</v>
      </c>
      <c r="K5" s="111" t="s">
        <v>493</v>
      </c>
    </row>
    <row r="6" spans="4:11" ht="59.45" customHeight="1" x14ac:dyDescent="0.25">
      <c r="D6" s="51" t="s">
        <v>151</v>
      </c>
      <c r="E6" s="80" t="s">
        <v>594</v>
      </c>
      <c r="F6" s="80" t="s">
        <v>455</v>
      </c>
      <c r="G6" s="113">
        <v>0.35</v>
      </c>
      <c r="H6" s="51">
        <v>3</v>
      </c>
      <c r="I6" s="51">
        <v>2</v>
      </c>
      <c r="J6" s="111">
        <v>0.67500000000000004</v>
      </c>
      <c r="K6" s="111" t="s">
        <v>493</v>
      </c>
    </row>
    <row r="7" spans="4:11" ht="63.6" customHeight="1" x14ac:dyDescent="0.25">
      <c r="D7" s="51" t="s">
        <v>151</v>
      </c>
      <c r="E7" s="80" t="s">
        <v>595</v>
      </c>
      <c r="F7" s="80" t="s">
        <v>455</v>
      </c>
      <c r="G7" s="113">
        <v>0.46808510638297862</v>
      </c>
      <c r="H7" s="51">
        <v>3</v>
      </c>
      <c r="I7" s="51">
        <v>2</v>
      </c>
      <c r="J7" s="111">
        <v>0.73404255319148937</v>
      </c>
      <c r="K7" s="111" t="s">
        <v>493</v>
      </c>
    </row>
    <row r="8" spans="4:11" s="1" customFormat="1" ht="54" customHeight="1" x14ac:dyDescent="0.25">
      <c r="D8" s="51" t="s">
        <v>151</v>
      </c>
      <c r="E8" s="80" t="s">
        <v>596</v>
      </c>
      <c r="F8" s="80" t="s">
        <v>455</v>
      </c>
      <c r="G8" s="113">
        <v>0.33333333333333337</v>
      </c>
      <c r="H8" s="51">
        <v>2</v>
      </c>
      <c r="I8" s="51">
        <v>2</v>
      </c>
      <c r="J8" s="111">
        <v>0.56666666666666665</v>
      </c>
      <c r="K8" s="111" t="s">
        <v>465</v>
      </c>
    </row>
    <row r="9" spans="4:11" s="1" customFormat="1" ht="88.15" customHeight="1" x14ac:dyDescent="0.25">
      <c r="D9" s="51" t="s">
        <v>151</v>
      </c>
      <c r="E9" s="80" t="s">
        <v>597</v>
      </c>
      <c r="F9" s="80" t="s">
        <v>455</v>
      </c>
      <c r="G9" s="113">
        <v>0.92150170648464169</v>
      </c>
      <c r="H9" s="51">
        <v>2</v>
      </c>
      <c r="I9" s="51">
        <v>2</v>
      </c>
      <c r="J9" s="111">
        <v>0.86075085324232092</v>
      </c>
      <c r="K9" s="111" t="s">
        <v>492</v>
      </c>
    </row>
    <row r="10" spans="4:11" s="1" customFormat="1" ht="74.45" customHeight="1" x14ac:dyDescent="0.25">
      <c r="D10" s="51" t="s">
        <v>151</v>
      </c>
      <c r="E10" s="80" t="s">
        <v>474</v>
      </c>
      <c r="F10" s="80" t="s">
        <v>455</v>
      </c>
      <c r="G10" s="113">
        <v>0.97727272727272696</v>
      </c>
      <c r="H10" s="51">
        <v>2</v>
      </c>
      <c r="I10" s="51">
        <v>2</v>
      </c>
      <c r="J10" s="111">
        <v>0.88863636363636345</v>
      </c>
      <c r="K10" s="111" t="s">
        <v>492</v>
      </c>
    </row>
    <row r="11" spans="4:11" s="1" customFormat="1" ht="74.45" customHeight="1" x14ac:dyDescent="0.25">
      <c r="D11" s="51" t="s">
        <v>151</v>
      </c>
      <c r="E11" s="80" t="s">
        <v>598</v>
      </c>
      <c r="F11" s="80" t="s">
        <v>455</v>
      </c>
      <c r="G11" s="113">
        <v>0.5</v>
      </c>
      <c r="H11" s="51">
        <v>2</v>
      </c>
      <c r="I11" s="51">
        <v>2</v>
      </c>
      <c r="J11" s="111">
        <v>0.64999999999999991</v>
      </c>
      <c r="K11" s="111" t="s">
        <v>493</v>
      </c>
    </row>
    <row r="12" spans="4:11" s="1" customFormat="1" ht="93.6" customHeight="1" x14ac:dyDescent="0.25">
      <c r="D12" s="51" t="s">
        <v>151</v>
      </c>
      <c r="E12" s="80" t="s">
        <v>599</v>
      </c>
      <c r="F12" s="80" t="s">
        <v>455</v>
      </c>
      <c r="G12" s="113">
        <v>0.5</v>
      </c>
      <c r="H12" s="51">
        <v>2</v>
      </c>
      <c r="I12" s="51">
        <v>2</v>
      </c>
      <c r="J12" s="111">
        <v>0.64999999999999991</v>
      </c>
      <c r="K12" s="111" t="s">
        <v>493</v>
      </c>
    </row>
    <row r="13" spans="4:11" s="1" customFormat="1" ht="56.45" customHeight="1" x14ac:dyDescent="0.25">
      <c r="D13" s="51" t="s">
        <v>151</v>
      </c>
      <c r="E13" s="80" t="s">
        <v>600</v>
      </c>
      <c r="F13" s="80" t="s">
        <v>457</v>
      </c>
      <c r="G13" s="113">
        <v>1.04</v>
      </c>
      <c r="H13" s="51">
        <v>2</v>
      </c>
      <c r="I13" s="51">
        <v>2</v>
      </c>
      <c r="J13" s="111">
        <v>0.91999999999999993</v>
      </c>
      <c r="K13" s="111" t="s">
        <v>592</v>
      </c>
    </row>
    <row r="14" spans="4:11" s="1" customFormat="1" ht="76.900000000000006" customHeight="1" x14ac:dyDescent="0.25">
      <c r="D14" s="51" t="s">
        <v>151</v>
      </c>
      <c r="E14" s="80" t="s">
        <v>601</v>
      </c>
      <c r="F14" s="80" t="s">
        <v>457</v>
      </c>
      <c r="G14" s="113">
        <v>1.008695652173913</v>
      </c>
      <c r="H14" s="51">
        <v>2</v>
      </c>
      <c r="I14" s="51">
        <v>2</v>
      </c>
      <c r="J14" s="111">
        <v>0.90434782608695641</v>
      </c>
      <c r="K14" s="111" t="s">
        <v>592</v>
      </c>
    </row>
    <row r="15" spans="4:11" s="1" customFormat="1" ht="130.9" customHeight="1" x14ac:dyDescent="0.25">
      <c r="D15" s="51" t="s">
        <v>151</v>
      </c>
      <c r="E15" s="80" t="s">
        <v>202</v>
      </c>
      <c r="F15" s="80" t="s">
        <v>457</v>
      </c>
      <c r="G15" s="113">
        <v>1.1000000000000001</v>
      </c>
      <c r="H15" s="51">
        <v>2</v>
      </c>
      <c r="I15" s="51">
        <v>1</v>
      </c>
      <c r="J15" s="111">
        <v>0.85</v>
      </c>
      <c r="K15" s="111" t="s">
        <v>592</v>
      </c>
    </row>
    <row r="16" spans="4:11" s="1" customFormat="1" ht="85.9" customHeight="1" x14ac:dyDescent="0.25">
      <c r="D16" s="51" t="s">
        <v>151</v>
      </c>
      <c r="E16" s="80" t="s">
        <v>602</v>
      </c>
      <c r="F16" s="80" t="s">
        <v>458</v>
      </c>
      <c r="G16" s="113">
        <v>0.9</v>
      </c>
      <c r="H16" s="51">
        <v>2</v>
      </c>
      <c r="I16" s="51">
        <v>2</v>
      </c>
      <c r="J16" s="111">
        <v>0.85000000000000009</v>
      </c>
      <c r="K16" s="111" t="s">
        <v>492</v>
      </c>
    </row>
    <row r="17" spans="4:11" s="1" customFormat="1" ht="52.9" customHeight="1" x14ac:dyDescent="0.25">
      <c r="D17" s="51" t="s">
        <v>151</v>
      </c>
      <c r="E17" s="80" t="s">
        <v>603</v>
      </c>
      <c r="F17" s="80" t="s">
        <v>458</v>
      </c>
      <c r="G17" s="113">
        <v>0.35142857142857153</v>
      </c>
      <c r="H17" s="51">
        <v>2</v>
      </c>
      <c r="I17" s="51">
        <v>2</v>
      </c>
      <c r="J17" s="111">
        <v>0.57571428571428584</v>
      </c>
      <c r="K17" s="111" t="s">
        <v>465</v>
      </c>
    </row>
    <row r="18" spans="4:11" s="1" customFormat="1" ht="151.9" customHeight="1" x14ac:dyDescent="0.25">
      <c r="D18" s="51" t="s">
        <v>151</v>
      </c>
      <c r="E18" s="80" t="s">
        <v>604</v>
      </c>
      <c r="F18" s="80" t="s">
        <v>458</v>
      </c>
      <c r="G18" s="113">
        <v>0.16000000000000014</v>
      </c>
      <c r="H18" s="51">
        <v>2</v>
      </c>
      <c r="I18" s="51">
        <v>2</v>
      </c>
      <c r="J18" s="111">
        <v>0.48000000000000004</v>
      </c>
      <c r="K18" s="111" t="s">
        <v>465</v>
      </c>
    </row>
    <row r="19" spans="4:11" s="1" customFormat="1" ht="58.9" customHeight="1" x14ac:dyDescent="0.25">
      <c r="D19" s="51" t="s">
        <v>151</v>
      </c>
      <c r="E19" s="80" t="s">
        <v>605</v>
      </c>
      <c r="F19" s="80" t="s">
        <v>459</v>
      </c>
      <c r="G19" s="113">
        <v>0.62615101289134434</v>
      </c>
      <c r="H19" s="51">
        <v>2</v>
      </c>
      <c r="I19" s="51">
        <v>2</v>
      </c>
      <c r="J19" s="111">
        <v>0.71307550644567219</v>
      </c>
      <c r="K19" s="111" t="s">
        <v>493</v>
      </c>
    </row>
    <row r="20" spans="4:11" s="1" customFormat="1" ht="58.9" customHeight="1" x14ac:dyDescent="0.25">
      <c r="D20" s="51" t="s">
        <v>151</v>
      </c>
      <c r="E20" s="80" t="s">
        <v>570</v>
      </c>
      <c r="F20" s="80" t="s">
        <v>458</v>
      </c>
      <c r="G20" s="113">
        <v>1.4761904761904763</v>
      </c>
      <c r="H20" s="51">
        <v>2</v>
      </c>
      <c r="I20" s="51">
        <v>2</v>
      </c>
      <c r="J20" s="111">
        <v>1.138095238095238</v>
      </c>
      <c r="K20" s="111" t="s">
        <v>592</v>
      </c>
    </row>
    <row r="21" spans="4:11" s="1" customFormat="1" ht="58.9" customHeight="1" x14ac:dyDescent="0.25">
      <c r="D21" s="51" t="s">
        <v>151</v>
      </c>
      <c r="E21" s="80" t="s">
        <v>503</v>
      </c>
      <c r="F21" s="80" t="s">
        <v>458</v>
      </c>
      <c r="G21" s="113">
        <v>0.80624999999999991</v>
      </c>
      <c r="H21" s="51">
        <v>2</v>
      </c>
      <c r="I21" s="51">
        <v>2</v>
      </c>
      <c r="J21" s="111">
        <v>0.80312499999999987</v>
      </c>
      <c r="K21" s="111" t="s">
        <v>492</v>
      </c>
    </row>
    <row r="22" spans="4:11" s="1" customFormat="1" ht="53.45" customHeight="1" x14ac:dyDescent="0.25">
      <c r="D22" s="51" t="s">
        <v>151</v>
      </c>
      <c r="E22" s="80" t="s">
        <v>581</v>
      </c>
      <c r="F22" s="80" t="s">
        <v>459</v>
      </c>
      <c r="G22" s="113">
        <v>1.55</v>
      </c>
      <c r="H22" s="51">
        <v>3</v>
      </c>
      <c r="I22" s="51">
        <v>1</v>
      </c>
      <c r="J22" s="111">
        <v>1.175</v>
      </c>
      <c r="K22" s="111" t="s">
        <v>592</v>
      </c>
    </row>
    <row r="23" spans="4:11" s="1" customFormat="1" ht="101.45" customHeight="1" x14ac:dyDescent="0.25">
      <c r="D23" s="51" t="s">
        <v>151</v>
      </c>
      <c r="E23" s="80" t="s">
        <v>606</v>
      </c>
      <c r="F23" s="80" t="s">
        <v>456</v>
      </c>
      <c r="G23" s="113">
        <v>1.055944055944056</v>
      </c>
      <c r="H23" s="51">
        <v>2</v>
      </c>
      <c r="I23" s="51">
        <v>1</v>
      </c>
      <c r="J23" s="111">
        <v>0.82797202797202796</v>
      </c>
      <c r="K23" s="111" t="s">
        <v>592</v>
      </c>
    </row>
    <row r="24" spans="4:11" s="1" customFormat="1" ht="85.9" customHeight="1" x14ac:dyDescent="0.25">
      <c r="D24" s="51" t="s">
        <v>151</v>
      </c>
      <c r="E24" s="80" t="s">
        <v>607</v>
      </c>
      <c r="F24" s="51" t="s">
        <v>456</v>
      </c>
      <c r="G24" s="113">
        <v>0.45454545454545453</v>
      </c>
      <c r="H24" s="51">
        <v>2</v>
      </c>
      <c r="I24" s="51">
        <v>2</v>
      </c>
      <c r="J24" s="111">
        <v>0.6272727272727272</v>
      </c>
      <c r="K24" s="111" t="s">
        <v>493</v>
      </c>
    </row>
    <row r="25" spans="4:11" s="2" customFormat="1" ht="31.9" customHeight="1" x14ac:dyDescent="0.25">
      <c r="D25" s="51" t="s">
        <v>151</v>
      </c>
      <c r="E25" s="80" t="s">
        <v>608</v>
      </c>
      <c r="F25" s="80" t="s">
        <v>461</v>
      </c>
      <c r="G25" s="113">
        <v>0.5</v>
      </c>
      <c r="H25" s="51">
        <v>1</v>
      </c>
      <c r="I25" s="51">
        <v>2</v>
      </c>
      <c r="J25" s="112">
        <v>0.55000000000000004</v>
      </c>
      <c r="K25" s="112" t="s">
        <v>465</v>
      </c>
    </row>
    <row r="26" spans="4:11" s="1" customFormat="1" ht="65.45" customHeight="1" x14ac:dyDescent="0.25">
      <c r="D26" s="51" t="s">
        <v>151</v>
      </c>
      <c r="E26" s="80" t="s">
        <v>609</v>
      </c>
      <c r="F26" s="80" t="s">
        <v>456</v>
      </c>
      <c r="G26" s="113">
        <v>0.91449999999999998</v>
      </c>
      <c r="H26" s="51">
        <v>3</v>
      </c>
      <c r="I26" s="51">
        <v>1</v>
      </c>
      <c r="J26" s="111">
        <v>0.85724999999999996</v>
      </c>
      <c r="K26" s="111" t="s">
        <v>492</v>
      </c>
    </row>
    <row r="27" spans="4:11" ht="139.9" customHeight="1" x14ac:dyDescent="0.25">
      <c r="D27" s="51" t="s">
        <v>151</v>
      </c>
      <c r="E27" s="80" t="s">
        <v>545</v>
      </c>
      <c r="F27" s="80" t="s">
        <v>461</v>
      </c>
      <c r="G27" s="113">
        <v>0</v>
      </c>
      <c r="H27" s="51">
        <v>1</v>
      </c>
      <c r="I27" s="51">
        <v>1</v>
      </c>
      <c r="J27" s="111">
        <v>0.2</v>
      </c>
      <c r="K27" s="111" t="s">
        <v>465</v>
      </c>
    </row>
    <row r="28" spans="4:11" s="1" customFormat="1" ht="100.15" customHeight="1" x14ac:dyDescent="0.25">
      <c r="D28" s="51" t="s">
        <v>151</v>
      </c>
      <c r="E28" s="80" t="s">
        <v>530</v>
      </c>
      <c r="F28" s="80" t="s">
        <v>456</v>
      </c>
      <c r="G28" s="113">
        <v>0.5</v>
      </c>
      <c r="H28" s="51">
        <v>1</v>
      </c>
      <c r="I28" s="51">
        <v>1</v>
      </c>
      <c r="J28" s="111">
        <v>0.44999999999999996</v>
      </c>
      <c r="K28" s="111" t="s">
        <v>465</v>
      </c>
    </row>
    <row r="29" spans="4:11" s="1" customFormat="1" ht="63" customHeight="1" x14ac:dyDescent="0.25">
      <c r="D29" s="51" t="s">
        <v>151</v>
      </c>
      <c r="E29" s="80" t="s">
        <v>531</v>
      </c>
      <c r="F29" s="80" t="s">
        <v>461</v>
      </c>
      <c r="G29" s="113">
        <v>0.66666666666666663</v>
      </c>
      <c r="H29" s="51">
        <v>1</v>
      </c>
      <c r="I29" s="51">
        <v>1</v>
      </c>
      <c r="J29" s="111">
        <v>0.53333333333333333</v>
      </c>
      <c r="K29" s="111" t="s">
        <v>465</v>
      </c>
    </row>
    <row r="30" spans="4:11" s="1" customFormat="1" ht="33" customHeight="1" x14ac:dyDescent="0.25">
      <c r="D30" s="51" t="s">
        <v>151</v>
      </c>
      <c r="E30" s="80" t="s">
        <v>332</v>
      </c>
      <c r="F30" s="80" t="s">
        <v>460</v>
      </c>
      <c r="G30" s="113">
        <v>0.5</v>
      </c>
      <c r="H30" s="51">
        <v>3</v>
      </c>
      <c r="I30" s="51">
        <v>2</v>
      </c>
      <c r="J30" s="111">
        <v>0.75</v>
      </c>
      <c r="K30" s="111" t="s">
        <v>493</v>
      </c>
    </row>
    <row r="31" spans="4:11" s="1" customFormat="1" ht="31.15" customHeight="1" x14ac:dyDescent="0.25">
      <c r="D31" s="51" t="s">
        <v>151</v>
      </c>
      <c r="E31" s="80" t="s">
        <v>364</v>
      </c>
      <c r="F31" s="80" t="s">
        <v>460</v>
      </c>
      <c r="G31" s="113">
        <v>0.5</v>
      </c>
      <c r="H31" s="51">
        <v>3</v>
      </c>
      <c r="I31" s="51">
        <v>1</v>
      </c>
      <c r="J31" s="111">
        <v>0.65</v>
      </c>
      <c r="K31" s="111" t="s">
        <v>493</v>
      </c>
    </row>
    <row r="32" spans="4:11" s="1" customFormat="1" ht="74.45" customHeight="1" x14ac:dyDescent="0.25">
      <c r="D32" s="51" t="s">
        <v>151</v>
      </c>
      <c r="E32" s="80" t="s">
        <v>444</v>
      </c>
      <c r="F32" s="80" t="s">
        <v>460</v>
      </c>
      <c r="G32" s="113">
        <v>1</v>
      </c>
      <c r="H32" s="51">
        <v>1</v>
      </c>
      <c r="I32" s="51">
        <v>1</v>
      </c>
      <c r="J32" s="111">
        <v>0.7</v>
      </c>
      <c r="K32" s="111" t="s">
        <v>592</v>
      </c>
    </row>
    <row r="33" spans="4:11" s="1" customFormat="1" ht="48" customHeight="1" x14ac:dyDescent="0.25">
      <c r="D33" s="51" t="s">
        <v>151</v>
      </c>
      <c r="E33" s="80" t="s">
        <v>515</v>
      </c>
      <c r="F33" s="80" t="s">
        <v>460</v>
      </c>
      <c r="G33" s="113">
        <v>1.1375000000000002</v>
      </c>
      <c r="H33" s="51">
        <v>3</v>
      </c>
      <c r="I33" s="51">
        <v>2</v>
      </c>
      <c r="J33" s="111">
        <v>1.0687500000000001</v>
      </c>
      <c r="K33" s="111" t="s">
        <v>592</v>
      </c>
    </row>
    <row r="34" spans="4:11" s="1" customFormat="1" ht="48" customHeight="1" x14ac:dyDescent="0.25">
      <c r="D34" s="51" t="s">
        <v>151</v>
      </c>
      <c r="E34" s="80" t="s">
        <v>516</v>
      </c>
      <c r="F34" s="80" t="s">
        <v>460</v>
      </c>
      <c r="G34" s="113">
        <v>1.9</v>
      </c>
      <c r="H34" s="51">
        <v>2</v>
      </c>
      <c r="I34" s="51">
        <v>2</v>
      </c>
      <c r="J34" s="111">
        <v>1.2</v>
      </c>
      <c r="K34" s="111" t="s">
        <v>592</v>
      </c>
    </row>
    <row r="35" spans="4:11" s="1" customFormat="1" ht="55.15" customHeight="1" x14ac:dyDescent="0.25">
      <c r="D35" s="51" t="s">
        <v>151</v>
      </c>
      <c r="E35" s="80" t="s">
        <v>501</v>
      </c>
      <c r="F35" s="80" t="s">
        <v>463</v>
      </c>
      <c r="G35" s="113">
        <v>0.72</v>
      </c>
      <c r="H35" s="51">
        <v>1</v>
      </c>
      <c r="I35" s="51">
        <v>2</v>
      </c>
      <c r="J35" s="111">
        <v>0.65999999999999992</v>
      </c>
      <c r="K35" s="111" t="s">
        <v>493</v>
      </c>
    </row>
    <row r="36" spans="4:11" ht="61.9" customHeight="1" x14ac:dyDescent="0.25">
      <c r="D36" s="51" t="s">
        <v>151</v>
      </c>
      <c r="E36" s="80" t="s">
        <v>329</v>
      </c>
      <c r="F36" s="80" t="s">
        <v>464</v>
      </c>
      <c r="G36" s="113">
        <v>0.5</v>
      </c>
      <c r="H36" s="51">
        <v>3</v>
      </c>
      <c r="I36" s="51">
        <v>2</v>
      </c>
      <c r="J36" s="111">
        <v>0.75</v>
      </c>
      <c r="K36" s="111" t="s">
        <v>493</v>
      </c>
    </row>
    <row r="37" spans="4:11" ht="61.9" customHeight="1" x14ac:dyDescent="0.25">
      <c r="D37" s="51" t="s">
        <v>154</v>
      </c>
      <c r="E37" s="80" t="s">
        <v>546</v>
      </c>
      <c r="F37" s="80" t="s">
        <v>455</v>
      </c>
      <c r="G37" s="113">
        <v>0.76923076923076927</v>
      </c>
      <c r="H37" s="51">
        <v>3</v>
      </c>
      <c r="I37" s="51">
        <v>2</v>
      </c>
      <c r="J37" s="111">
        <v>0.88461538461538458</v>
      </c>
      <c r="K37" s="111" t="s">
        <v>492</v>
      </c>
    </row>
    <row r="38" spans="4:11" s="5" customFormat="1" ht="80.45" customHeight="1" x14ac:dyDescent="0.25">
      <c r="D38" s="51" t="s">
        <v>154</v>
      </c>
      <c r="E38" s="80" t="s">
        <v>547</v>
      </c>
      <c r="F38" s="80" t="s">
        <v>455</v>
      </c>
      <c r="G38" s="113">
        <v>0.17582417582417578</v>
      </c>
      <c r="H38" s="51">
        <v>3</v>
      </c>
      <c r="I38" s="51">
        <v>2</v>
      </c>
      <c r="J38" s="112">
        <v>0.58791208791208782</v>
      </c>
      <c r="K38" s="112" t="s">
        <v>465</v>
      </c>
    </row>
    <row r="39" spans="4:11" s="5" customFormat="1" ht="92.45" customHeight="1" x14ac:dyDescent="0.25">
      <c r="D39" s="51" t="s">
        <v>154</v>
      </c>
      <c r="E39" s="80" t="s">
        <v>581</v>
      </c>
      <c r="F39" s="80" t="s">
        <v>459</v>
      </c>
      <c r="G39" s="113">
        <v>0.77500000000000002</v>
      </c>
      <c r="H39" s="51">
        <v>3</v>
      </c>
      <c r="I39" s="51">
        <v>2</v>
      </c>
      <c r="J39" s="112">
        <v>0.88749999999999996</v>
      </c>
      <c r="K39" s="112" t="s">
        <v>492</v>
      </c>
    </row>
    <row r="40" spans="4:11" ht="84" customHeight="1" x14ac:dyDescent="0.25">
      <c r="D40" s="51" t="s">
        <v>154</v>
      </c>
      <c r="E40" s="80" t="s">
        <v>548</v>
      </c>
      <c r="F40" s="80" t="s">
        <v>459</v>
      </c>
      <c r="G40" s="113">
        <v>1</v>
      </c>
      <c r="H40" s="51">
        <v>3</v>
      </c>
      <c r="I40" s="51">
        <v>2</v>
      </c>
      <c r="J40" s="111">
        <v>1</v>
      </c>
      <c r="K40" s="111" t="s">
        <v>592</v>
      </c>
    </row>
    <row r="41" spans="4:11" s="5" customFormat="1" ht="81.599999999999994" customHeight="1" x14ac:dyDescent="0.25">
      <c r="D41" s="51" t="s">
        <v>154</v>
      </c>
      <c r="E41" s="80" t="s">
        <v>549</v>
      </c>
      <c r="F41" s="80" t="s">
        <v>460</v>
      </c>
      <c r="G41" s="113">
        <v>0.93103448275862066</v>
      </c>
      <c r="H41" s="51">
        <v>3</v>
      </c>
      <c r="I41" s="51">
        <v>1</v>
      </c>
      <c r="J41" s="112">
        <v>0.8655172413793103</v>
      </c>
      <c r="K41" s="112" t="s">
        <v>492</v>
      </c>
    </row>
    <row r="42" spans="4:11" ht="75" customHeight="1" x14ac:dyDescent="0.25">
      <c r="D42" s="51" t="s">
        <v>154</v>
      </c>
      <c r="E42" s="80" t="s">
        <v>550</v>
      </c>
      <c r="F42" s="80" t="s">
        <v>460</v>
      </c>
      <c r="G42" s="113">
        <v>0.5</v>
      </c>
      <c r="H42" s="51">
        <v>3</v>
      </c>
      <c r="I42" s="51">
        <v>2</v>
      </c>
      <c r="J42" s="111">
        <v>0.75</v>
      </c>
      <c r="K42" s="111" t="s">
        <v>493</v>
      </c>
    </row>
    <row r="43" spans="4:11" ht="33.6" customHeight="1" x14ac:dyDescent="0.25">
      <c r="D43" s="51" t="s">
        <v>154</v>
      </c>
      <c r="E43" s="80" t="s">
        <v>373</v>
      </c>
      <c r="F43" s="80" t="s">
        <v>460</v>
      </c>
      <c r="G43" s="113">
        <v>1</v>
      </c>
      <c r="H43" s="51">
        <v>1</v>
      </c>
      <c r="I43" s="51">
        <v>1</v>
      </c>
      <c r="J43" s="111">
        <v>0.7</v>
      </c>
      <c r="K43" s="111" t="s">
        <v>592</v>
      </c>
    </row>
    <row r="44" spans="4:11" s="1" customFormat="1" ht="47.45" customHeight="1" x14ac:dyDescent="0.25">
      <c r="D44" s="51" t="s">
        <v>154</v>
      </c>
      <c r="E44" s="80" t="s">
        <v>523</v>
      </c>
      <c r="F44" s="51" t="s">
        <v>460</v>
      </c>
      <c r="G44" s="113">
        <v>0.81899999999999995</v>
      </c>
      <c r="H44" s="51">
        <v>3</v>
      </c>
      <c r="I44" s="51">
        <v>2</v>
      </c>
      <c r="J44" s="111">
        <v>0.90949999999999998</v>
      </c>
      <c r="K44" s="111" t="s">
        <v>492</v>
      </c>
    </row>
    <row r="45" spans="4:11" s="1" customFormat="1" ht="54" customHeight="1" x14ac:dyDescent="0.25">
      <c r="D45" s="51" t="s">
        <v>154</v>
      </c>
      <c r="E45" s="80" t="s">
        <v>551</v>
      </c>
      <c r="F45" s="80" t="s">
        <v>461</v>
      </c>
      <c r="G45" s="113">
        <v>0.5</v>
      </c>
      <c r="H45" s="51">
        <v>1</v>
      </c>
      <c r="I45" s="51">
        <v>1</v>
      </c>
      <c r="J45" s="111">
        <v>0.44999999999999996</v>
      </c>
      <c r="K45" s="111" t="s">
        <v>465</v>
      </c>
    </row>
    <row r="46" spans="4:11" s="1" customFormat="1" ht="47.25" x14ac:dyDescent="0.25">
      <c r="D46" s="51" t="s">
        <v>154</v>
      </c>
      <c r="E46" s="80" t="s">
        <v>552</v>
      </c>
      <c r="F46" s="80" t="s">
        <v>463</v>
      </c>
      <c r="G46" s="113">
        <v>0.51428571428571423</v>
      </c>
      <c r="H46" s="51">
        <v>1</v>
      </c>
      <c r="I46" s="51">
        <v>1</v>
      </c>
      <c r="J46" s="111">
        <v>0.45714285714285707</v>
      </c>
      <c r="K46" s="111" t="s">
        <v>465</v>
      </c>
    </row>
    <row r="47" spans="4:11" s="1" customFormat="1" ht="47.25" x14ac:dyDescent="0.25">
      <c r="D47" s="51" t="s">
        <v>160</v>
      </c>
      <c r="E47" s="80" t="s">
        <v>450</v>
      </c>
      <c r="F47" s="80" t="s">
        <v>455</v>
      </c>
      <c r="G47" s="113">
        <v>2.4899999999999999E-2</v>
      </c>
      <c r="H47" s="51">
        <v>3</v>
      </c>
      <c r="I47" s="51">
        <v>1</v>
      </c>
      <c r="J47" s="111">
        <v>0.41244999999999998</v>
      </c>
      <c r="K47" s="111" t="s">
        <v>465</v>
      </c>
    </row>
  </sheetData>
  <autoFilter ref="D4:K47" xr:uid="{290B61D6-F5CC-4489-9F41-BB9687DA067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China's climate policy review</vt:lpstr>
      <vt:lpstr>Num_Targets_Implemented_TIAM</vt:lpstr>
      <vt:lpstr>Data for Figure 3.b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ZHANG</dc:creator>
  <cp:lastModifiedBy>Zhang, Dan</cp:lastModifiedBy>
  <dcterms:created xsi:type="dcterms:W3CDTF">2015-06-05T18:17:20Z</dcterms:created>
  <dcterms:modified xsi:type="dcterms:W3CDTF">2025-04-13T21:31:40Z</dcterms:modified>
</cp:coreProperties>
</file>