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772FBFC7-49DB-4A8C-BBC7-2E7C4C16F35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Monoamines Fecal Pellet" sheetId="7" r:id="rId1"/>
    <sheet name="Monoamines Colon" sheetId="12" r:id="rId2"/>
    <sheet name="TRP-KYN Plasma" sheetId="1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22" i="7" l="1"/>
  <c r="K20" i="7"/>
  <c r="J20" i="7"/>
  <c r="I9" i="14" l="1"/>
  <c r="J11" i="12"/>
  <c r="S10" i="14" l="1"/>
  <c r="S9" i="14" l="1"/>
  <c r="N3" i="14"/>
  <c r="O3" i="14"/>
  <c r="P3" i="14"/>
  <c r="Q3" i="14"/>
  <c r="R3" i="14"/>
  <c r="S3" i="14"/>
  <c r="N4" i="14"/>
  <c r="O4" i="14"/>
  <c r="P4" i="14"/>
  <c r="Q4" i="14"/>
  <c r="R4" i="14"/>
  <c r="N5" i="14"/>
  <c r="O5" i="14"/>
  <c r="P5" i="14"/>
  <c r="Q5" i="14"/>
  <c r="R5" i="14"/>
  <c r="S5" i="14"/>
  <c r="N6" i="14"/>
  <c r="O6" i="14"/>
  <c r="P6" i="14"/>
  <c r="Q6" i="14"/>
  <c r="R6" i="14"/>
  <c r="S6" i="14"/>
  <c r="N7" i="14"/>
  <c r="O7" i="14"/>
  <c r="P7" i="14"/>
  <c r="Q7" i="14"/>
  <c r="N8" i="14"/>
  <c r="O8" i="14"/>
  <c r="P8" i="14"/>
  <c r="Q8" i="14"/>
  <c r="N9" i="14"/>
  <c r="O9" i="14"/>
  <c r="P9" i="14"/>
  <c r="Q9" i="14"/>
  <c r="R9" i="14"/>
  <c r="N10" i="14"/>
  <c r="O10" i="14"/>
  <c r="P10" i="14"/>
  <c r="Q10" i="14"/>
  <c r="R10" i="14"/>
  <c r="O11" i="14"/>
  <c r="P11" i="14"/>
  <c r="Q11" i="14"/>
  <c r="R11" i="14"/>
  <c r="S11" i="14"/>
  <c r="N11" i="14"/>
  <c r="J19" i="14" l="1"/>
  <c r="J18" i="14"/>
  <c r="U7" i="14" l="1"/>
  <c r="U8" i="14"/>
  <c r="J8" i="14"/>
  <c r="J7" i="14"/>
  <c r="I3" i="14" l="1"/>
  <c r="I19" i="14" l="1"/>
  <c r="I18" i="14"/>
  <c r="I8" i="14"/>
  <c r="I7" i="14"/>
  <c r="K33" i="12"/>
  <c r="J33" i="12"/>
  <c r="J32" i="12"/>
  <c r="J21" i="14"/>
  <c r="I21" i="14"/>
  <c r="J20" i="14"/>
  <c r="I20" i="14"/>
  <c r="J17" i="14"/>
  <c r="I17" i="14"/>
  <c r="J16" i="14"/>
  <c r="I16" i="14"/>
  <c r="J15" i="14"/>
  <c r="I15" i="14"/>
  <c r="J14" i="14"/>
  <c r="I14" i="14"/>
  <c r="J22" i="14"/>
  <c r="I22" i="14"/>
  <c r="U10" i="14"/>
  <c r="T10" i="14"/>
  <c r="J10" i="14"/>
  <c r="I10" i="14"/>
  <c r="U9" i="14"/>
  <c r="T9" i="14"/>
  <c r="J9" i="14"/>
  <c r="T8" i="14"/>
  <c r="T7" i="14"/>
  <c r="U6" i="14"/>
  <c r="T6" i="14"/>
  <c r="J6" i="14"/>
  <c r="I6" i="14"/>
  <c r="U5" i="14"/>
  <c r="T5" i="14"/>
  <c r="J5" i="14"/>
  <c r="I5" i="14"/>
  <c r="U4" i="14"/>
  <c r="T4" i="14"/>
  <c r="J4" i="14"/>
  <c r="I4" i="14"/>
  <c r="U3" i="14"/>
  <c r="T3" i="14"/>
  <c r="J3" i="14"/>
  <c r="U11" i="14"/>
  <c r="T11" i="14"/>
  <c r="J11" i="14"/>
  <c r="I11" i="14"/>
  <c r="R9" i="12" l="1"/>
  <c r="O11" i="12"/>
  <c r="K28" i="12"/>
  <c r="K27" i="12"/>
  <c r="J19" i="12"/>
  <c r="K10" i="12" l="1"/>
  <c r="K32" i="12"/>
  <c r="K31" i="12"/>
  <c r="J31" i="12"/>
  <c r="K30" i="12"/>
  <c r="J30" i="12"/>
  <c r="K29" i="12"/>
  <c r="J29" i="12"/>
  <c r="J28" i="12"/>
  <c r="J27" i="12"/>
  <c r="K26" i="12"/>
  <c r="J26" i="12"/>
  <c r="K25" i="12"/>
  <c r="J25" i="12"/>
  <c r="Q9" i="12"/>
  <c r="O8" i="12"/>
  <c r="P8" i="12"/>
  <c r="Q8" i="12"/>
  <c r="R8" i="12"/>
  <c r="O9" i="12"/>
  <c r="P9" i="12"/>
  <c r="K20" i="12"/>
  <c r="K9" i="12"/>
  <c r="K21" i="12"/>
  <c r="J21" i="12"/>
  <c r="J20" i="12"/>
  <c r="K19" i="12"/>
  <c r="K18" i="12"/>
  <c r="J18" i="12"/>
  <c r="K17" i="12"/>
  <c r="J17" i="12"/>
  <c r="K16" i="12"/>
  <c r="J16" i="12"/>
  <c r="K15" i="12"/>
  <c r="J15" i="12"/>
  <c r="K14" i="12"/>
  <c r="J14" i="12"/>
  <c r="K22" i="12"/>
  <c r="J22" i="12"/>
  <c r="T10" i="12"/>
  <c r="S10" i="12"/>
  <c r="R10" i="12"/>
  <c r="Q10" i="12"/>
  <c r="P10" i="12"/>
  <c r="O10" i="12"/>
  <c r="J10" i="12"/>
  <c r="J9" i="12"/>
  <c r="K8" i="12"/>
  <c r="J8" i="12"/>
  <c r="R7" i="12"/>
  <c r="Q7" i="12"/>
  <c r="P7" i="12"/>
  <c r="O7" i="12"/>
  <c r="K7" i="12"/>
  <c r="J7" i="12"/>
  <c r="T6" i="12"/>
  <c r="S6" i="12"/>
  <c r="R6" i="12"/>
  <c r="Q6" i="12"/>
  <c r="P6" i="12"/>
  <c r="O6" i="12"/>
  <c r="K6" i="12"/>
  <c r="J6" i="12"/>
  <c r="T5" i="12"/>
  <c r="S5" i="12"/>
  <c r="R5" i="12"/>
  <c r="Q5" i="12"/>
  <c r="P5" i="12"/>
  <c r="O5" i="12"/>
  <c r="K5" i="12"/>
  <c r="J5" i="12"/>
  <c r="S4" i="12"/>
  <c r="R4" i="12"/>
  <c r="Q4" i="12"/>
  <c r="P4" i="12"/>
  <c r="O4" i="12"/>
  <c r="K4" i="12"/>
  <c r="J4" i="12"/>
  <c r="T3" i="12"/>
  <c r="S3" i="12"/>
  <c r="R3" i="12"/>
  <c r="Q3" i="12"/>
  <c r="P3" i="12"/>
  <c r="O3" i="12"/>
  <c r="K3" i="12"/>
  <c r="J3" i="12"/>
  <c r="T11" i="12"/>
  <c r="S11" i="12"/>
  <c r="R11" i="12"/>
  <c r="Q11" i="12"/>
  <c r="P11" i="12"/>
  <c r="K11" i="12"/>
  <c r="V9" i="12" l="1"/>
  <c r="V7" i="12"/>
  <c r="U3" i="12"/>
  <c r="U11" i="12"/>
  <c r="V10" i="12"/>
  <c r="V3" i="12"/>
  <c r="U4" i="12"/>
  <c r="V8" i="12"/>
  <c r="V11" i="12"/>
  <c r="V5" i="12"/>
  <c r="U10" i="12"/>
  <c r="V6" i="12"/>
  <c r="V4" i="12"/>
  <c r="U9" i="12"/>
  <c r="U5" i="12"/>
  <c r="U8" i="12"/>
  <c r="U6" i="12"/>
  <c r="U7" i="12"/>
  <c r="K32" i="7" l="1"/>
  <c r="K5" i="7"/>
  <c r="K6" i="7"/>
  <c r="J6" i="7"/>
  <c r="J5" i="7"/>
  <c r="K7" i="7"/>
  <c r="K31" i="7"/>
  <c r="K30" i="7"/>
  <c r="K29" i="7"/>
  <c r="K28" i="7"/>
  <c r="K27" i="7"/>
  <c r="K26" i="7"/>
  <c r="K25" i="7"/>
  <c r="K33" i="7"/>
  <c r="K22" i="7"/>
  <c r="J14" i="7"/>
  <c r="K14" i="7"/>
  <c r="J15" i="7"/>
  <c r="K15" i="7"/>
  <c r="J16" i="7"/>
  <c r="K16" i="7"/>
  <c r="J17" i="7"/>
  <c r="K17" i="7"/>
  <c r="J18" i="7"/>
  <c r="K18" i="7"/>
  <c r="J19" i="7"/>
  <c r="K19" i="7"/>
  <c r="J21" i="7"/>
  <c r="K21" i="7"/>
  <c r="J3" i="7"/>
  <c r="J30" i="7"/>
  <c r="J26" i="7"/>
  <c r="J25" i="7"/>
  <c r="K8" i="7"/>
  <c r="K9" i="7"/>
  <c r="K10" i="7"/>
  <c r="J10" i="7"/>
  <c r="J7" i="7"/>
  <c r="J33" i="7" l="1"/>
  <c r="K3" i="7" l="1"/>
  <c r="J11" i="7" l="1"/>
  <c r="K11" i="7"/>
  <c r="K4" i="7"/>
  <c r="J29" i="7" l="1"/>
  <c r="J28" i="7"/>
  <c r="J27" i="7"/>
  <c r="J31" i="7" l="1"/>
  <c r="J32" i="7"/>
  <c r="J4" i="7" l="1"/>
  <c r="J8" i="7"/>
  <c r="J9" i="7"/>
</calcChain>
</file>

<file path=xl/sharedStrings.xml><?xml version="1.0" encoding="utf-8"?>
<sst xmlns="http://schemas.openxmlformats.org/spreadsheetml/2006/main" count="140" uniqueCount="18">
  <si>
    <t>Day</t>
  </si>
  <si>
    <t>Treat.</t>
  </si>
  <si>
    <t>5-HT ng g-1 tissue</t>
  </si>
  <si>
    <t>mean</t>
  </si>
  <si>
    <t>SEM</t>
  </si>
  <si>
    <t>DNBS</t>
  </si>
  <si>
    <t>5-HIAA ng g-1 tissue</t>
  </si>
  <si>
    <t>NA ng g-1 tissue</t>
  </si>
  <si>
    <t>DA ng g-1 tissue</t>
  </si>
  <si>
    <t xml:space="preserve"> 5-HIAA/5-HT </t>
  </si>
  <si>
    <t>Dopamine ng g-1 tissue</t>
  </si>
  <si>
    <t>TRP</t>
  </si>
  <si>
    <t>KYN</t>
  </si>
  <si>
    <r>
      <t xml:space="preserve"> KYN/TRP x10</t>
    </r>
    <r>
      <rPr>
        <b/>
        <vertAlign val="superscript"/>
        <sz val="12"/>
        <color theme="1"/>
        <rFont val="Calibri"/>
        <family val="2"/>
        <scheme val="minor"/>
      </rPr>
      <t>3</t>
    </r>
  </si>
  <si>
    <t>vehicle</t>
  </si>
  <si>
    <t>abx + veh</t>
  </si>
  <si>
    <r>
      <t>abx + FMT</t>
    </r>
    <r>
      <rPr>
        <vertAlign val="superscript"/>
        <sz val="11"/>
        <color theme="1"/>
        <rFont val="Calibri"/>
        <family val="2"/>
        <scheme val="minor"/>
      </rPr>
      <t>CTR</t>
    </r>
  </si>
  <si>
    <r>
      <t>abx + FMT</t>
    </r>
    <r>
      <rPr>
        <vertAlign val="superscript"/>
        <sz val="11"/>
        <color theme="1"/>
        <rFont val="Calibri"/>
        <family val="2"/>
        <scheme val="minor"/>
      </rPr>
      <t>DNBS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</si>
</sst>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5"/>
      <name val="Calibri"/>
      <family val="2"/>
      <scheme val="minor"/>
    </font>
    <font>
      <b/>
      <sz val="11"/>
      <color theme="5"/>
      <name val="Calibri"/>
      <family val="2"/>
      <scheme val="minor"/>
    </font>
    <font>
      <b/>
      <sz val="11"/>
      <color theme="0" tint="-0.499984740745262"/>
      <name val="Calibri"/>
      <family val="2"/>
      <scheme val="minor"/>
    </font>
    <font>
      <b/>
      <sz val="12"/>
      <color theme="5"/>
      <name val="Calibri"/>
      <family val="2"/>
      <scheme val="minor"/>
    </font>
    <font>
      <b/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vertAlign val="superscript"/>
      <sz val="12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0" fillId="0" borderId="2" xfId="0" applyBorder="1"/>
    <xf numFmtId="0" fontId="3" fillId="0" borderId="2" xfId="0" applyFont="1" applyBorder="1"/>
    <xf numFmtId="0" fontId="4" fillId="0" borderId="2" xfId="0" applyFont="1" applyBorder="1"/>
    <xf numFmtId="0" fontId="2" fillId="0" borderId="2" xfId="0" applyFont="1" applyBorder="1"/>
    <xf numFmtId="0" fontId="0" fillId="0" borderId="1" xfId="0" applyBorder="1"/>
    <xf numFmtId="0" fontId="3" fillId="0" borderId="1" xfId="0" applyFont="1" applyBorder="1"/>
    <xf numFmtId="0" fontId="4" fillId="0" borderId="1" xfId="0" applyFont="1" applyBorder="1"/>
    <xf numFmtId="0" fontId="0" fillId="0" borderId="0" xfId="0" applyFill="1" applyBorder="1"/>
    <xf numFmtId="0" fontId="3" fillId="0" borderId="0" xfId="0" applyFont="1" applyBorder="1"/>
    <xf numFmtId="0" fontId="0" fillId="0" borderId="0" xfId="0" applyBorder="1"/>
    <xf numFmtId="0" fontId="4" fillId="0" borderId="0" xfId="0" applyFont="1" applyBorder="1"/>
    <xf numFmtId="0" fontId="2" fillId="0" borderId="0" xfId="0" applyFont="1" applyBorder="1"/>
    <xf numFmtId="0" fontId="4" fillId="0" borderId="0" xfId="0" applyFont="1"/>
    <xf numFmtId="0" fontId="2" fillId="0" borderId="0" xfId="0" applyFont="1"/>
    <xf numFmtId="0" fontId="5" fillId="0" borderId="0" xfId="0" applyFont="1"/>
    <xf numFmtId="0" fontId="5" fillId="0" borderId="1" xfId="0" applyFont="1" applyBorder="1"/>
    <xf numFmtId="0" fontId="5" fillId="0" borderId="2" xfId="0" applyFont="1" applyBorder="1"/>
    <xf numFmtId="0" fontId="3" fillId="0" borderId="0" xfId="0" applyFont="1" applyFill="1"/>
    <xf numFmtId="0" fontId="3" fillId="0" borderId="0" xfId="0" applyFont="1"/>
    <xf numFmtId="3" fontId="9" fillId="0" borderId="0" xfId="0" applyNumberFormat="1" applyFont="1" applyFill="1" applyBorder="1"/>
    <xf numFmtId="3" fontId="9" fillId="0" borderId="0" xfId="0" applyNumberFormat="1" applyFont="1" applyBorder="1"/>
    <xf numFmtId="0" fontId="1" fillId="0" borderId="0" xfId="0" applyFont="1"/>
    <xf numFmtId="3" fontId="11" fillId="0" borderId="0" xfId="0" applyNumberFormat="1" applyFont="1"/>
    <xf numFmtId="0" fontId="1" fillId="0" borderId="0" xfId="0" applyFont="1" applyBorder="1"/>
    <xf numFmtId="0" fontId="8" fillId="0" borderId="0" xfId="0" applyFont="1" applyBorder="1"/>
    <xf numFmtId="0" fontId="11" fillId="0" borderId="0" xfId="0" applyFont="1"/>
    <xf numFmtId="0" fontId="11" fillId="0" borderId="0" xfId="0" applyFont="1" applyBorder="1"/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6" fillId="0" borderId="0" xfId="0" applyFont="1" applyBorder="1"/>
    <xf numFmtId="0" fontId="10" fillId="0" borderId="0" xfId="0" applyFont="1" applyBorder="1"/>
    <xf numFmtId="3" fontId="11" fillId="0" borderId="0" xfId="0" applyNumberFormat="1" applyFont="1" applyBorder="1"/>
    <xf numFmtId="0" fontId="12" fillId="0" borderId="1" xfId="0" applyFont="1" applyBorder="1"/>
    <xf numFmtId="0" fontId="12" fillId="0" borderId="0" xfId="0" applyFont="1" applyBorder="1"/>
    <xf numFmtId="0" fontId="7" fillId="0" borderId="1" xfId="0" applyFont="1" applyBorder="1"/>
    <xf numFmtId="0" fontId="12" fillId="0" borderId="0" xfId="0" applyFont="1"/>
    <xf numFmtId="0" fontId="12" fillId="0" borderId="2" xfId="0" applyFont="1" applyBorder="1"/>
    <xf numFmtId="164" fontId="0" fillId="0" borderId="0" xfId="0" applyNumberFormat="1"/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164" fontId="2" fillId="0" borderId="2" xfId="0" applyNumberFormat="1" applyFont="1" applyBorder="1"/>
    <xf numFmtId="164" fontId="2" fillId="0" borderId="0" xfId="0" applyNumberFormat="1" applyFont="1"/>
    <xf numFmtId="164" fontId="2" fillId="0" borderId="0" xfId="0" applyNumberFormat="1" applyFont="1" applyAlignment="1">
      <alignment horizontal="center"/>
    </xf>
    <xf numFmtId="0" fontId="13" fillId="0" borderId="0" xfId="0" applyFont="1"/>
    <xf numFmtId="164" fontId="2" fillId="0" borderId="1" xfId="0" applyNumberFormat="1" applyFont="1" applyBorder="1"/>
    <xf numFmtId="164" fontId="2" fillId="0" borderId="0" xfId="0" applyNumberFormat="1" applyFont="1" applyBorder="1"/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12" fillId="0" borderId="3" xfId="0" applyFont="1" applyBorder="1"/>
    <xf numFmtId="0" fontId="4" fillId="0" borderId="3" xfId="0" applyFont="1" applyBorder="1"/>
    <xf numFmtId="0" fontId="5" fillId="0" borderId="0" xfId="0" applyFont="1" applyBorder="1"/>
    <xf numFmtId="0" fontId="0" fillId="0" borderId="3" xfId="0" applyBorder="1"/>
    <xf numFmtId="164" fontId="2" fillId="0" borderId="3" xfId="0" applyNumberFormat="1" applyFont="1" applyBorder="1"/>
    <xf numFmtId="0" fontId="5" fillId="0" borderId="3" xfId="0" applyFont="1" applyBorder="1"/>
    <xf numFmtId="0" fontId="0" fillId="0" borderId="3" xfId="0" applyFill="1" applyBorder="1"/>
    <xf numFmtId="0" fontId="2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left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E88C30-D1F4-4A96-B3C7-02F7716D3D98}">
  <dimension ref="B2:W33"/>
  <sheetViews>
    <sheetView tabSelected="1" zoomScale="60" zoomScaleNormal="60" workbookViewId="0">
      <selection activeCell="Q25" sqref="Q25"/>
    </sheetView>
  </sheetViews>
  <sheetFormatPr defaultRowHeight="15" x14ac:dyDescent="0.25"/>
  <cols>
    <col min="2" max="2" width="11.7109375" customWidth="1"/>
    <col min="3" max="3" width="19.7109375" customWidth="1"/>
    <col min="15" max="15" width="10.140625" customWidth="1"/>
  </cols>
  <sheetData>
    <row r="2" spans="2:23" ht="15.75" x14ac:dyDescent="0.25">
      <c r="B2" s="1" t="s">
        <v>0</v>
      </c>
      <c r="C2" s="1" t="s">
        <v>1</v>
      </c>
      <c r="D2" s="66" t="s">
        <v>2</v>
      </c>
      <c r="E2" s="66"/>
      <c r="F2" s="67"/>
      <c r="G2" s="66"/>
      <c r="H2" s="66"/>
      <c r="I2" s="66"/>
      <c r="J2" s="2" t="s">
        <v>3</v>
      </c>
      <c r="K2" s="2" t="s">
        <v>4</v>
      </c>
    </row>
    <row r="3" spans="2:23" ht="15.75" x14ac:dyDescent="0.25">
      <c r="B3" s="50">
        <v>7</v>
      </c>
      <c r="C3" s="7" t="s">
        <v>15</v>
      </c>
      <c r="D3" s="8">
        <v>0</v>
      </c>
      <c r="E3" s="8">
        <v>0</v>
      </c>
      <c r="F3" s="8">
        <v>0</v>
      </c>
      <c r="G3" s="35">
        <v>1234.0569515256118</v>
      </c>
      <c r="H3" s="8">
        <v>575</v>
      </c>
      <c r="I3" s="37"/>
      <c r="J3" s="9">
        <f>AVERAGE(D3:I3)</f>
        <v>361.81139030512236</v>
      </c>
      <c r="K3" s="1">
        <f>STDEV(D3:I3)/SQRT(5)</f>
        <v>244.84527245140532</v>
      </c>
      <c r="P3" s="24"/>
      <c r="R3" s="12"/>
      <c r="S3" s="12"/>
      <c r="T3" s="12"/>
      <c r="U3" s="12"/>
    </row>
    <row r="4" spans="2:23" ht="15.75" x14ac:dyDescent="0.25">
      <c r="B4" s="59">
        <v>32</v>
      </c>
      <c r="C4" s="3" t="s">
        <v>15</v>
      </c>
      <c r="D4" s="4">
        <v>81.070186043936218</v>
      </c>
      <c r="E4" s="4">
        <v>246.8356319431156</v>
      </c>
      <c r="F4" s="11">
        <v>167.54893386847664</v>
      </c>
      <c r="G4" s="21">
        <v>722.16306674129862</v>
      </c>
      <c r="H4" s="38">
        <v>711.61662038522604</v>
      </c>
      <c r="I4" s="11"/>
      <c r="J4" s="13">
        <f t="shared" ref="J4:J9" si="0">AVERAGE(D4:I4)</f>
        <v>385.84688779641061</v>
      </c>
      <c r="K4" s="14">
        <f>STDEV(D4:I4)/SQRT(5)</f>
        <v>137.6774227615457</v>
      </c>
      <c r="P4" s="24"/>
      <c r="R4" s="32"/>
      <c r="S4" s="33"/>
      <c r="T4" s="33"/>
      <c r="U4" s="12"/>
    </row>
    <row r="5" spans="2:23" ht="17.25" x14ac:dyDescent="0.25">
      <c r="B5" s="60"/>
      <c r="C5" s="10" t="s">
        <v>16</v>
      </c>
      <c r="D5" s="36">
        <v>710.45699950310598</v>
      </c>
      <c r="E5" s="36">
        <v>1036.8244590694651</v>
      </c>
      <c r="F5" s="36">
        <v>1076.2769589113902</v>
      </c>
      <c r="G5" s="36">
        <v>1158.7083065322709</v>
      </c>
      <c r="H5" s="36">
        <v>552.56894669158089</v>
      </c>
      <c r="I5" s="36">
        <v>1478.6405575392196</v>
      </c>
      <c r="J5" s="13">
        <f>AVERAGE(D5:I5)</f>
        <v>1002.2460380411721</v>
      </c>
      <c r="K5" s="14">
        <f>STDEV(D5:I5)/SQRT(6)</f>
        <v>134.84049263363664</v>
      </c>
      <c r="R5" s="22"/>
      <c r="S5" s="22"/>
      <c r="T5" s="22"/>
      <c r="U5" s="34"/>
      <c r="V5" s="25"/>
      <c r="W5" s="25"/>
    </row>
    <row r="6" spans="2:23" ht="17.25" x14ac:dyDescent="0.25">
      <c r="B6" s="61"/>
      <c r="C6" s="10" t="s">
        <v>17</v>
      </c>
      <c r="D6" s="35">
        <v>187.70184856781324</v>
      </c>
      <c r="E6" s="35">
        <v>666.35767098504732</v>
      </c>
      <c r="F6" s="35">
        <v>1429.1850880516026</v>
      </c>
      <c r="G6" s="35">
        <v>1560.4300190527101</v>
      </c>
      <c r="H6" s="35">
        <v>965.4770860413422</v>
      </c>
      <c r="I6" s="35">
        <v>1237.57968648885</v>
      </c>
      <c r="J6" s="9">
        <f>AVERAGE(D6:I6)</f>
        <v>1007.7885665312275</v>
      </c>
      <c r="K6" s="1">
        <f>STDEV(D6:I6)/SQRT(6)</f>
        <v>210.29337483625281</v>
      </c>
      <c r="R6" s="26"/>
      <c r="S6" s="26"/>
      <c r="T6" s="26"/>
      <c r="U6" s="12"/>
    </row>
    <row r="7" spans="2:23" ht="15.75" x14ac:dyDescent="0.25">
      <c r="B7" s="62">
        <v>46</v>
      </c>
      <c r="C7" s="3" t="s">
        <v>15</v>
      </c>
      <c r="D7" s="4">
        <v>756.24090878951858</v>
      </c>
      <c r="E7" s="4">
        <v>18.108327921012396</v>
      </c>
      <c r="F7" s="11">
        <v>466.74904919030217</v>
      </c>
      <c r="G7" s="11">
        <v>419.6</v>
      </c>
      <c r="H7" s="11"/>
      <c r="I7" s="20"/>
      <c r="J7" s="5">
        <f>AVERAGE(D7:I7)</f>
        <v>415.17457147520827</v>
      </c>
      <c r="K7" s="14">
        <f>STDEV(D7:I7)/SQRT(4)</f>
        <v>151.84074974252127</v>
      </c>
      <c r="R7" s="27"/>
      <c r="S7" s="27"/>
      <c r="T7" s="27"/>
      <c r="U7" s="12"/>
    </row>
    <row r="8" spans="2:23" ht="17.25" x14ac:dyDescent="0.25">
      <c r="B8" s="63"/>
      <c r="C8" s="10" t="s">
        <v>16</v>
      </c>
      <c r="D8" s="11">
        <v>946.8</v>
      </c>
      <c r="E8" s="11">
        <v>913.95482421236284</v>
      </c>
      <c r="F8" s="11">
        <v>846.89775336130333</v>
      </c>
      <c r="G8" s="11">
        <v>826.3</v>
      </c>
      <c r="H8" s="11"/>
      <c r="I8" s="20"/>
      <c r="J8" s="13">
        <f t="shared" si="0"/>
        <v>883.48814439341663</v>
      </c>
      <c r="K8" s="14">
        <f t="shared" ref="K8:K9" si="1">STDEV(D8:I8)/SQRT(4)</f>
        <v>28.204536004255701</v>
      </c>
      <c r="R8" s="23"/>
      <c r="S8" s="23"/>
      <c r="T8" s="23"/>
      <c r="U8" s="34"/>
    </row>
    <row r="9" spans="2:23" ht="17.25" x14ac:dyDescent="0.25">
      <c r="B9" s="64"/>
      <c r="C9" s="10" t="s">
        <v>17</v>
      </c>
      <c r="D9" s="8">
        <v>1439.9275988721231</v>
      </c>
      <c r="E9" s="8">
        <v>968.62007871159688</v>
      </c>
      <c r="F9" s="8">
        <v>1665.7322289186136</v>
      </c>
      <c r="G9" s="8">
        <v>1425.99</v>
      </c>
      <c r="H9" s="8"/>
      <c r="I9" s="8"/>
      <c r="J9" s="9">
        <f t="shared" si="0"/>
        <v>1375.0674766255834</v>
      </c>
      <c r="K9" s="1">
        <f t="shared" si="1"/>
        <v>146.1977611380311</v>
      </c>
      <c r="P9" s="24"/>
      <c r="R9" s="12"/>
      <c r="S9" s="12"/>
      <c r="T9" s="12"/>
      <c r="U9" s="12"/>
    </row>
    <row r="10" spans="2:23" ht="15.75" x14ac:dyDescent="0.25">
      <c r="B10" s="30"/>
      <c r="C10" s="58" t="s">
        <v>5</v>
      </c>
      <c r="D10" s="21">
        <v>360.47581924434144</v>
      </c>
      <c r="E10" s="21">
        <v>876.46092081051711</v>
      </c>
      <c r="F10" s="21">
        <v>645.96993788460691</v>
      </c>
      <c r="G10" s="38">
        <v>609.32000000000005</v>
      </c>
      <c r="H10" s="21">
        <v>985.69</v>
      </c>
      <c r="I10" s="21">
        <v>302.22000000000003</v>
      </c>
      <c r="J10" s="15">
        <f>AVERAGE(D10:I10)</f>
        <v>630.02277965657765</v>
      </c>
      <c r="K10" s="14">
        <f>STDEV(D10:I10)/SQRT(6)</f>
        <v>110.75860722028766</v>
      </c>
      <c r="P10" s="24"/>
      <c r="R10" s="26"/>
      <c r="S10" s="27"/>
      <c r="T10" s="27"/>
      <c r="U10" s="26"/>
    </row>
    <row r="11" spans="2:23" ht="15.75" x14ac:dyDescent="0.25">
      <c r="B11" s="51"/>
      <c r="C11" s="3" t="s">
        <v>14</v>
      </c>
      <c r="D11" s="4">
        <v>663.6955411822305</v>
      </c>
      <c r="E11" s="4">
        <v>136.52324609516708</v>
      </c>
      <c r="F11" s="4">
        <v>265.03038621781866</v>
      </c>
      <c r="G11" s="20">
        <v>487.32870463107014</v>
      </c>
      <c r="H11" s="21">
        <v>1184.7569736865307</v>
      </c>
      <c r="I11" s="21">
        <v>482.97246784310761</v>
      </c>
      <c r="J11" s="13">
        <f>AVERAGE(D11:I11)</f>
        <v>536.71788660932077</v>
      </c>
      <c r="K11" s="14">
        <f>STDEV(D11:I11)/SQRT(6)</f>
        <v>150.04173781993379</v>
      </c>
      <c r="R11" s="26"/>
      <c r="S11" s="26"/>
      <c r="T11" s="26"/>
      <c r="U11" s="12"/>
    </row>
    <row r="12" spans="2:23" x14ac:dyDescent="0.25">
      <c r="R12" s="26"/>
      <c r="S12" s="29"/>
      <c r="T12" s="27"/>
      <c r="U12" s="12"/>
    </row>
    <row r="13" spans="2:23" ht="15.75" x14ac:dyDescent="0.25">
      <c r="B13" s="1" t="s">
        <v>0</v>
      </c>
      <c r="C13" s="1" t="s">
        <v>1</v>
      </c>
      <c r="D13" s="65" t="s">
        <v>7</v>
      </c>
      <c r="E13" s="65"/>
      <c r="F13" s="65"/>
      <c r="G13" s="65"/>
      <c r="H13" s="65"/>
      <c r="I13" s="65"/>
      <c r="J13" s="2" t="s">
        <v>3</v>
      </c>
      <c r="K13" s="2" t="s">
        <v>4</v>
      </c>
      <c r="R13" s="23"/>
      <c r="S13" s="23"/>
      <c r="T13" s="23"/>
      <c r="U13" s="34"/>
    </row>
    <row r="14" spans="2:23" ht="15.75" x14ac:dyDescent="0.25">
      <c r="B14" s="50">
        <v>7</v>
      </c>
      <c r="C14" s="7" t="s">
        <v>15</v>
      </c>
      <c r="D14" s="35">
        <v>18.503211478754505</v>
      </c>
      <c r="E14" s="35">
        <v>-8.8942298217502422</v>
      </c>
      <c r="F14" s="35">
        <v>416.26321501251942</v>
      </c>
      <c r="G14" s="35">
        <v>2647.9883655416834</v>
      </c>
      <c r="H14" s="35">
        <v>21139.053663234557</v>
      </c>
      <c r="I14" s="35"/>
      <c r="J14" s="9">
        <f>AVERAGE(D14:I14)</f>
        <v>4842.5828450891531</v>
      </c>
      <c r="K14" s="1">
        <f>STDEV(D14:I14)/SQRT(5)</f>
        <v>4103.6086901879871</v>
      </c>
      <c r="R14" s="12"/>
      <c r="S14" s="12"/>
      <c r="T14" s="12"/>
      <c r="U14" s="12"/>
    </row>
    <row r="15" spans="2:23" ht="15.75" x14ac:dyDescent="0.25">
      <c r="B15" s="59">
        <v>32</v>
      </c>
      <c r="C15" s="3" t="s">
        <v>15</v>
      </c>
      <c r="D15" s="38">
        <v>1025.6356361576893</v>
      </c>
      <c r="E15" s="39">
        <v>19339.726049703637</v>
      </c>
      <c r="F15" s="36">
        <v>8190.2535490943328</v>
      </c>
      <c r="G15" s="38">
        <v>690.74266432100012</v>
      </c>
      <c r="H15" s="38">
        <v>1600.8913077536681</v>
      </c>
      <c r="I15" s="38"/>
      <c r="J15" s="5">
        <f t="shared" ref="J15:J20" si="2">AVERAGE(D15:I15)</f>
        <v>6169.4498414060663</v>
      </c>
      <c r="K15" s="14">
        <f>STDEV(D15:I15)/SQRT(5)</f>
        <v>3569.9202162907095</v>
      </c>
      <c r="P15" s="24"/>
      <c r="R15" s="27"/>
      <c r="S15" s="27"/>
      <c r="T15" s="29"/>
      <c r="U15" s="12"/>
    </row>
    <row r="16" spans="2:23" ht="17.25" x14ac:dyDescent="0.25">
      <c r="B16" s="60"/>
      <c r="C16" s="10" t="s">
        <v>16</v>
      </c>
      <c r="D16" s="38">
        <v>937.10374086851687</v>
      </c>
      <c r="E16" s="36">
        <v>705.32273273899546</v>
      </c>
      <c r="F16" s="36">
        <v>2149.1747249533346</v>
      </c>
      <c r="G16" s="38">
        <v>1336.7375781821015</v>
      </c>
      <c r="H16" s="38">
        <v>2206.4841780107172</v>
      </c>
      <c r="I16" s="38"/>
      <c r="J16" s="13">
        <f>AVERAGE(D16:I16)</f>
        <v>1466.9645909507331</v>
      </c>
      <c r="K16" s="14">
        <f>STDEV(D16:I16)/SQRT(6)</f>
        <v>280.63245551090603</v>
      </c>
      <c r="P16" s="24"/>
      <c r="R16" s="23"/>
      <c r="S16" s="23"/>
      <c r="T16" s="23"/>
      <c r="U16" s="34"/>
      <c r="V16" s="25"/>
      <c r="W16" s="25"/>
    </row>
    <row r="17" spans="2:21" ht="17.25" x14ac:dyDescent="0.25">
      <c r="B17" s="61"/>
      <c r="C17" s="10" t="s">
        <v>17</v>
      </c>
      <c r="D17" s="35">
        <v>2004.610878428379</v>
      </c>
      <c r="E17" s="35">
        <v>934.94520776152228</v>
      </c>
      <c r="F17" s="35">
        <v>3106.2987855170268</v>
      </c>
      <c r="G17" s="35">
        <v>2182.7444143308644</v>
      </c>
      <c r="H17" s="35"/>
      <c r="I17" s="35"/>
      <c r="J17" s="9">
        <f>AVERAGE(D17:I17)</f>
        <v>2057.149821509448</v>
      </c>
      <c r="K17" s="1">
        <f>STDEV(D17:I17)/SQRT(6)</f>
        <v>363.51609211524931</v>
      </c>
      <c r="R17" s="26"/>
      <c r="S17" s="26"/>
      <c r="T17" s="26"/>
      <c r="U17" s="12"/>
    </row>
    <row r="18" spans="2:21" ht="15.75" x14ac:dyDescent="0.25">
      <c r="B18" s="62">
        <v>46</v>
      </c>
      <c r="C18" s="3" t="s">
        <v>15</v>
      </c>
      <c r="D18" s="38">
        <v>0</v>
      </c>
      <c r="E18" s="39">
        <v>5748.9401854272992</v>
      </c>
      <c r="F18" s="39">
        <v>15137.536521935093</v>
      </c>
      <c r="G18" s="36">
        <v>7032</v>
      </c>
      <c r="H18" s="36"/>
      <c r="I18" s="38"/>
      <c r="J18" s="5">
        <f t="shared" si="2"/>
        <v>6979.6191768405979</v>
      </c>
      <c r="K18" s="14">
        <f>STDEV(D18:I18)/SQRT(4)</f>
        <v>3119.6155451387431</v>
      </c>
      <c r="P18" s="25"/>
      <c r="R18" s="27"/>
      <c r="S18" s="29"/>
      <c r="T18" s="29"/>
      <c r="U18" s="12"/>
    </row>
    <row r="19" spans="2:21" ht="17.25" x14ac:dyDescent="0.25">
      <c r="B19" s="63"/>
      <c r="C19" s="10" t="s">
        <v>16</v>
      </c>
      <c r="D19" s="38">
        <v>595.56596005220581</v>
      </c>
      <c r="E19" s="36">
        <v>2066.7033934173355</v>
      </c>
      <c r="F19" s="36">
        <v>1151.9467121567304</v>
      </c>
      <c r="G19" s="36">
        <v>1307</v>
      </c>
      <c r="H19" s="36"/>
      <c r="I19" s="38"/>
      <c r="J19" s="13">
        <f t="shared" si="2"/>
        <v>1280.3040164065678</v>
      </c>
      <c r="K19" s="14">
        <f t="shared" ref="K19:K20" si="3">STDEV(D19:I19)/SQRT(4)</f>
        <v>303.38073701170441</v>
      </c>
      <c r="P19" s="28"/>
      <c r="R19" s="23"/>
      <c r="S19" s="23"/>
      <c r="T19" s="23"/>
      <c r="U19" s="26"/>
    </row>
    <row r="20" spans="2:21" ht="17.25" x14ac:dyDescent="0.25">
      <c r="B20" s="64"/>
      <c r="C20" s="10" t="s">
        <v>17</v>
      </c>
      <c r="D20" s="35">
        <v>0</v>
      </c>
      <c r="E20" s="35">
        <v>3433.819158586336</v>
      </c>
      <c r="F20" s="35">
        <v>3064.4567654748034</v>
      </c>
      <c r="G20" s="35">
        <v>2151</v>
      </c>
      <c r="H20" s="35"/>
      <c r="I20" s="35"/>
      <c r="J20" s="9">
        <f>AVERAGE(D20:I20)</f>
        <v>2162.3189810152849</v>
      </c>
      <c r="K20" s="1">
        <f>STDEV(D20:I20)/SQRT(4)</f>
        <v>769.54081431195868</v>
      </c>
      <c r="R20" s="12"/>
      <c r="S20" s="12"/>
      <c r="T20" s="12"/>
      <c r="U20" s="12"/>
    </row>
    <row r="21" spans="2:21" ht="15.75" x14ac:dyDescent="0.25">
      <c r="B21" s="49"/>
      <c r="C21" s="58" t="s">
        <v>5</v>
      </c>
      <c r="D21" s="39">
        <v>0</v>
      </c>
      <c r="E21" s="39">
        <v>1803.669618905016</v>
      </c>
      <c r="F21" s="39">
        <v>3355.814144737139</v>
      </c>
      <c r="G21" s="39">
        <v>2582.7820159808966</v>
      </c>
      <c r="H21" s="39">
        <v>25170.357066257217</v>
      </c>
      <c r="I21" s="39">
        <v>1540.0472233880364</v>
      </c>
      <c r="J21" s="5">
        <f>AVERAGE(D21:I21)</f>
        <v>5742.1116782113832</v>
      </c>
      <c r="K21" s="6">
        <f>STDEV(D21:I21)/SQRT(6)</f>
        <v>3912.6845718044351</v>
      </c>
      <c r="R21" s="12"/>
      <c r="S21" s="12"/>
      <c r="T21" s="12"/>
      <c r="U21" s="12"/>
    </row>
    <row r="22" spans="2:21" ht="15.75" x14ac:dyDescent="0.25">
      <c r="B22" s="51"/>
      <c r="C22" s="3" t="s">
        <v>14</v>
      </c>
      <c r="D22" s="39">
        <v>2656.0532491923846</v>
      </c>
      <c r="E22" s="39">
        <v>4050.8809130519203</v>
      </c>
      <c r="F22" s="39">
        <v>2413.2767492094699</v>
      </c>
      <c r="G22" s="39">
        <v>2970.3912440597105</v>
      </c>
      <c r="H22" s="39">
        <v>322.73255808527409</v>
      </c>
      <c r="I22" s="39">
        <v>543.12454627864668</v>
      </c>
      <c r="J22" s="5">
        <f>AVERAGE(D22:I22)</f>
        <v>2159.4098766462344</v>
      </c>
      <c r="K22" s="6">
        <f>STDEV(D22:I22)/SQRT(6)</f>
        <v>592.51493173900178</v>
      </c>
      <c r="R22" s="12"/>
      <c r="S22" s="12"/>
      <c r="T22" s="12"/>
      <c r="U22" s="12"/>
    </row>
    <row r="23" spans="2:21" x14ac:dyDescent="0.25">
      <c r="R23" s="12"/>
      <c r="S23" s="12"/>
      <c r="T23" s="12"/>
      <c r="U23" s="12"/>
    </row>
    <row r="24" spans="2:21" ht="15.75" x14ac:dyDescent="0.25">
      <c r="B24" s="1" t="s">
        <v>0</v>
      </c>
      <c r="C24" s="1" t="s">
        <v>1</v>
      </c>
      <c r="D24" s="65" t="s">
        <v>8</v>
      </c>
      <c r="E24" s="65"/>
      <c r="F24" s="65"/>
      <c r="G24" s="65"/>
      <c r="H24" s="65"/>
      <c r="I24" s="65"/>
      <c r="J24" s="2" t="s">
        <v>3</v>
      </c>
      <c r="K24" s="2" t="s">
        <v>4</v>
      </c>
    </row>
    <row r="25" spans="2:21" ht="15.75" x14ac:dyDescent="0.25">
      <c r="B25" s="49">
        <v>7</v>
      </c>
      <c r="C25" s="7" t="s">
        <v>15</v>
      </c>
      <c r="D25" s="35">
        <v>2599.6</v>
      </c>
      <c r="E25" s="35">
        <v>3443.9707386572886</v>
      </c>
      <c r="F25" s="35">
        <v>3146.6283126966246</v>
      </c>
      <c r="G25" s="35">
        <v>934.33178616987902</v>
      </c>
      <c r="H25" s="35">
        <v>3029.6205314256349</v>
      </c>
      <c r="I25" s="35"/>
      <c r="J25" s="9">
        <f>AVERAGE(D25:I25)</f>
        <v>2630.8302737898857</v>
      </c>
      <c r="K25" s="1">
        <f>STDEV(D25:I25)/SQRT(5)</f>
        <v>445.27301460047835</v>
      </c>
    </row>
    <row r="26" spans="2:21" ht="15.75" x14ac:dyDescent="0.25">
      <c r="B26" s="59">
        <v>32</v>
      </c>
      <c r="C26" s="3" t="s">
        <v>15</v>
      </c>
      <c r="D26" s="38">
        <v>726.32178144045804</v>
      </c>
      <c r="E26" s="39">
        <v>1360.3232512028535</v>
      </c>
      <c r="F26" s="39">
        <v>794.34863338276114</v>
      </c>
      <c r="G26" s="38">
        <v>1475.9562616413432</v>
      </c>
      <c r="H26" s="38">
        <v>1760.547762555751</v>
      </c>
      <c r="I26" s="38"/>
      <c r="J26" s="5">
        <f>AVERAGE(D26:I26)</f>
        <v>1223.4995380446333</v>
      </c>
      <c r="K26" s="6">
        <f>STDEV(D26:I26)/SQRT(5)</f>
        <v>200.27882337583725</v>
      </c>
    </row>
    <row r="27" spans="2:21" ht="17.25" x14ac:dyDescent="0.25">
      <c r="B27" s="60"/>
      <c r="C27" s="10" t="s">
        <v>16</v>
      </c>
      <c r="D27" s="38">
        <v>1439.6191128836108</v>
      </c>
      <c r="E27" s="36">
        <v>1352.4399912713473</v>
      </c>
      <c r="F27" s="36">
        <v>607.4193380740063</v>
      </c>
      <c r="G27" s="38">
        <v>970.37604658359464</v>
      </c>
      <c r="H27" s="38">
        <v>3915.2777542226263</v>
      </c>
      <c r="I27" s="38">
        <v>1322.7942163957789</v>
      </c>
      <c r="J27" s="13">
        <f>AVERAGE(D27:I27)</f>
        <v>1601.3210765718275</v>
      </c>
      <c r="K27" s="14">
        <f>STDEV(D27:I27)/SQRT(6)</f>
        <v>479.79142462188935</v>
      </c>
    </row>
    <row r="28" spans="2:21" ht="17.25" x14ac:dyDescent="0.25">
      <c r="B28" s="61"/>
      <c r="C28" s="10" t="s">
        <v>17</v>
      </c>
      <c r="D28" s="35">
        <v>1127.8970896450376</v>
      </c>
      <c r="E28" s="35">
        <v>95.356282531607263</v>
      </c>
      <c r="F28" s="35">
        <v>559.14943862224413</v>
      </c>
      <c r="G28" s="35">
        <v>1592.2882215220864</v>
      </c>
      <c r="H28" s="35">
        <v>1433.3065294863588</v>
      </c>
      <c r="I28" s="35">
        <v>1193.6334856629585</v>
      </c>
      <c r="J28" s="9">
        <f>AVERAGE(D28:I28)</f>
        <v>1000.2718412450487</v>
      </c>
      <c r="K28" s="14">
        <f>STDEV(D28:I28)/SQRT(6)</f>
        <v>231.3107943723557</v>
      </c>
    </row>
    <row r="29" spans="2:21" ht="15.75" x14ac:dyDescent="0.25">
      <c r="B29" s="62">
        <v>46</v>
      </c>
      <c r="C29" s="3" t="s">
        <v>15</v>
      </c>
      <c r="D29" s="38">
        <v>2255.1624135231218</v>
      </c>
      <c r="E29" s="39">
        <v>1406.0600835908167</v>
      </c>
      <c r="F29" s="39">
        <v>742.10782227889376</v>
      </c>
      <c r="G29" s="36">
        <v>1435.96</v>
      </c>
      <c r="H29" s="36"/>
      <c r="I29" s="38"/>
      <c r="J29" s="5">
        <f t="shared" ref="J29:J31" si="4">AVERAGE(D29:I29)</f>
        <v>1459.8225798482081</v>
      </c>
      <c r="K29" s="6">
        <f>STDEV(D29:I29)/SQRT(4)</f>
        <v>309.722961287403</v>
      </c>
    </row>
    <row r="30" spans="2:21" ht="17.25" x14ac:dyDescent="0.25">
      <c r="B30" s="63"/>
      <c r="C30" s="10" t="s">
        <v>16</v>
      </c>
      <c r="D30" s="38">
        <v>785.46519609309621</v>
      </c>
      <c r="E30" s="36">
        <v>1762.6729599734208</v>
      </c>
      <c r="F30" s="36">
        <v>1289</v>
      </c>
      <c r="G30" s="36">
        <v>1263.8499999999999</v>
      </c>
      <c r="H30" s="36"/>
      <c r="I30" s="38"/>
      <c r="J30" s="13">
        <f>AVERAGE(D30:I30)</f>
        <v>1275.2470390166291</v>
      </c>
      <c r="K30" s="14">
        <f t="shared" ref="K30:K31" si="5">STDEV(D30:I30)/SQRT(4)</f>
        <v>199.53890984640637</v>
      </c>
    </row>
    <row r="31" spans="2:21" ht="17.25" x14ac:dyDescent="0.25">
      <c r="B31" s="64"/>
      <c r="C31" s="10" t="s">
        <v>17</v>
      </c>
      <c r="D31" s="35">
        <v>1732.2035840230044</v>
      </c>
      <c r="E31" s="35">
        <v>610.88674985838679</v>
      </c>
      <c r="F31" s="35">
        <v>1940.6201384314663</v>
      </c>
      <c r="G31" s="35">
        <v>1523.9</v>
      </c>
      <c r="H31" s="35"/>
      <c r="I31" s="35"/>
      <c r="J31" s="9">
        <f t="shared" si="4"/>
        <v>1451.9026180782143</v>
      </c>
      <c r="K31" s="1">
        <f t="shared" si="5"/>
        <v>292.95971847834846</v>
      </c>
    </row>
    <row r="32" spans="2:21" ht="15.75" x14ac:dyDescent="0.25">
      <c r="B32" s="30"/>
      <c r="C32" s="58" t="s">
        <v>5</v>
      </c>
      <c r="D32" s="38">
        <v>607.67922920993567</v>
      </c>
      <c r="E32" s="38">
        <v>716.71320966844792</v>
      </c>
      <c r="F32" s="38">
        <v>625.72590822889038</v>
      </c>
      <c r="G32" s="38">
        <v>724.00393812476239</v>
      </c>
      <c r="H32" s="38">
        <v>1589.6747633763214</v>
      </c>
      <c r="I32" s="38">
        <v>1332.232286342801</v>
      </c>
      <c r="J32" s="15">
        <f>AVERAGE(D32:I32)</f>
        <v>932.67155582519308</v>
      </c>
      <c r="K32" s="16">
        <f>STDEV(D32:I32)/SQRT(6)</f>
        <v>171.39795963321512</v>
      </c>
    </row>
    <row r="33" spans="2:11" ht="15.75" x14ac:dyDescent="0.25">
      <c r="B33" s="49"/>
      <c r="C33" s="3" t="s">
        <v>14</v>
      </c>
      <c r="D33" s="39">
        <v>707.63459981861752</v>
      </c>
      <c r="E33" s="39">
        <v>2216.3869026034413</v>
      </c>
      <c r="F33" s="39">
        <v>620.92579336106792</v>
      </c>
      <c r="G33" s="39">
        <v>365.23236249779967</v>
      </c>
      <c r="H33" s="39">
        <v>563.85830966575543</v>
      </c>
      <c r="I33" s="39">
        <v>439.33567669000774</v>
      </c>
      <c r="J33" s="5">
        <f>AVERAGE(D33:I33)</f>
        <v>818.89560743944833</v>
      </c>
      <c r="K33" s="6">
        <f>STDEV(D33:I33)/SQRT(6)</f>
        <v>283.98785673917928</v>
      </c>
    </row>
  </sheetData>
  <mergeCells count="9">
    <mergeCell ref="B18:B20"/>
    <mergeCell ref="D24:I24"/>
    <mergeCell ref="B26:B28"/>
    <mergeCell ref="B29:B31"/>
    <mergeCell ref="B15:B17"/>
    <mergeCell ref="B7:B9"/>
    <mergeCell ref="D13:I13"/>
    <mergeCell ref="D2:I2"/>
    <mergeCell ref="B4:B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68615A-8383-46C6-89DA-50BA8E234E26}">
  <dimension ref="B2:V34"/>
  <sheetViews>
    <sheetView zoomScale="60" zoomScaleNormal="60" workbookViewId="0">
      <selection activeCell="N21" sqref="N21"/>
    </sheetView>
  </sheetViews>
  <sheetFormatPr defaultRowHeight="15" x14ac:dyDescent="0.25"/>
  <cols>
    <col min="2" max="2" width="13.85546875" customWidth="1"/>
    <col min="3" max="3" width="23.7109375" customWidth="1"/>
    <col min="7" max="9" width="10.28515625" customWidth="1"/>
    <col min="14" max="14" width="24.28515625" customWidth="1"/>
    <col min="18" max="20" width="10.28515625" customWidth="1"/>
  </cols>
  <sheetData>
    <row r="2" spans="2:22" ht="15.75" x14ac:dyDescent="0.25">
      <c r="B2" s="1" t="s">
        <v>0</v>
      </c>
      <c r="C2" s="1" t="s">
        <v>1</v>
      </c>
      <c r="D2" s="66" t="s">
        <v>2</v>
      </c>
      <c r="E2" s="66"/>
      <c r="F2" s="66"/>
      <c r="G2" s="66"/>
      <c r="H2" s="31"/>
      <c r="I2" s="31"/>
      <c r="J2" s="31" t="s">
        <v>3</v>
      </c>
      <c r="K2" s="31" t="s">
        <v>4</v>
      </c>
      <c r="M2" s="1" t="s">
        <v>0</v>
      </c>
      <c r="N2" s="1" t="s">
        <v>1</v>
      </c>
      <c r="O2" s="67" t="s">
        <v>9</v>
      </c>
      <c r="P2" s="67"/>
      <c r="Q2" s="67"/>
      <c r="R2" s="67"/>
      <c r="S2" s="41"/>
      <c r="T2" s="41"/>
      <c r="U2" s="31" t="s">
        <v>3</v>
      </c>
      <c r="V2" s="31" t="s">
        <v>4</v>
      </c>
    </row>
    <row r="3" spans="2:22" ht="15.75" x14ac:dyDescent="0.25">
      <c r="B3" s="50">
        <v>7</v>
      </c>
      <c r="C3" s="7" t="s">
        <v>15</v>
      </c>
      <c r="D3" s="8">
        <v>267.97513205291597</v>
      </c>
      <c r="E3" s="8">
        <v>1413.9074199002844</v>
      </c>
      <c r="F3" s="8">
        <v>2689.4669354170592</v>
      </c>
      <c r="G3" s="35">
        <v>609.71443013212445</v>
      </c>
      <c r="H3" s="35">
        <v>328.25664831509903</v>
      </c>
      <c r="I3" s="35">
        <v>1403.2870710164223</v>
      </c>
      <c r="J3" s="9">
        <f>AVERAGE(D3:I3)</f>
        <v>1118.7679394723175</v>
      </c>
      <c r="K3" s="1">
        <f>STDEV(D3:I3)/SQRT(6)</f>
        <v>376.07826148994252</v>
      </c>
      <c r="M3" s="50">
        <v>7</v>
      </c>
      <c r="N3" s="7" t="s">
        <v>15</v>
      </c>
      <c r="O3" s="52">
        <f t="shared" ref="O3:T3" si="0">(D14/D3)</f>
        <v>1.0192513226772948</v>
      </c>
      <c r="P3" s="52">
        <f t="shared" si="0"/>
        <v>0.70840234188869844</v>
      </c>
      <c r="Q3" s="52">
        <f t="shared" si="0"/>
        <v>0.44728429829781058</v>
      </c>
      <c r="R3" s="52">
        <f t="shared" si="0"/>
        <v>0.2775569783516238</v>
      </c>
      <c r="S3" s="52">
        <f t="shared" si="0"/>
        <v>0.6824606898412644</v>
      </c>
      <c r="T3" s="52">
        <f t="shared" si="0"/>
        <v>0.21979043351124061</v>
      </c>
      <c r="U3" s="9">
        <f>AVERAGE(O3:T3)</f>
        <v>0.5591243440946555</v>
      </c>
      <c r="V3" s="1">
        <f>STDEV(O3:T3)/SQRT(6)</f>
        <v>0.12330835216294922</v>
      </c>
    </row>
    <row r="4" spans="2:22" ht="15.75" x14ac:dyDescent="0.25">
      <c r="B4" s="59">
        <v>32</v>
      </c>
      <c r="C4" s="3" t="s">
        <v>15</v>
      </c>
      <c r="D4" s="4">
        <v>1291.0174045593308</v>
      </c>
      <c r="E4" s="39">
        <v>228.40228336089677</v>
      </c>
      <c r="F4" s="21">
        <v>3126.2406201627882</v>
      </c>
      <c r="G4" s="38">
        <v>273.93802444402536</v>
      </c>
      <c r="H4" s="38">
        <v>1536.7781927197027</v>
      </c>
      <c r="I4" s="38"/>
      <c r="J4" s="15">
        <f>AVERAGE(D4:I4)</f>
        <v>1291.2753050493488</v>
      </c>
      <c r="K4" s="16">
        <f>STDEV(D4:I4)/SQRT(5)</f>
        <v>528.77422614850866</v>
      </c>
      <c r="M4" s="59">
        <v>32</v>
      </c>
      <c r="N4" s="3" t="s">
        <v>15</v>
      </c>
      <c r="O4" s="39">
        <f t="shared" ref="O4:S6" si="1">(D15/D4)</f>
        <v>0.22610067859977728</v>
      </c>
      <c r="P4" s="39">
        <f t="shared" si="1"/>
        <v>2.6530696287846607</v>
      </c>
      <c r="Q4" s="39">
        <f t="shared" si="1"/>
        <v>0.27597945026220455</v>
      </c>
      <c r="R4" s="39">
        <f t="shared" si="1"/>
        <v>1.242685619160026</v>
      </c>
      <c r="S4" s="39">
        <f t="shared" si="1"/>
        <v>0.16617665940804099</v>
      </c>
      <c r="T4" s="39"/>
      <c r="U4" s="15">
        <f>AVERAGE(O4:T4)</f>
        <v>0.91280240724294193</v>
      </c>
      <c r="V4" s="6">
        <f>STDEV(O4:T4)/SQRT(5)</f>
        <v>0.47811639199396272</v>
      </c>
    </row>
    <row r="5" spans="2:22" ht="17.25" x14ac:dyDescent="0.25">
      <c r="B5" s="68"/>
      <c r="C5" s="10" t="s">
        <v>16</v>
      </c>
      <c r="D5" s="21">
        <v>1200.4879331342934</v>
      </c>
      <c r="E5" s="21">
        <v>1955.2088693193612</v>
      </c>
      <c r="F5" s="21">
        <v>1160.4116174002925</v>
      </c>
      <c r="G5" s="38">
        <v>2019.1206331457536</v>
      </c>
      <c r="H5" s="38">
        <v>224.46953442875332</v>
      </c>
      <c r="I5" s="38">
        <v>1100.0908864828625</v>
      </c>
      <c r="J5" s="15">
        <f>AVERAGE(D5:I5)</f>
        <v>1276.6315789852192</v>
      </c>
      <c r="K5" s="16">
        <f>STDEV(D5:I5)/SQRT(6)</f>
        <v>268.90355476106805</v>
      </c>
      <c r="M5" s="68"/>
      <c r="N5" s="10" t="s">
        <v>16</v>
      </c>
      <c r="O5" s="36">
        <f t="shared" si="1"/>
        <v>0.39429622708971673</v>
      </c>
      <c r="P5" s="36">
        <f t="shared" si="1"/>
        <v>0.22174304298025624</v>
      </c>
      <c r="Q5" s="36">
        <f t="shared" si="1"/>
        <v>0.16425716247704902</v>
      </c>
      <c r="R5" s="36">
        <f t="shared" si="1"/>
        <v>0.17043530588316894</v>
      </c>
      <c r="S5" s="36">
        <f t="shared" si="1"/>
        <v>0.90349071291425942</v>
      </c>
      <c r="T5" s="36">
        <f>(I16/I5)</f>
        <v>0.30042329726572742</v>
      </c>
      <c r="U5" s="15">
        <f t="shared" ref="U5:U6" si="2">AVERAGE(O5:T5)</f>
        <v>0.35910762476836294</v>
      </c>
      <c r="V5" s="16">
        <f t="shared" ref="V5:V6" si="3">STDEV(O5:T5)/SQRT(6)</f>
        <v>0.11452336145746368</v>
      </c>
    </row>
    <row r="6" spans="2:22" ht="17.25" x14ac:dyDescent="0.25">
      <c r="B6" s="61"/>
      <c r="C6" s="10" t="s">
        <v>17</v>
      </c>
      <c r="D6" s="8">
        <v>362.22297583017593</v>
      </c>
      <c r="E6" s="8">
        <v>1221.8329449388759</v>
      </c>
      <c r="F6" s="8">
        <v>1513.8412191240968</v>
      </c>
      <c r="G6" s="35">
        <v>752.75030071483127</v>
      </c>
      <c r="H6" s="35">
        <v>558.23548341498838</v>
      </c>
      <c r="I6" s="35">
        <v>1189.749357939736</v>
      </c>
      <c r="J6" s="9">
        <f>AVERAGE(D6:I6)</f>
        <v>933.10538032711747</v>
      </c>
      <c r="K6" s="1">
        <f>STDEV(D6:I6)/SQRT(6)</f>
        <v>181.24072080999241</v>
      </c>
      <c r="M6" s="61"/>
      <c r="N6" s="10" t="s">
        <v>17</v>
      </c>
      <c r="O6" s="35">
        <f t="shared" si="1"/>
        <v>1.0695400374194104</v>
      </c>
      <c r="P6" s="35">
        <f t="shared" si="1"/>
        <v>0.41302114116614674</v>
      </c>
      <c r="Q6" s="35">
        <f t="shared" si="1"/>
        <v>0.15583122925173862</v>
      </c>
      <c r="R6" s="35">
        <f t="shared" si="1"/>
        <v>0.21027953419171194</v>
      </c>
      <c r="S6" s="35">
        <f t="shared" si="1"/>
        <v>0.37541319313059696</v>
      </c>
      <c r="T6" s="35">
        <f>(I17/I6)</f>
        <v>0.20091423108867557</v>
      </c>
      <c r="U6" s="15">
        <f t="shared" si="2"/>
        <v>0.40416656104138005</v>
      </c>
      <c r="V6" s="1">
        <f t="shared" si="3"/>
        <v>0.13954702297668489</v>
      </c>
    </row>
    <row r="7" spans="2:22" ht="15.75" x14ac:dyDescent="0.25">
      <c r="B7" s="59">
        <v>46</v>
      </c>
      <c r="C7" s="3" t="s">
        <v>15</v>
      </c>
      <c r="D7" s="4">
        <v>1343.0921262040983</v>
      </c>
      <c r="E7" s="4">
        <v>296.07009586855639</v>
      </c>
      <c r="F7" s="4">
        <v>291.90495146844972</v>
      </c>
      <c r="G7" s="38">
        <v>1509.0509551153373</v>
      </c>
      <c r="H7" s="38"/>
      <c r="I7" s="38"/>
      <c r="J7" s="5">
        <f>AVERAGE(D7:G7)</f>
        <v>860.02953216411038</v>
      </c>
      <c r="K7" s="6">
        <f>STDEV(D7:G7)/SQRT(4)</f>
        <v>328.55670010259729</v>
      </c>
      <c r="M7" s="59">
        <v>46</v>
      </c>
      <c r="N7" s="3" t="s">
        <v>15</v>
      </c>
      <c r="O7" s="39">
        <f t="shared" ref="O7:R11" si="4">(D18/D7)</f>
        <v>0.45748034077605054</v>
      </c>
      <c r="P7" s="39">
        <f t="shared" si="4"/>
        <v>1.8901787790057976</v>
      </c>
      <c r="Q7" s="39">
        <f t="shared" si="4"/>
        <v>1.3755185009062645</v>
      </c>
      <c r="R7" s="39">
        <f t="shared" si="4"/>
        <v>0.76685060822574691</v>
      </c>
      <c r="S7" s="39"/>
      <c r="T7" s="39"/>
      <c r="U7" s="5">
        <f>AVERAGE(O7:R7)</f>
        <v>1.1225070572284648</v>
      </c>
      <c r="V7" s="6">
        <f>STDEV(O7:R7)/SQRT(4)</f>
        <v>0.31912467604908501</v>
      </c>
    </row>
    <row r="8" spans="2:22" ht="17.25" x14ac:dyDescent="0.25">
      <c r="B8" s="68"/>
      <c r="C8" s="10" t="s">
        <v>16</v>
      </c>
      <c r="D8" s="21">
        <v>479.19259391743287</v>
      </c>
      <c r="E8" s="21">
        <v>1290.1810209870421</v>
      </c>
      <c r="F8" s="38">
        <v>725.3</v>
      </c>
      <c r="G8" s="38">
        <v>370.46251514084241</v>
      </c>
      <c r="H8" s="38"/>
      <c r="I8" s="38"/>
      <c r="J8" s="15">
        <f>AVERAGE(D8:G8)</f>
        <v>716.2840325113292</v>
      </c>
      <c r="K8" s="16">
        <f>STDEV(D8:G8)/SQRT(4)</f>
        <v>205.19176258283355</v>
      </c>
      <c r="M8" s="68"/>
      <c r="N8" s="10" t="s">
        <v>16</v>
      </c>
      <c r="O8" s="36">
        <f t="shared" si="4"/>
        <v>0.74862631587864836</v>
      </c>
      <c r="P8" s="36">
        <f t="shared" si="4"/>
        <v>0.21404570993898686</v>
      </c>
      <c r="Q8" s="36">
        <f t="shared" si="4"/>
        <v>0.68766027850544609</v>
      </c>
      <c r="R8" s="36">
        <f t="shared" si="4"/>
        <v>2.2155467774169795</v>
      </c>
      <c r="S8" s="36"/>
      <c r="T8" s="36"/>
      <c r="U8" s="13">
        <f>AVERAGE(O8:R8)</f>
        <v>0.96646977043501514</v>
      </c>
      <c r="V8" s="14">
        <f>STDEV(O8:R8)/SQRT(4)</f>
        <v>0.4331595009989036</v>
      </c>
    </row>
    <row r="9" spans="2:22" ht="17.25" x14ac:dyDescent="0.25">
      <c r="B9" s="61"/>
      <c r="C9" s="10" t="s">
        <v>17</v>
      </c>
      <c r="D9" s="35">
        <v>481.20087235703443</v>
      </c>
      <c r="E9" s="35">
        <v>196.24635908473354</v>
      </c>
      <c r="F9" s="35">
        <v>941.59660380923685</v>
      </c>
      <c r="G9" s="35">
        <v>568.9</v>
      </c>
      <c r="H9" s="35"/>
      <c r="I9" s="35"/>
      <c r="J9" s="9">
        <f>AVERAGE(D9:G9)</f>
        <v>546.98595881275116</v>
      </c>
      <c r="K9" s="1">
        <f>STDEV(D9:G9)/SQRT(4)</f>
        <v>153.7161157141781</v>
      </c>
      <c r="M9" s="61"/>
      <c r="N9" s="10" t="s">
        <v>17</v>
      </c>
      <c r="O9" s="35">
        <f t="shared" si="4"/>
        <v>0.87158504358319389</v>
      </c>
      <c r="P9" s="35">
        <f t="shared" si="4"/>
        <v>1.5970128212696681</v>
      </c>
      <c r="Q9" s="35">
        <f t="shared" si="4"/>
        <v>0.78509920166516833</v>
      </c>
      <c r="R9" s="35">
        <f t="shared" si="4"/>
        <v>0.88307259623835477</v>
      </c>
      <c r="S9" s="35"/>
      <c r="T9" s="35"/>
      <c r="U9" s="9">
        <f>AVERAGE(O9:R9)</f>
        <v>1.0341924156890963</v>
      </c>
      <c r="V9" s="1">
        <f>STDEV(O9:R9)/SQRT(4)</f>
        <v>0.18887663423177001</v>
      </c>
    </row>
    <row r="10" spans="2:22" ht="15.75" x14ac:dyDescent="0.25">
      <c r="B10" s="30"/>
      <c r="C10" s="58" t="s">
        <v>5</v>
      </c>
      <c r="D10" s="38">
        <v>1692.4051000616055</v>
      </c>
      <c r="E10" s="38">
        <v>2271.1154582361009</v>
      </c>
      <c r="F10" s="38">
        <v>1883.28590224697</v>
      </c>
      <c r="G10" s="38">
        <v>1546.3697522781758</v>
      </c>
      <c r="H10" s="38">
        <v>5737.9056072534058</v>
      </c>
      <c r="I10" s="38">
        <v>4776.0301407146062</v>
      </c>
      <c r="J10" s="15">
        <f>AVERAGE(D10:I10)</f>
        <v>2984.518660131811</v>
      </c>
      <c r="K10" s="16">
        <f>STDEV(D10:I10)/SQRT(6)</f>
        <v>735.98325421237519</v>
      </c>
      <c r="M10" s="30"/>
      <c r="N10" s="58" t="s">
        <v>5</v>
      </c>
      <c r="O10" s="36">
        <f t="shared" si="4"/>
        <v>0.39581954362348754</v>
      </c>
      <c r="P10" s="36">
        <f t="shared" si="4"/>
        <v>0.29289286451480334</v>
      </c>
      <c r="Q10" s="36">
        <f t="shared" si="4"/>
        <v>0.31631176914861631</v>
      </c>
      <c r="R10" s="36">
        <f t="shared" si="4"/>
        <v>7.8033417491217283E-2</v>
      </c>
      <c r="S10" s="36">
        <f>(H21/H10)</f>
        <v>2.8615376492050031E-2</v>
      </c>
      <c r="T10" s="36">
        <f>(I21/I10)</f>
        <v>9.2182156893305511E-3</v>
      </c>
      <c r="U10" s="15">
        <f>AVERAGE(O10:T10)</f>
        <v>0.18681519782658421</v>
      </c>
      <c r="V10" s="16">
        <f>STDEV(O10:T10)/SQRT(6)</f>
        <v>6.833886087813705E-2</v>
      </c>
    </row>
    <row r="11" spans="2:22" ht="15.75" x14ac:dyDescent="0.25">
      <c r="B11" s="51"/>
      <c r="C11" s="3" t="s">
        <v>14</v>
      </c>
      <c r="D11" s="4">
        <v>518.26813451378439</v>
      </c>
      <c r="E11" s="4">
        <v>1558.093158472919</v>
      </c>
      <c r="F11" s="4">
        <v>361.88745671421265</v>
      </c>
      <c r="G11" s="39">
        <v>602.99629250144733</v>
      </c>
      <c r="H11" s="39">
        <v>1637.6692235265089</v>
      </c>
      <c r="I11" s="39">
        <v>1491.5427727763872</v>
      </c>
      <c r="J11" s="5">
        <f>AVERAGE(D11:I11)</f>
        <v>1028.4095064175433</v>
      </c>
      <c r="K11" s="6">
        <f>STDEV(D11:G11)/SQRT(6)</f>
        <v>220.92361150280644</v>
      </c>
      <c r="M11" s="51"/>
      <c r="N11" s="3" t="s">
        <v>14</v>
      </c>
      <c r="O11" s="39">
        <f t="shared" si="4"/>
        <v>1.4197878359959237</v>
      </c>
      <c r="P11" s="39">
        <f t="shared" si="4"/>
        <v>0.2535145304387818</v>
      </c>
      <c r="Q11" s="39">
        <f t="shared" si="4"/>
        <v>1.378261201374547</v>
      </c>
      <c r="R11" s="39">
        <f t="shared" si="4"/>
        <v>1.5476644050297672</v>
      </c>
      <c r="S11" s="39">
        <f>(H22/H11)</f>
        <v>0.10948532797259529</v>
      </c>
      <c r="T11" s="39">
        <f>(I22/I11)</f>
        <v>0.16539017786009358</v>
      </c>
      <c r="U11" s="5">
        <f>AVERAGE(O11:T11)</f>
        <v>0.81235057977861802</v>
      </c>
      <c r="V11" s="6">
        <f>STDEV(O11:T11)/SQRT(6)</f>
        <v>0.28605339404675573</v>
      </c>
    </row>
    <row r="13" spans="2:22" ht="15.75" x14ac:dyDescent="0.25">
      <c r="B13" s="1" t="s">
        <v>0</v>
      </c>
      <c r="C13" s="1" t="s">
        <v>1</v>
      </c>
      <c r="D13" s="66" t="s">
        <v>6</v>
      </c>
      <c r="E13" s="66"/>
      <c r="F13" s="66"/>
      <c r="G13" s="66"/>
      <c r="H13" s="31"/>
      <c r="I13" s="31"/>
      <c r="J13" s="31" t="s">
        <v>3</v>
      </c>
      <c r="K13" s="31" t="s">
        <v>4</v>
      </c>
    </row>
    <row r="14" spans="2:22" ht="15.75" x14ac:dyDescent="0.25">
      <c r="B14" s="50">
        <v>7</v>
      </c>
      <c r="C14" s="7" t="s">
        <v>15</v>
      </c>
      <c r="D14" s="35">
        <v>273.13400778955736</v>
      </c>
      <c r="E14" s="35">
        <v>1001.6153274711687</v>
      </c>
      <c r="F14" s="8">
        <v>1202.9563310031824</v>
      </c>
      <c r="G14" s="35">
        <v>169.23049488485469</v>
      </c>
      <c r="H14" s="35">
        <v>224.02225865410381</v>
      </c>
      <c r="I14" s="35">
        <v>308.42907367941854</v>
      </c>
      <c r="J14" s="9">
        <f>AVERAGE(D14:I14)</f>
        <v>529.89791558038098</v>
      </c>
      <c r="K14" s="1">
        <f>STDEV(D14:I14)/SQRT(6)</f>
        <v>183.86063611520268</v>
      </c>
    </row>
    <row r="15" spans="2:22" ht="15.75" x14ac:dyDescent="0.25">
      <c r="B15" s="59">
        <v>32</v>
      </c>
      <c r="C15" s="3" t="s">
        <v>15</v>
      </c>
      <c r="D15" s="38">
        <v>291.8999112549879</v>
      </c>
      <c r="E15" s="39">
        <v>605.96716112986326</v>
      </c>
      <c r="F15" s="21">
        <v>862.7781677398998</v>
      </c>
      <c r="G15" s="38">
        <v>340.41884351769795</v>
      </c>
      <c r="H15" s="38">
        <v>255.3766663172868</v>
      </c>
      <c r="I15" s="38"/>
      <c r="J15" s="5">
        <f>AVERAGE(D15:I15)</f>
        <v>471.28814999194719</v>
      </c>
      <c r="K15" s="6">
        <f>STDEV(D15:I15)/SQRT(5)</f>
        <v>115.6130516840921</v>
      </c>
    </row>
    <row r="16" spans="2:22" ht="17.25" x14ac:dyDescent="0.25">
      <c r="B16" s="68"/>
      <c r="C16" s="10" t="s">
        <v>16</v>
      </c>
      <c r="D16" s="38">
        <v>473.34786270158401</v>
      </c>
      <c r="E16" s="38">
        <v>433.5539643448613</v>
      </c>
      <c r="F16" s="21">
        <v>190.60591957957507</v>
      </c>
      <c r="G16" s="38">
        <v>344.12944272521423</v>
      </c>
      <c r="H16" s="38">
        <v>202.80613968856625</v>
      </c>
      <c r="I16" s="38">
        <v>330.49293140915859</v>
      </c>
      <c r="J16" s="15">
        <f t="shared" ref="J16:J17" si="5">AVERAGE(D16:I16)</f>
        <v>329.15604340815986</v>
      </c>
      <c r="K16" s="16">
        <f t="shared" ref="K16:K17" si="6">STDEV(D16:I16)/SQRT(6)</f>
        <v>47.285174416003237</v>
      </c>
    </row>
    <row r="17" spans="2:14" ht="17.25" x14ac:dyDescent="0.25">
      <c r="B17" s="61"/>
      <c r="C17" s="10" t="s">
        <v>17</v>
      </c>
      <c r="D17" s="35">
        <v>387.41197512357655</v>
      </c>
      <c r="E17" s="35">
        <v>504.64283723304828</v>
      </c>
      <c r="F17" s="8">
        <v>235.9037380680586</v>
      </c>
      <c r="G17" s="35">
        <v>158.28798259698581</v>
      </c>
      <c r="H17" s="35">
        <v>209.56896534762319</v>
      </c>
      <c r="I17" s="35">
        <v>239.0375774387075</v>
      </c>
      <c r="J17" s="9">
        <f t="shared" si="5"/>
        <v>289.14217930133333</v>
      </c>
      <c r="K17" s="1">
        <f t="shared" si="6"/>
        <v>53.196806378695186</v>
      </c>
    </row>
    <row r="18" spans="2:14" ht="15.75" x14ac:dyDescent="0.25">
      <c r="B18" s="59">
        <v>46</v>
      </c>
      <c r="C18" s="3" t="s">
        <v>15</v>
      </c>
      <c r="D18" s="38">
        <v>614.4382435894812</v>
      </c>
      <c r="E18" s="39">
        <v>559.62541230895738</v>
      </c>
      <c r="F18" s="4">
        <v>401.52066125099788</v>
      </c>
      <c r="G18" s="38">
        <v>1157.2166427738407</v>
      </c>
      <c r="H18" s="38"/>
      <c r="I18" s="38"/>
      <c r="J18" s="5">
        <f>AVERAGE(D18:G18)</f>
        <v>683.20023998081933</v>
      </c>
      <c r="K18" s="6">
        <f>STDEV(D18:G18)/SQRT(4)</f>
        <v>164.32535951887698</v>
      </c>
    </row>
    <row r="19" spans="2:14" ht="17.25" x14ac:dyDescent="0.25">
      <c r="B19" s="68"/>
      <c r="C19" s="10" t="s">
        <v>16</v>
      </c>
      <c r="D19" s="38">
        <v>358.73618618074096</v>
      </c>
      <c r="E19" s="38">
        <v>276.15771258697833</v>
      </c>
      <c r="F19" s="21">
        <v>498.76</v>
      </c>
      <c r="G19" s="38">
        <v>820.77703157408234</v>
      </c>
      <c r="H19" s="38"/>
      <c r="I19" s="38"/>
      <c r="J19" s="15">
        <f>AVERAGE(D19:G19)</f>
        <v>488.60773258545044</v>
      </c>
      <c r="K19" s="16">
        <f>STDEV(D19:G19)/SQRT(4)</f>
        <v>119.87533152097269</v>
      </c>
    </row>
    <row r="20" spans="2:14" ht="17.25" x14ac:dyDescent="0.25">
      <c r="B20" s="61"/>
      <c r="C20" s="10" t="s">
        <v>17</v>
      </c>
      <c r="D20" s="35">
        <v>419.40748330557676</v>
      </c>
      <c r="E20" s="35">
        <v>313.40795158581068</v>
      </c>
      <c r="F20" s="8">
        <v>739.24674194126567</v>
      </c>
      <c r="G20" s="35">
        <v>502.38</v>
      </c>
      <c r="H20" s="35"/>
      <c r="I20" s="35"/>
      <c r="J20" s="9">
        <f>AVERAGE(D20:G20)</f>
        <v>493.61054420816333</v>
      </c>
      <c r="K20" s="1">
        <f>STDEV(D20:G20)/SQRT(4)</f>
        <v>90.550682689673366</v>
      </c>
    </row>
    <row r="21" spans="2:14" ht="15.75" x14ac:dyDescent="0.25">
      <c r="B21" s="30"/>
      <c r="C21" s="58" t="s">
        <v>5</v>
      </c>
      <c r="D21" s="38">
        <v>669.88701433244739</v>
      </c>
      <c r="E21" s="38">
        <v>665.19351220662179</v>
      </c>
      <c r="F21" s="21">
        <v>595.70549555238711</v>
      </c>
      <c r="G21" s="38">
        <v>120.66851647531314</v>
      </c>
      <c r="H21" s="38">
        <v>164.19232922740116</v>
      </c>
      <c r="I21" s="38">
        <v>44.026475975850985</v>
      </c>
      <c r="J21" s="15">
        <f>AVERAGE(D21:I21)</f>
        <v>376.61222396167022</v>
      </c>
      <c r="K21" s="16">
        <f>STDEV(D21:I21)/SQRT(6)</f>
        <v>120.90406625261892</v>
      </c>
    </row>
    <row r="22" spans="2:14" ht="15.75" x14ac:dyDescent="0.25">
      <c r="B22" s="51"/>
      <c r="C22" s="3" t="s">
        <v>14</v>
      </c>
      <c r="D22" s="39">
        <v>735.83079316697024</v>
      </c>
      <c r="E22" s="39">
        <v>394.99925545014054</v>
      </c>
      <c r="F22" s="4">
        <v>498.7754408533101</v>
      </c>
      <c r="G22" s="39">
        <v>933.23589826940793</v>
      </c>
      <c r="H22" s="39">
        <v>179.3007520484253</v>
      </c>
      <c r="I22" s="39">
        <v>246.68652447542382</v>
      </c>
      <c r="J22" s="5">
        <f>AVERAGE(D22:I22)</f>
        <v>498.13811071061303</v>
      </c>
      <c r="K22" s="6">
        <f>STDEV(D22:I22)/SQRT(6)</f>
        <v>118.5089430078143</v>
      </c>
    </row>
    <row r="23" spans="2:14" ht="15.75" x14ac:dyDescent="0.25">
      <c r="D23" s="38"/>
      <c r="E23" s="38"/>
      <c r="F23" s="38"/>
      <c r="G23" s="38"/>
      <c r="H23" s="38"/>
      <c r="I23" s="38"/>
      <c r="J23" s="12"/>
      <c r="K23" s="12"/>
      <c r="N23" s="40"/>
    </row>
    <row r="24" spans="2:14" ht="15.75" x14ac:dyDescent="0.25">
      <c r="B24" s="1" t="s">
        <v>0</v>
      </c>
      <c r="C24" s="1" t="s">
        <v>1</v>
      </c>
      <c r="D24" s="66" t="s">
        <v>10</v>
      </c>
      <c r="E24" s="66"/>
      <c r="F24" s="66"/>
      <c r="G24" s="66"/>
      <c r="H24" s="31"/>
      <c r="I24" s="31"/>
      <c r="J24" s="31" t="s">
        <v>3</v>
      </c>
      <c r="K24" s="31" t="s">
        <v>4</v>
      </c>
      <c r="N24" s="40"/>
    </row>
    <row r="25" spans="2:14" ht="15.75" x14ac:dyDescent="0.25">
      <c r="B25" s="49">
        <v>7</v>
      </c>
      <c r="C25" s="7" t="s">
        <v>15</v>
      </c>
      <c r="D25" s="35">
        <v>50.561223197660667</v>
      </c>
      <c r="E25" s="35">
        <v>25.98</v>
      </c>
      <c r="F25" s="35">
        <v>16.32</v>
      </c>
      <c r="G25" s="35">
        <v>15.421417830661785</v>
      </c>
      <c r="H25" s="35">
        <v>8.4386032061749088</v>
      </c>
      <c r="I25" s="35">
        <v>48.55</v>
      </c>
      <c r="J25" s="9">
        <f>AVERAGE(D25:I25)</f>
        <v>27.545207372416229</v>
      </c>
      <c r="K25" s="1">
        <f>STDEV(D25:I25)/SQRT(6)</f>
        <v>7.329033697303478</v>
      </c>
      <c r="N25" s="40"/>
    </row>
    <row r="26" spans="2:14" ht="15.75" x14ac:dyDescent="0.25">
      <c r="B26" s="59">
        <v>32</v>
      </c>
      <c r="C26" s="3" t="s">
        <v>15</v>
      </c>
      <c r="D26" s="38">
        <v>27.36023096971574</v>
      </c>
      <c r="E26" s="39">
        <v>10.573036543242027</v>
      </c>
      <c r="F26" s="38">
        <v>10.526478699107557</v>
      </c>
      <c r="G26" s="38">
        <v>33.649717859686504</v>
      </c>
      <c r="H26" s="38">
        <v>21.43</v>
      </c>
      <c r="J26" s="5">
        <f>AVERAGE(D26:I26)</f>
        <v>20.707892814350366</v>
      </c>
      <c r="K26" s="6">
        <f>STDEV(D26:I26)/SQRT(5)</f>
        <v>4.5751632880536386</v>
      </c>
      <c r="N26" s="40"/>
    </row>
    <row r="27" spans="2:14" ht="17.25" x14ac:dyDescent="0.25">
      <c r="B27" s="68"/>
      <c r="C27" s="10" t="s">
        <v>16</v>
      </c>
      <c r="D27" s="38">
        <v>15.062266318544902</v>
      </c>
      <c r="E27" s="38">
        <v>24.310370980181908</v>
      </c>
      <c r="F27" s="38">
        <v>57.753032964328213</v>
      </c>
      <c r="G27" s="38">
        <v>12.447992306273816</v>
      </c>
      <c r="H27" s="38">
        <v>41.108506011512958</v>
      </c>
      <c r="I27" s="38">
        <v>33.26</v>
      </c>
      <c r="J27" s="15">
        <f t="shared" ref="J27:J28" si="7">AVERAGE(D27:I27)</f>
        <v>30.657028096806965</v>
      </c>
      <c r="K27" s="16">
        <f>STDEV(D27:I27)/SQRT(6)</f>
        <v>6.9886764817782279</v>
      </c>
    </row>
    <row r="28" spans="2:14" ht="17.25" x14ac:dyDescent="0.25">
      <c r="B28" s="61"/>
      <c r="C28" s="10" t="s">
        <v>17</v>
      </c>
      <c r="D28" s="35">
        <v>27.170107655842372</v>
      </c>
      <c r="E28" s="35">
        <v>6.8854043478629139</v>
      </c>
      <c r="F28" s="35">
        <v>0</v>
      </c>
      <c r="G28" s="35">
        <v>24.28310651953565</v>
      </c>
      <c r="H28" s="35">
        <v>15.27954323292756</v>
      </c>
      <c r="I28" s="35">
        <v>17.2</v>
      </c>
      <c r="J28" s="9">
        <f t="shared" si="7"/>
        <v>15.136360292694752</v>
      </c>
      <c r="K28" s="1">
        <f>STDEV(D28:I28)/SQRT(6)</f>
        <v>4.2029387704638799</v>
      </c>
    </row>
    <row r="29" spans="2:14" ht="15.75" x14ac:dyDescent="0.25">
      <c r="B29" s="59">
        <v>46</v>
      </c>
      <c r="C29" s="3" t="s">
        <v>15</v>
      </c>
      <c r="D29" s="38">
        <v>54.656835666399445</v>
      </c>
      <c r="E29" s="39">
        <v>49.264752853225069</v>
      </c>
      <c r="F29" s="39">
        <v>59.87</v>
      </c>
      <c r="G29" s="38">
        <v>46.53</v>
      </c>
      <c r="H29" s="38"/>
      <c r="I29" s="38"/>
      <c r="J29" s="5">
        <f>AVERAGE(D29:G29)</f>
        <v>52.580397129906132</v>
      </c>
      <c r="K29" s="6">
        <f>STDEV(D29:G29)/SQRT(4)</f>
        <v>2.958754093062645</v>
      </c>
    </row>
    <row r="30" spans="2:14" ht="17.25" x14ac:dyDescent="0.25">
      <c r="B30" s="68"/>
      <c r="C30" s="10" t="s">
        <v>16</v>
      </c>
      <c r="D30" s="38">
        <v>24.103641835236782</v>
      </c>
      <c r="E30" s="38">
        <v>36.674444166052183</v>
      </c>
      <c r="F30" s="38">
        <v>29.15</v>
      </c>
      <c r="G30" s="38">
        <v>37.659999999999997</v>
      </c>
      <c r="H30" s="38"/>
      <c r="I30" s="38"/>
      <c r="J30" s="15">
        <f>AVERAGE(D30:G30)</f>
        <v>31.897021500322239</v>
      </c>
      <c r="K30" s="16">
        <f>STDEV(D30:G30)/SQRT(4)</f>
        <v>3.2186770346704403</v>
      </c>
    </row>
    <row r="31" spans="2:14" ht="17.25" x14ac:dyDescent="0.25">
      <c r="B31" s="61"/>
      <c r="C31" s="10" t="s">
        <v>17</v>
      </c>
      <c r="D31" s="35">
        <v>16.778513144824966</v>
      </c>
      <c r="E31" s="35">
        <v>14.634038775827596</v>
      </c>
      <c r="F31" s="35">
        <v>59.344020498687719</v>
      </c>
      <c r="G31" s="35">
        <v>32.64</v>
      </c>
      <c r="H31" s="35"/>
      <c r="I31" s="35"/>
      <c r="J31" s="9">
        <f>AVERAGE(D31:G31)</f>
        <v>30.849143104835068</v>
      </c>
      <c r="K31" s="1">
        <f>STDEV(D31:G31)/SQRT(4)</f>
        <v>10.312118445393043</v>
      </c>
    </row>
    <row r="32" spans="2:14" ht="15.75" x14ac:dyDescent="0.25">
      <c r="B32" s="30"/>
      <c r="C32" s="58" t="s">
        <v>5</v>
      </c>
      <c r="D32" s="38">
        <v>9.4912081542819529</v>
      </c>
      <c r="E32" s="38">
        <v>17.923139172429671</v>
      </c>
      <c r="F32" s="38">
        <v>29.7</v>
      </c>
      <c r="G32" s="38">
        <v>23.295665398057714</v>
      </c>
      <c r="H32" s="38">
        <v>72.500583488453387</v>
      </c>
      <c r="I32" s="38">
        <v>18.634166523811405</v>
      </c>
      <c r="J32" s="15">
        <f>AVERAGE(D32:I32)</f>
        <v>28.590793789505693</v>
      </c>
      <c r="K32" s="16">
        <f>STDEV(D32:I32)/SQRT(6)</f>
        <v>9.1925074698175884</v>
      </c>
    </row>
    <row r="33" spans="2:14" ht="15.75" x14ac:dyDescent="0.25">
      <c r="B33" s="51"/>
      <c r="C33" s="3" t="s">
        <v>14</v>
      </c>
      <c r="D33" s="39">
        <v>114.06032639656517</v>
      </c>
      <c r="E33" s="39">
        <v>46.410130758396335</v>
      </c>
      <c r="F33" s="39">
        <v>40.005767234535433</v>
      </c>
      <c r="G33" s="39">
        <v>7.1102993907569871</v>
      </c>
      <c r="H33" s="39">
        <v>8.8590778336211411</v>
      </c>
      <c r="I33" s="39">
        <v>251.69935719345369</v>
      </c>
      <c r="J33" s="5">
        <f>AVERAGE(D33:I33)</f>
        <v>78.024159801221458</v>
      </c>
      <c r="K33" s="6">
        <f>STDEV(D33:I33)/SQRT(6)</f>
        <v>38.174646324357376</v>
      </c>
      <c r="N33" s="40"/>
    </row>
    <row r="34" spans="2:14" x14ac:dyDescent="0.25">
      <c r="J34" s="12"/>
      <c r="K34" s="12"/>
    </row>
  </sheetData>
  <mergeCells count="12">
    <mergeCell ref="D24:G24"/>
    <mergeCell ref="B26:B28"/>
    <mergeCell ref="B29:B31"/>
    <mergeCell ref="B15:B17"/>
    <mergeCell ref="B18:B20"/>
    <mergeCell ref="B7:B9"/>
    <mergeCell ref="M7:M9"/>
    <mergeCell ref="D13:G13"/>
    <mergeCell ref="D2:G2"/>
    <mergeCell ref="O2:R2"/>
    <mergeCell ref="B4:B6"/>
    <mergeCell ref="M4:M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4445BD-0EB9-49A5-8873-4254F3CA08E7}">
  <dimension ref="A2:U22"/>
  <sheetViews>
    <sheetView zoomScale="70" zoomScaleNormal="70" workbookViewId="0">
      <selection activeCell="M19" sqref="M19"/>
    </sheetView>
  </sheetViews>
  <sheetFormatPr defaultRowHeight="15" x14ac:dyDescent="0.25"/>
  <cols>
    <col min="2" max="2" width="20" customWidth="1"/>
    <col min="13" max="13" width="19.5703125" customWidth="1"/>
  </cols>
  <sheetData>
    <row r="2" spans="1:21" ht="18" x14ac:dyDescent="0.25">
      <c r="A2" s="1" t="s">
        <v>0</v>
      </c>
      <c r="B2" s="1" t="s">
        <v>1</v>
      </c>
      <c r="C2" s="66" t="s">
        <v>11</v>
      </c>
      <c r="D2" s="66"/>
      <c r="E2" s="66"/>
      <c r="F2" s="31"/>
      <c r="G2" s="31"/>
      <c r="H2" s="31"/>
      <c r="I2" s="31" t="s">
        <v>3</v>
      </c>
      <c r="J2" s="42" t="s">
        <v>4</v>
      </c>
      <c r="L2" s="1" t="s">
        <v>0</v>
      </c>
      <c r="M2" s="14" t="s">
        <v>1</v>
      </c>
      <c r="N2" s="67" t="s">
        <v>13</v>
      </c>
      <c r="O2" s="67"/>
      <c r="P2" s="67"/>
      <c r="Q2" s="41"/>
      <c r="R2" s="41"/>
      <c r="S2" s="41"/>
      <c r="T2" s="31" t="s">
        <v>3</v>
      </c>
      <c r="U2" s="31" t="s">
        <v>4</v>
      </c>
    </row>
    <row r="3" spans="1:21" ht="15.75" x14ac:dyDescent="0.25">
      <c r="A3" s="50">
        <v>7</v>
      </c>
      <c r="B3" s="7" t="s">
        <v>15</v>
      </c>
      <c r="C3" s="18">
        <v>13228.362038104731</v>
      </c>
      <c r="D3" s="18">
        <v>21905.40017331572</v>
      </c>
      <c r="E3" s="18">
        <v>15979.225503412814</v>
      </c>
      <c r="F3" s="7">
        <v>23971.650761192101</v>
      </c>
      <c r="G3" s="7">
        <v>19377.39125888066</v>
      </c>
      <c r="H3" s="7">
        <v>18411.053308262668</v>
      </c>
      <c r="I3" s="9">
        <f>AVERAGE(C3:H3)</f>
        <v>18812.180507194778</v>
      </c>
      <c r="J3" s="56">
        <f>STDEV(C3:H3)/SQRT(6)</f>
        <v>1590.3162177955917</v>
      </c>
      <c r="L3" s="50">
        <v>7</v>
      </c>
      <c r="M3" s="7" t="s">
        <v>15</v>
      </c>
      <c r="N3" s="55">
        <f t="shared" ref="N3:S3" si="0">C14/C3*1000</f>
        <v>54.37664362913533</v>
      </c>
      <c r="O3" s="55">
        <f t="shared" si="0"/>
        <v>30.044945757121912</v>
      </c>
      <c r="P3" s="55">
        <f t="shared" si="0"/>
        <v>50.759961398206222</v>
      </c>
      <c r="Q3" s="55">
        <f t="shared" si="0"/>
        <v>20.920906053054097</v>
      </c>
      <c r="R3" s="55">
        <f t="shared" si="0"/>
        <v>26.957350875249041</v>
      </c>
      <c r="S3" s="55">
        <f t="shared" si="0"/>
        <v>52.687013941602082</v>
      </c>
      <c r="T3" s="9">
        <f>AVERAGE(N3:S3)</f>
        <v>39.291136942394779</v>
      </c>
      <c r="U3" s="44">
        <f>STDEV(N3:S3)/SQRT(6)</f>
        <v>6.0927160885881486</v>
      </c>
    </row>
    <row r="4" spans="1:21" ht="15.75" x14ac:dyDescent="0.25">
      <c r="A4" s="59">
        <v>32</v>
      </c>
      <c r="B4" s="3" t="s">
        <v>15</v>
      </c>
      <c r="C4" s="19">
        <v>15667.009755512823</v>
      </c>
      <c r="D4" s="3">
        <v>16203.681400665766</v>
      </c>
      <c r="E4" s="17">
        <v>12614.153813122299</v>
      </c>
      <c r="F4">
        <v>19667.007697128971</v>
      </c>
      <c r="G4">
        <v>13036.582501760031</v>
      </c>
      <c r="H4" s="17"/>
      <c r="I4" s="15">
        <f>AVERAGE(C4:G4)</f>
        <v>15437.687033637976</v>
      </c>
      <c r="J4" s="43">
        <f>STDEV(C4:E4)/SQRT(5)</f>
        <v>865.88402151474077</v>
      </c>
      <c r="L4" s="59">
        <v>32</v>
      </c>
      <c r="M4" s="3" t="s">
        <v>15</v>
      </c>
      <c r="N4" s="3">
        <f t="shared" ref="N4:R6" si="1">C15/C4*1000</f>
        <v>37.692379916995897</v>
      </c>
      <c r="O4" s="3">
        <f t="shared" si="1"/>
        <v>46.312037084835872</v>
      </c>
      <c r="P4" s="3">
        <f t="shared" si="1"/>
        <v>43.910166273790658</v>
      </c>
      <c r="Q4" s="3">
        <f t="shared" si="1"/>
        <v>15.250209800530669</v>
      </c>
      <c r="R4" s="3">
        <f t="shared" si="1"/>
        <v>44.550323951821376</v>
      </c>
      <c r="S4" s="3"/>
      <c r="T4" s="5">
        <f>AVERAGE(N4:R4)</f>
        <v>37.543023405594894</v>
      </c>
      <c r="U4" s="43">
        <f>STDEV(N4:P4)/SQRT(5)</f>
        <v>1.989374610799326</v>
      </c>
    </row>
    <row r="5" spans="1:21" ht="17.25" x14ac:dyDescent="0.25">
      <c r="A5" s="68"/>
      <c r="B5" s="10" t="s">
        <v>16</v>
      </c>
      <c r="C5" s="17">
        <v>14622.159525761615</v>
      </c>
      <c r="D5" s="17">
        <v>14695.990830014442</v>
      </c>
      <c r="E5" s="17">
        <v>15376.257176691075</v>
      </c>
      <c r="F5">
        <v>15563.850818010935</v>
      </c>
      <c r="G5">
        <v>15410.885326712652</v>
      </c>
      <c r="H5">
        <v>15127.852610856546</v>
      </c>
      <c r="I5" s="15">
        <f>AVERAGE(C5:H5)</f>
        <v>15132.832714674543</v>
      </c>
      <c r="J5" s="44">
        <f>STDEV(C5:H5)/SQRT(6)</f>
        <v>160.62254601755842</v>
      </c>
      <c r="L5" s="68"/>
      <c r="M5" s="10" t="s">
        <v>16</v>
      </c>
      <c r="N5" s="12">
        <f t="shared" si="1"/>
        <v>42.947070181744358</v>
      </c>
      <c r="O5" s="12">
        <f t="shared" si="1"/>
        <v>38.176202810766966</v>
      </c>
      <c r="P5" s="12">
        <f t="shared" si="1"/>
        <v>26.464957815754854</v>
      </c>
      <c r="Q5" s="12">
        <f t="shared" si="1"/>
        <v>45.699897477820286</v>
      </c>
      <c r="R5" s="12">
        <f t="shared" si="1"/>
        <v>54.193171699414762</v>
      </c>
      <c r="S5" s="12">
        <f>H16/H5*1000</f>
        <v>30.173761513524823</v>
      </c>
      <c r="T5" s="15">
        <f>AVERAGE(N5:S5)</f>
        <v>39.609176916504346</v>
      </c>
      <c r="U5" s="44">
        <f>STDEV(N5:S5)/SQRT(6)</f>
        <v>4.1824326518472299</v>
      </c>
    </row>
    <row r="6" spans="1:21" ht="17.25" x14ac:dyDescent="0.25">
      <c r="A6" s="61"/>
      <c r="B6" s="10" t="s">
        <v>17</v>
      </c>
      <c r="C6" s="18">
        <v>14292.611853044744</v>
      </c>
      <c r="D6" s="18">
        <v>16334.966363600575</v>
      </c>
      <c r="E6" s="18">
        <v>15339.418397072975</v>
      </c>
      <c r="F6">
        <v>10443.082979542192</v>
      </c>
      <c r="G6">
        <v>14786.09690906624</v>
      </c>
      <c r="H6">
        <v>14343.08370513312</v>
      </c>
      <c r="I6" s="15">
        <f>AVERAGE(C6:H6)</f>
        <v>14256.543367909973</v>
      </c>
      <c r="J6" s="44">
        <f>STDEV(C6:H6)/SQRT(6)</f>
        <v>823.08682672786881</v>
      </c>
      <c r="L6" s="61"/>
      <c r="M6" s="10" t="s">
        <v>17</v>
      </c>
      <c r="N6" s="7">
        <f t="shared" si="1"/>
        <v>48.924099125920961</v>
      </c>
      <c r="O6" s="7">
        <f t="shared" si="1"/>
        <v>35.958509218696207</v>
      </c>
      <c r="P6" s="7">
        <f t="shared" si="1"/>
        <v>39.502342878010595</v>
      </c>
      <c r="Q6" s="7">
        <f t="shared" si="1"/>
        <v>44.093632115500085</v>
      </c>
      <c r="R6" s="7">
        <f t="shared" si="1"/>
        <v>46.083076640452191</v>
      </c>
      <c r="S6" s="7">
        <f>H17/H6*1000</f>
        <v>20.151537562769647</v>
      </c>
      <c r="T6" s="9">
        <f>AVERAGE(N6:S6)</f>
        <v>39.118866256891614</v>
      </c>
      <c r="U6" s="44">
        <f>STDEV(N6:S6)/SQRT(6)</f>
        <v>4.2398332590997079</v>
      </c>
    </row>
    <row r="7" spans="1:21" ht="15.75" x14ac:dyDescent="0.25">
      <c r="A7" s="59">
        <v>46</v>
      </c>
      <c r="B7" s="3" t="s">
        <v>15</v>
      </c>
      <c r="C7" s="19">
        <v>18210.288217843983</v>
      </c>
      <c r="D7" s="19">
        <v>16330.153476289956</v>
      </c>
      <c r="E7" s="19">
        <v>16555.265509127934</v>
      </c>
      <c r="F7" s="19">
        <v>17625</v>
      </c>
      <c r="G7" s="19"/>
      <c r="H7" s="19"/>
      <c r="I7" s="5">
        <f>AVERAGE(C7:F7)</f>
        <v>17180.176800815469</v>
      </c>
      <c r="J7" s="43">
        <f>STDEV(C7:E7)/SQRT(4)</f>
        <v>513.35019886090299</v>
      </c>
      <c r="L7" s="59">
        <v>46</v>
      </c>
      <c r="M7" s="3" t="s">
        <v>15</v>
      </c>
      <c r="N7" s="3">
        <f t="shared" ref="N7:Q11" si="2">C18/C7*1000</f>
        <v>35.386503815000417</v>
      </c>
      <c r="O7" s="3">
        <f t="shared" si="2"/>
        <v>38.772860418822809</v>
      </c>
      <c r="P7" s="3">
        <f t="shared" si="2"/>
        <v>46.876189729268702</v>
      </c>
      <c r="Q7" s="3">
        <f t="shared" si="2"/>
        <v>39.282269503546104</v>
      </c>
      <c r="R7" s="3"/>
      <c r="S7" s="3"/>
      <c r="T7" s="5">
        <f>AVERAGE(N7:P7)</f>
        <v>40.345184654363976</v>
      </c>
      <c r="U7" s="43">
        <f>STDEV(N7:P7)/SQRT(4)</f>
        <v>2.9520066576985484</v>
      </c>
    </row>
    <row r="8" spans="1:21" ht="17.25" x14ac:dyDescent="0.25">
      <c r="A8" s="68"/>
      <c r="B8" s="10" t="s">
        <v>16</v>
      </c>
      <c r="C8" s="17">
        <v>14305.57039571092</v>
      </c>
      <c r="D8" s="17">
        <v>17855.836210675672</v>
      </c>
      <c r="E8">
        <v>15323.726501051291</v>
      </c>
      <c r="F8">
        <v>15743</v>
      </c>
      <c r="I8" s="15">
        <f>AVERAGE(C8:F8)</f>
        <v>15807.033276859471</v>
      </c>
      <c r="J8" s="44">
        <f>STDEV(C8:E8)/SQRT(4)</f>
        <v>914.07076661955989</v>
      </c>
      <c r="L8" s="68"/>
      <c r="M8" s="10" t="s">
        <v>16</v>
      </c>
      <c r="N8" s="12">
        <f t="shared" si="2"/>
        <v>30.931791615480194</v>
      </c>
      <c r="O8" s="12">
        <f t="shared" si="2"/>
        <v>25.964844701258944</v>
      </c>
      <c r="P8" s="12">
        <f t="shared" si="2"/>
        <v>28.597069161671566</v>
      </c>
      <c r="Q8" s="12">
        <f t="shared" si="2"/>
        <v>29.042113955408752</v>
      </c>
      <c r="R8" s="12"/>
      <c r="S8" s="12"/>
      <c r="T8" s="13">
        <f>AVERAGE(N8:P8)</f>
        <v>28.4979018261369</v>
      </c>
      <c r="U8" s="48">
        <f>STDEV(N8:P8)/SQRT(4)</f>
        <v>1.2424789769348998</v>
      </c>
    </row>
    <row r="9" spans="1:21" ht="17.25" x14ac:dyDescent="0.25">
      <c r="A9" s="61"/>
      <c r="B9" s="10" t="s">
        <v>17</v>
      </c>
      <c r="C9" s="12">
        <v>18368.779931879941</v>
      </c>
      <c r="D9" s="12">
        <v>19418.241168295284</v>
      </c>
      <c r="E9" s="12">
        <v>17278.371549931013</v>
      </c>
      <c r="F9" s="12">
        <v>20617.015228331158</v>
      </c>
      <c r="G9" s="12">
        <v>17419.089233997489</v>
      </c>
      <c r="H9" s="12">
        <v>18655.826412189279</v>
      </c>
      <c r="I9" s="13">
        <f>AVERAGE(C9:H9)</f>
        <v>18626.220587437361</v>
      </c>
      <c r="J9" s="44">
        <f>STDEV(C9:H9)/SQRT(6)</f>
        <v>514.18463710588844</v>
      </c>
      <c r="L9" s="61"/>
      <c r="M9" s="10" t="s">
        <v>17</v>
      </c>
      <c r="N9" s="7">
        <f t="shared" si="2"/>
        <v>28.26769738512548</v>
      </c>
      <c r="O9" s="7">
        <f t="shared" si="2"/>
        <v>27.658311061417262</v>
      </c>
      <c r="P9" s="7">
        <f t="shared" si="2"/>
        <v>19.20374626652595</v>
      </c>
      <c r="Q9" s="7">
        <f t="shared" si="2"/>
        <v>21.480208873434673</v>
      </c>
      <c r="R9" s="7">
        <f t="shared" ref="R9:S11" si="3">G20/G9*1000</f>
        <v>18.908765888692532</v>
      </c>
      <c r="S9" s="7">
        <f t="shared" si="3"/>
        <v>38.228566147267912</v>
      </c>
      <c r="T9" s="9">
        <f>AVERAGE(N9:S9)</f>
        <v>25.624549270410636</v>
      </c>
      <c r="U9" s="47">
        <f>STDEV(N9:S9)/SQRT(6)</f>
        <v>3.0193138038404514</v>
      </c>
    </row>
    <row r="10" spans="1:21" ht="15.75" x14ac:dyDescent="0.25">
      <c r="A10" s="30"/>
      <c r="B10" s="58" t="s">
        <v>5</v>
      </c>
      <c r="C10" s="55">
        <v>16415.376290472621</v>
      </c>
      <c r="D10" s="55">
        <v>16154.911929221391</v>
      </c>
      <c r="E10" s="55">
        <v>16160.537681329497</v>
      </c>
      <c r="F10" s="55">
        <v>14606.885847564763</v>
      </c>
      <c r="G10" s="55">
        <v>14288.217068127697</v>
      </c>
      <c r="H10" s="55">
        <v>18655.826412189279</v>
      </c>
      <c r="I10" s="53">
        <f>AVERAGE(C10:H10)</f>
        <v>16046.95920481754</v>
      </c>
      <c r="J10" s="56">
        <f>STDEV(C10:E10)/SQRT(6)</f>
        <v>60.739893827605187</v>
      </c>
      <c r="L10" s="30"/>
      <c r="M10" s="58" t="s">
        <v>5</v>
      </c>
      <c r="N10" s="12">
        <f t="shared" si="2"/>
        <v>20.232899637941557</v>
      </c>
      <c r="O10" s="12">
        <f t="shared" si="2"/>
        <v>18.555211271761472</v>
      </c>
      <c r="P10" s="12">
        <f t="shared" si="2"/>
        <v>32.966219904904058</v>
      </c>
      <c r="Q10" s="12">
        <f t="shared" si="2"/>
        <v>17.585614116913892</v>
      </c>
      <c r="R10" s="12">
        <f t="shared" si="3"/>
        <v>26.889289137202681</v>
      </c>
      <c r="S10" s="12">
        <f t="shared" si="3"/>
        <v>21.811919927029852</v>
      </c>
      <c r="T10" s="15">
        <f>AVERAGE(N10:S10)</f>
        <v>23.006858999292252</v>
      </c>
      <c r="U10" s="44">
        <f>STDEV(N10:S10)/SQRT(6)</f>
        <v>2.3985546127725312</v>
      </c>
    </row>
    <row r="11" spans="1:21" ht="15.75" x14ac:dyDescent="0.25">
      <c r="A11" s="51"/>
      <c r="B11" s="3" t="s">
        <v>14</v>
      </c>
      <c r="C11" s="54">
        <v>16740.629438994863</v>
      </c>
      <c r="D11" s="54">
        <v>20239.062215207385</v>
      </c>
      <c r="E11" s="54">
        <v>18659.1850609057</v>
      </c>
      <c r="F11">
        <v>20403.936215720438</v>
      </c>
      <c r="G11">
        <v>20919.086586017718</v>
      </c>
      <c r="H11">
        <v>19456.391758461647</v>
      </c>
      <c r="I11" s="13">
        <f>AVERAGE(C11:H11)</f>
        <v>19403.048545884627</v>
      </c>
      <c r="J11" s="48">
        <f>STDEV(C11:H11)/SQRT(6)</f>
        <v>622.99599264091478</v>
      </c>
      <c r="L11" s="51"/>
      <c r="M11" s="3" t="s">
        <v>14</v>
      </c>
      <c r="N11" s="3">
        <f t="shared" si="2"/>
        <v>24.085875575216633</v>
      </c>
      <c r="O11" s="3">
        <f t="shared" si="2"/>
        <v>23.456373550405232</v>
      </c>
      <c r="P11" s="3">
        <f t="shared" si="2"/>
        <v>41.90036272761693</v>
      </c>
      <c r="Q11" s="3">
        <f t="shared" si="2"/>
        <v>22.029983068176737</v>
      </c>
      <c r="R11" s="3">
        <f t="shared" si="3"/>
        <v>27.480386215765996</v>
      </c>
      <c r="S11" s="3">
        <f t="shared" si="3"/>
        <v>36.260684857553393</v>
      </c>
      <c r="T11" s="5">
        <f>AVERAGE(N11:S11)</f>
        <v>29.202277665789154</v>
      </c>
      <c r="U11" s="43">
        <f>STDEV(N11:S11)/SQRT(6)</f>
        <v>3.289691883942762</v>
      </c>
    </row>
    <row r="12" spans="1:21" x14ac:dyDescent="0.25">
      <c r="J12" s="40"/>
    </row>
    <row r="13" spans="1:21" ht="15.75" x14ac:dyDescent="0.25">
      <c r="A13" s="1" t="s">
        <v>0</v>
      </c>
      <c r="B13" s="1" t="s">
        <v>1</v>
      </c>
      <c r="C13" s="66" t="s">
        <v>12</v>
      </c>
      <c r="D13" s="66"/>
      <c r="E13" s="67"/>
      <c r="F13" s="42"/>
      <c r="G13" s="42"/>
      <c r="H13" s="42"/>
      <c r="I13" s="42" t="s">
        <v>3</v>
      </c>
      <c r="J13" s="45" t="s">
        <v>4</v>
      </c>
    </row>
    <row r="14" spans="1:21" ht="15.75" x14ac:dyDescent="0.25">
      <c r="A14" s="49">
        <v>7</v>
      </c>
      <c r="B14" s="7" t="s">
        <v>15</v>
      </c>
      <c r="C14" s="7">
        <v>719.31392834320332</v>
      </c>
      <c r="D14" s="7">
        <v>658.14655999531976</v>
      </c>
      <c r="E14" s="57">
        <v>811.10486972646686</v>
      </c>
      <c r="F14" s="55">
        <v>501.5086535115226</v>
      </c>
      <c r="G14" s="55">
        <v>522.36313521262969</v>
      </c>
      <c r="H14" s="55">
        <v>970.02342233201432</v>
      </c>
      <c r="I14" s="53">
        <f>AVERAGE(C14:H14)</f>
        <v>697.07676152019269</v>
      </c>
      <c r="J14" s="56">
        <f>STDEV(C14:H14)/SQRT(6)</f>
        <v>72.637014755136292</v>
      </c>
    </row>
    <row r="15" spans="1:21" ht="15.75" x14ac:dyDescent="0.25">
      <c r="A15" s="59">
        <v>32</v>
      </c>
      <c r="B15" s="3" t="s">
        <v>15</v>
      </c>
      <c r="C15">
        <v>590.52688386807029</v>
      </c>
      <c r="D15" s="3">
        <v>750.42549393849822</v>
      </c>
      <c r="E15" s="17">
        <v>553.88959133737058</v>
      </c>
      <c r="F15">
        <v>299.92599352986832</v>
      </c>
      <c r="G15">
        <v>580.7839736780553</v>
      </c>
      <c r="H15" s="17"/>
      <c r="I15" s="5">
        <f>AVERAGE(C15:G15)</f>
        <v>555.1103872703726</v>
      </c>
      <c r="J15" s="43">
        <f>STDEV(C15:G15)/SQRT(5)</f>
        <v>72.519658477714643</v>
      </c>
      <c r="L15" s="46"/>
      <c r="M15" s="44"/>
    </row>
    <row r="16" spans="1:21" ht="17.25" x14ac:dyDescent="0.25">
      <c r="A16" s="68"/>
      <c r="B16" s="10" t="s">
        <v>16</v>
      </c>
      <c r="C16">
        <v>627.9789113615459</v>
      </c>
      <c r="D16">
        <v>561.0371264318029</v>
      </c>
      <c r="E16" s="17">
        <v>406.93199754532714</v>
      </c>
      <c r="F16">
        <v>711.26638674318917</v>
      </c>
      <c r="G16">
        <v>835.16475455053035</v>
      </c>
      <c r="H16">
        <v>456.46421689173928</v>
      </c>
      <c r="I16" s="15">
        <f>AVERAGE(C16:H16)</f>
        <v>599.80723225402255</v>
      </c>
      <c r="J16" s="44">
        <f>STDEV(C16:H16)/SQRT(6)</f>
        <v>65.284287861444895</v>
      </c>
      <c r="L16" s="46"/>
      <c r="M16" s="44"/>
    </row>
    <row r="17" spans="1:14" ht="17.25" x14ac:dyDescent="0.25">
      <c r="A17" s="61"/>
      <c r="B17" s="10" t="s">
        <v>17</v>
      </c>
      <c r="C17" s="7">
        <v>699.2531590666739</v>
      </c>
      <c r="D17" s="7">
        <v>587.38103857262377</v>
      </c>
      <c r="E17" s="18">
        <v>605.94296507044044</v>
      </c>
      <c r="F17">
        <v>460.47345905157391</v>
      </c>
      <c r="G17">
        <v>681.38883707365278</v>
      </c>
      <c r="H17">
        <v>289.03519004993933</v>
      </c>
      <c r="I17" s="9">
        <f>AVERAGE(C17:H17)</f>
        <v>553.91244148081739</v>
      </c>
      <c r="J17" s="44">
        <f>STDEV(C17:H17)/SQRT(6)</f>
        <v>63.269866382295284</v>
      </c>
      <c r="L17" s="17"/>
      <c r="M17" s="46"/>
      <c r="N17" s="44"/>
    </row>
    <row r="18" spans="1:14" ht="15.75" x14ac:dyDescent="0.25">
      <c r="A18" s="59">
        <v>46</v>
      </c>
      <c r="B18" s="3" t="s">
        <v>15</v>
      </c>
      <c r="C18">
        <v>644.39843349299326</v>
      </c>
      <c r="D18" s="3">
        <v>633.16676135414457</v>
      </c>
      <c r="E18" s="19">
        <v>776.04776702429922</v>
      </c>
      <c r="F18" s="19">
        <v>692.35</v>
      </c>
      <c r="G18" s="19"/>
      <c r="H18" s="19"/>
      <c r="I18" s="5">
        <f>AVERAGE(C18:F18)</f>
        <v>686.49074046785915</v>
      </c>
      <c r="J18" s="43">
        <f>STDEV(C18:E18)/SQRT(4)</f>
        <v>39.724404369137702</v>
      </c>
    </row>
    <row r="19" spans="1:14" ht="17.25" x14ac:dyDescent="0.25">
      <c r="A19" s="68"/>
      <c r="B19" s="10" t="s">
        <v>16</v>
      </c>
      <c r="C19">
        <v>442.49692242071274</v>
      </c>
      <c r="D19">
        <v>463.62401422130984</v>
      </c>
      <c r="E19" s="17">
        <v>438.21366656510321</v>
      </c>
      <c r="F19" s="17">
        <v>457.21</v>
      </c>
      <c r="G19" s="17"/>
      <c r="H19" s="17"/>
      <c r="I19" s="15">
        <f>AVERAGE(C19:F19)</f>
        <v>450.38615080178147</v>
      </c>
      <c r="J19" s="44">
        <f>STDEV(C19:E19)/SQRT(4)</f>
        <v>6.8019177953866929</v>
      </c>
    </row>
    <row r="20" spans="1:14" ht="17.25" x14ac:dyDescent="0.25">
      <c r="A20" s="61"/>
      <c r="B20" s="10" t="s">
        <v>17</v>
      </c>
      <c r="C20" s="7">
        <v>519.24311244834803</v>
      </c>
      <c r="D20" s="7">
        <v>537.0757544983295</v>
      </c>
      <c r="E20" s="18">
        <v>331.80946314363592</v>
      </c>
      <c r="F20" s="7">
        <v>442.8577934513367</v>
      </c>
      <c r="G20" s="7">
        <v>329.37348031990302</v>
      </c>
      <c r="H20" s="7">
        <v>713.18549403032569</v>
      </c>
      <c r="I20" s="9">
        <f>AVERAGE(C20:H20)</f>
        <v>478.92418298197981</v>
      </c>
      <c r="J20" s="47">
        <f>STDEV(C20:H20)/SQRT(6)</f>
        <v>59.215572588871197</v>
      </c>
    </row>
    <row r="21" spans="1:14" ht="15.75" x14ac:dyDescent="0.25">
      <c r="A21" s="30"/>
      <c r="B21" s="58" t="s">
        <v>5</v>
      </c>
      <c r="C21" s="55">
        <v>332.13066100417791</v>
      </c>
      <c r="D21">
        <v>299.75780392340266</v>
      </c>
      <c r="E21" s="17">
        <v>532.75183898419652</v>
      </c>
      <c r="F21">
        <v>256.87105796508462</v>
      </c>
      <c r="G21" s="10">
        <v>384.2</v>
      </c>
      <c r="H21">
        <v>406.91939187524116</v>
      </c>
      <c r="I21" s="15">
        <f>AVERAGE(C21:H21)</f>
        <v>368.77179229201715</v>
      </c>
      <c r="J21" s="44">
        <f>STDEV(C21:H21)/SQRT(6)</f>
        <v>39.669468568709398</v>
      </c>
    </row>
    <row r="22" spans="1:14" ht="15.75" x14ac:dyDescent="0.25">
      <c r="A22" s="49"/>
      <c r="B22" s="3" t="s">
        <v>14</v>
      </c>
      <c r="C22">
        <v>403.21271771843891</v>
      </c>
      <c r="D22" s="3">
        <v>474.73500362979638</v>
      </c>
      <c r="E22" s="19">
        <v>781.82662225367983</v>
      </c>
      <c r="F22" s="3">
        <v>449.49836935647937</v>
      </c>
      <c r="G22" s="3">
        <v>574.86457866481669</v>
      </c>
      <c r="H22" s="19">
        <v>705.50209001867677</v>
      </c>
      <c r="I22" s="5">
        <f>AVERAGE(C22:H22)</f>
        <v>564.93989694031472</v>
      </c>
      <c r="J22" s="43">
        <f>STDEV(C22:H22)/SQRT(6)</f>
        <v>61.783339343926293</v>
      </c>
    </row>
  </sheetData>
  <mergeCells count="9">
    <mergeCell ref="A18:A20"/>
    <mergeCell ref="A7:A9"/>
    <mergeCell ref="L7:L9"/>
    <mergeCell ref="C13:E13"/>
    <mergeCell ref="C2:E2"/>
    <mergeCell ref="N2:P2"/>
    <mergeCell ref="A4:A6"/>
    <mergeCell ref="L4:L6"/>
    <mergeCell ref="A15:A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Monoamines Fecal Pellet</vt:lpstr>
      <vt:lpstr>Monoamines Colon</vt:lpstr>
      <vt:lpstr>TRP-KYN Plasma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2020-09-06T12:58:39Z</dcterms:modified>
</cp:coreProperties>
</file>