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Pijma\"/>
    </mc:Choice>
  </mc:AlternateContent>
  <xr:revisionPtr revIDLastSave="0" documentId="13_ncr:1_{7997BAE2-9B66-4F0C-99D6-D984C54E81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G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31" i="1"/>
  <c r="L31" i="1"/>
  <c r="C31" i="1"/>
  <c r="D24" i="1"/>
  <c r="B25" i="1"/>
  <c r="B23" i="1"/>
  <c r="C23" i="1"/>
  <c r="E23" i="1"/>
  <c r="E25" i="1"/>
  <c r="E24" i="1"/>
  <c r="G25" i="1"/>
  <c r="G24" i="1"/>
  <c r="K28" i="1"/>
  <c r="M24" i="1"/>
  <c r="H25" i="1"/>
  <c r="H23" i="1"/>
  <c r="I25" i="1"/>
  <c r="I24" i="1"/>
  <c r="I23" i="1"/>
  <c r="J25" i="1"/>
  <c r="J24" i="1"/>
  <c r="J23" i="1"/>
  <c r="K25" i="1"/>
  <c r="K24" i="1"/>
  <c r="K23" i="1"/>
  <c r="L25" i="1"/>
  <c r="L24" i="1"/>
  <c r="L23" i="1"/>
  <c r="M25" i="1"/>
  <c r="M23" i="1"/>
  <c r="H24" i="1"/>
  <c r="B24" i="1"/>
  <c r="G23" i="1" l="1"/>
  <c r="F23" i="1"/>
  <c r="F24" i="1"/>
  <c r="F25" i="1"/>
  <c r="C25" i="1"/>
  <c r="B28" i="1" s="1"/>
  <c r="D25" i="1"/>
  <c r="D23" i="1"/>
  <c r="C24" i="1" l="1"/>
  <c r="H28" i="1" l="1"/>
  <c r="E28" i="1"/>
</calcChain>
</file>

<file path=xl/sharedStrings.xml><?xml version="1.0" encoding="utf-8"?>
<sst xmlns="http://schemas.openxmlformats.org/spreadsheetml/2006/main" count="15" uniqueCount="13">
  <si>
    <t>Control</t>
  </si>
  <si>
    <t>Time</t>
  </si>
  <si>
    <t>μ1</t>
  </si>
  <si>
    <t>μ2</t>
  </si>
  <si>
    <t>μ3</t>
  </si>
  <si>
    <t>μ միջ․</t>
  </si>
  <si>
    <t>μ</t>
  </si>
  <si>
    <t>±</t>
  </si>
  <si>
    <t>Grown in MP media at pH7.5</t>
  </si>
  <si>
    <t>Cell doubling time</t>
  </si>
  <si>
    <t>Tanacetum</t>
  </si>
  <si>
    <r>
      <rPr>
        <b/>
        <i/>
        <sz val="11"/>
        <color theme="1"/>
        <rFont val="Calibri"/>
        <family val="2"/>
        <scheme val="minor"/>
      </rPr>
      <t>E. coli</t>
    </r>
    <r>
      <rPr>
        <b/>
        <sz val="11"/>
        <color theme="1"/>
        <rFont val="Calibri"/>
        <family val="2"/>
        <charset val="204"/>
        <scheme val="minor"/>
      </rPr>
      <t xml:space="preserve"> pARG25</t>
    </r>
  </si>
  <si>
    <r>
      <rPr>
        <b/>
        <i/>
        <sz val="11"/>
        <color theme="1"/>
        <rFont val="Calibri"/>
        <family val="2"/>
        <scheme val="minor"/>
      </rPr>
      <t>E. coli</t>
    </r>
    <r>
      <rPr>
        <b/>
        <sz val="11"/>
        <color theme="1"/>
        <rFont val="Calibri"/>
        <family val="2"/>
        <charset val="204"/>
        <scheme val="minor"/>
      </rPr>
      <t xml:space="preserve"> K12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</si>
</sst>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0" borderId="9" xfId="0" applyFont="1" applyBorder="1"/>
    <xf numFmtId="164" fontId="1" fillId="0" borderId="10" xfId="0" applyNumberFormat="1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8438797124043707"/>
          <c:y val="5.2624290264506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037620297462811E-2"/>
          <c:y val="0.1027281539952915"/>
          <c:w val="0.86612002447062542"/>
          <c:h val="0.7571021528416135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SGR!$A$8:$A$19</c:f>
              <c:numCache>
                <c:formatCode>General</c:formatCode>
                <c:ptCount val="12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</c:numCache>
            </c:numRef>
          </c:xVal>
          <c:yVal>
            <c:numRef>
              <c:f>SGR!$D$8:$D$19</c:f>
              <c:numCache>
                <c:formatCode>General</c:formatCode>
                <c:ptCount val="12"/>
                <c:pt idx="0">
                  <c:v>0.65</c:v>
                </c:pt>
                <c:pt idx="1">
                  <c:v>1.19</c:v>
                </c:pt>
                <c:pt idx="2">
                  <c:v>1.8</c:v>
                </c:pt>
                <c:pt idx="3">
                  <c:v>3.03</c:v>
                </c:pt>
                <c:pt idx="4">
                  <c:v>4.3099999999999996</c:v>
                </c:pt>
                <c:pt idx="5">
                  <c:v>6.22</c:v>
                </c:pt>
                <c:pt idx="6">
                  <c:v>7.35</c:v>
                </c:pt>
                <c:pt idx="7">
                  <c:v>7.99</c:v>
                </c:pt>
                <c:pt idx="8">
                  <c:v>8.26</c:v>
                </c:pt>
                <c:pt idx="9">
                  <c:v>8.39</c:v>
                </c:pt>
                <c:pt idx="10">
                  <c:v>8.42</c:v>
                </c:pt>
                <c:pt idx="11">
                  <c:v>8.51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00-41A2-AF03-97995277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5744"/>
        <c:axId val="117790592"/>
      </c:scatterChart>
      <c:valAx>
        <c:axId val="117775744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0592"/>
        <c:crosses val="autoZero"/>
        <c:crossBetween val="midCat"/>
        <c:majorUnit val="0.2"/>
        <c:minorUnit val="0.1"/>
      </c:valAx>
      <c:valAx>
        <c:axId val="11779059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MF 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75744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</xdr:colOff>
      <xdr:row>1</xdr:row>
      <xdr:rowOff>106680</xdr:rowOff>
    </xdr:from>
    <xdr:to>
      <xdr:col>28</xdr:col>
      <xdr:colOff>457200</xdr:colOff>
      <xdr:row>26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D50403-EA07-4167-A1E2-8E2220894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B2" sqref="B2:G2"/>
    </sheetView>
  </sheetViews>
  <sheetFormatPr defaultRowHeight="14.5" x14ac:dyDescent="0.35"/>
  <cols>
    <col min="6" max="6" width="9.453125" bestFit="1" customWidth="1"/>
  </cols>
  <sheetData>
    <row r="1" spans="1:21" x14ac:dyDescent="0.35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1" x14ac:dyDescent="0.35">
      <c r="A2" s="11"/>
      <c r="B2" s="26" t="s">
        <v>12</v>
      </c>
      <c r="C2" s="19"/>
      <c r="D2" s="19"/>
      <c r="E2" s="19"/>
      <c r="F2" s="19"/>
      <c r="G2" s="20"/>
      <c r="H2" s="25" t="s">
        <v>11</v>
      </c>
      <c r="I2" s="22"/>
      <c r="J2" s="22"/>
      <c r="K2" s="22"/>
      <c r="L2" s="22"/>
      <c r="M2" s="22"/>
      <c r="P2" s="4"/>
      <c r="Q2" s="4"/>
      <c r="R2" s="4"/>
      <c r="S2" s="4"/>
      <c r="T2" s="4"/>
      <c r="U2" s="4"/>
    </row>
    <row r="3" spans="1:21" x14ac:dyDescent="0.35">
      <c r="A3" s="10"/>
      <c r="B3" s="21" t="s">
        <v>0</v>
      </c>
      <c r="C3" s="21"/>
      <c r="D3" s="21"/>
      <c r="E3" s="23" t="s">
        <v>10</v>
      </c>
      <c r="F3" s="21"/>
      <c r="G3" s="21"/>
      <c r="H3" s="22" t="s">
        <v>0</v>
      </c>
      <c r="I3" s="22"/>
      <c r="J3" s="22"/>
      <c r="K3" s="24" t="s">
        <v>10</v>
      </c>
      <c r="L3" s="22"/>
      <c r="M3" s="22"/>
      <c r="O3" s="4"/>
      <c r="P3" s="4"/>
      <c r="Q3" s="4"/>
      <c r="R3" s="4"/>
      <c r="S3" s="4"/>
      <c r="T3" s="4"/>
      <c r="U3" s="4"/>
    </row>
    <row r="4" spans="1:21" x14ac:dyDescent="0.35">
      <c r="A4" s="10" t="s">
        <v>1</v>
      </c>
      <c r="B4" s="7">
        <v>1</v>
      </c>
      <c r="C4" s="7">
        <v>2</v>
      </c>
      <c r="D4" s="7">
        <v>3</v>
      </c>
      <c r="E4" s="7">
        <v>1</v>
      </c>
      <c r="F4" s="7">
        <v>2</v>
      </c>
      <c r="G4" s="7">
        <v>3</v>
      </c>
      <c r="H4" s="8">
        <v>1</v>
      </c>
      <c r="I4" s="8">
        <v>2</v>
      </c>
      <c r="J4" s="8">
        <v>3</v>
      </c>
      <c r="K4" s="8">
        <v>1</v>
      </c>
      <c r="L4" s="8">
        <v>2</v>
      </c>
      <c r="M4" s="8">
        <v>3</v>
      </c>
      <c r="O4" s="4"/>
      <c r="P4" s="4"/>
      <c r="Q4" s="4"/>
      <c r="R4" s="4"/>
      <c r="S4" s="4"/>
      <c r="T4" s="4"/>
      <c r="U4" s="4"/>
    </row>
    <row r="5" spans="1:21" x14ac:dyDescent="0.35">
      <c r="A5" s="10">
        <v>0</v>
      </c>
      <c r="B5" s="7">
        <v>0.03</v>
      </c>
      <c r="C5" s="7">
        <v>0.1</v>
      </c>
      <c r="D5" s="7">
        <v>0.21</v>
      </c>
      <c r="E5" s="7">
        <v>0.16</v>
      </c>
      <c r="F5" s="7">
        <v>0.08</v>
      </c>
      <c r="G5" s="7">
        <v>0.2</v>
      </c>
      <c r="H5" s="8">
        <v>0.08</v>
      </c>
      <c r="I5" s="8">
        <v>0.19</v>
      </c>
      <c r="J5" s="8">
        <v>0.13</v>
      </c>
      <c r="K5" s="8">
        <v>0.15</v>
      </c>
      <c r="L5" s="8">
        <v>0.08</v>
      </c>
      <c r="M5" s="8">
        <v>0.16</v>
      </c>
      <c r="P5" s="4"/>
      <c r="Q5" s="4"/>
      <c r="R5" s="4"/>
      <c r="S5" s="4"/>
      <c r="T5" s="4"/>
      <c r="U5" s="4"/>
    </row>
    <row r="6" spans="1:21" x14ac:dyDescent="0.35">
      <c r="A6" s="10">
        <v>0.5</v>
      </c>
      <c r="B6" s="7">
        <v>0.15</v>
      </c>
      <c r="C6" s="7">
        <v>0.14000000000000001</v>
      </c>
      <c r="D6" s="7">
        <v>0.36</v>
      </c>
      <c r="E6" s="7">
        <v>0.27</v>
      </c>
      <c r="F6" s="7">
        <v>0.16</v>
      </c>
      <c r="G6" s="7">
        <v>0.28999999999999998</v>
      </c>
      <c r="H6" s="8">
        <v>0.15</v>
      </c>
      <c r="I6" s="8">
        <v>0.23</v>
      </c>
      <c r="J6" s="8">
        <v>0.18</v>
      </c>
      <c r="K6" s="8">
        <v>0.17</v>
      </c>
      <c r="L6" s="8">
        <v>0.09</v>
      </c>
      <c r="M6" s="8">
        <v>0.28999999999999998</v>
      </c>
      <c r="P6" s="4"/>
      <c r="Q6" s="4"/>
      <c r="R6" s="4"/>
      <c r="S6" s="4"/>
      <c r="T6" s="4"/>
      <c r="U6" s="4"/>
    </row>
    <row r="7" spans="1:21" x14ac:dyDescent="0.35">
      <c r="A7" s="10">
        <v>1</v>
      </c>
      <c r="B7" s="7">
        <v>0.25</v>
      </c>
      <c r="C7" s="7">
        <v>0.25</v>
      </c>
      <c r="D7" s="7">
        <v>0.44</v>
      </c>
      <c r="E7" s="7">
        <v>0.28999999999999998</v>
      </c>
      <c r="F7" s="7">
        <v>0.19</v>
      </c>
      <c r="G7" s="7">
        <v>0.33</v>
      </c>
      <c r="H7" s="8">
        <v>0.24</v>
      </c>
      <c r="I7" s="8">
        <v>0.26</v>
      </c>
      <c r="J7" s="8">
        <v>0.21</v>
      </c>
      <c r="K7" s="8">
        <v>0.28000000000000003</v>
      </c>
      <c r="L7" s="8">
        <v>0.15</v>
      </c>
      <c r="M7" s="8">
        <v>0.31</v>
      </c>
      <c r="P7" s="4"/>
      <c r="Q7" s="4"/>
      <c r="R7" s="4"/>
      <c r="S7" s="4"/>
      <c r="T7" s="4"/>
      <c r="U7" s="4"/>
    </row>
    <row r="8" spans="1:21" x14ac:dyDescent="0.35">
      <c r="A8" s="10">
        <v>1.5</v>
      </c>
      <c r="B8" s="7">
        <v>0.57999999999999996</v>
      </c>
      <c r="C8" s="7">
        <v>0.34</v>
      </c>
      <c r="D8" s="7">
        <v>0.65</v>
      </c>
      <c r="E8" s="7">
        <v>0.41</v>
      </c>
      <c r="F8" s="7">
        <v>0.3</v>
      </c>
      <c r="G8" s="7">
        <v>0.49</v>
      </c>
      <c r="H8" s="8">
        <v>0.28000000000000003</v>
      </c>
      <c r="I8" s="8">
        <v>0.36</v>
      </c>
      <c r="J8" s="8">
        <v>0.23</v>
      </c>
      <c r="K8" s="8">
        <v>0.25</v>
      </c>
      <c r="L8" s="8">
        <v>0.23</v>
      </c>
      <c r="M8" s="8">
        <v>0.46</v>
      </c>
      <c r="P8" s="4"/>
      <c r="Q8" s="4"/>
      <c r="R8" s="4"/>
      <c r="S8" s="4"/>
      <c r="T8" s="4"/>
      <c r="U8" s="4"/>
    </row>
    <row r="9" spans="1:21" x14ac:dyDescent="0.35">
      <c r="A9" s="10">
        <v>2</v>
      </c>
      <c r="B9" s="7">
        <v>1.1200000000000001</v>
      </c>
      <c r="C9" s="7">
        <v>0.79</v>
      </c>
      <c r="D9" s="7">
        <v>1.19</v>
      </c>
      <c r="E9" s="7">
        <v>0.63</v>
      </c>
      <c r="F9" s="7">
        <v>0.46</v>
      </c>
      <c r="G9" s="7">
        <v>0.8</v>
      </c>
      <c r="H9" s="8">
        <v>0.44</v>
      </c>
      <c r="I9" s="8">
        <v>0.48</v>
      </c>
      <c r="J9" s="8">
        <v>0.31</v>
      </c>
      <c r="K9" s="8">
        <v>0.28999999999999998</v>
      </c>
      <c r="L9" s="8">
        <v>0.3</v>
      </c>
      <c r="M9" s="8">
        <v>0.52</v>
      </c>
      <c r="P9" s="4"/>
      <c r="Q9" s="4"/>
      <c r="R9" s="4"/>
      <c r="S9" s="4"/>
      <c r="T9" s="4"/>
      <c r="U9" s="4"/>
    </row>
    <row r="10" spans="1:21" x14ac:dyDescent="0.35">
      <c r="A10" s="10">
        <v>2.5</v>
      </c>
      <c r="B10" s="7">
        <v>1.71</v>
      </c>
      <c r="C10" s="7">
        <v>1.3</v>
      </c>
      <c r="D10" s="7">
        <v>1.8</v>
      </c>
      <c r="E10" s="7">
        <v>1.06</v>
      </c>
      <c r="F10" s="7">
        <v>0.71</v>
      </c>
      <c r="G10" s="7">
        <v>1.0900000000000001</v>
      </c>
      <c r="H10" s="8">
        <v>0.54</v>
      </c>
      <c r="I10" s="8">
        <v>0.67</v>
      </c>
      <c r="J10" s="8">
        <v>0.56999999999999995</v>
      </c>
      <c r="K10" s="8">
        <v>0.31</v>
      </c>
      <c r="L10" s="8">
        <v>0.48</v>
      </c>
      <c r="M10" s="8">
        <v>0.54</v>
      </c>
      <c r="P10" s="4"/>
      <c r="Q10" s="4"/>
      <c r="R10" s="4"/>
      <c r="S10" s="4"/>
      <c r="T10" s="4"/>
      <c r="U10" s="4"/>
    </row>
    <row r="11" spans="1:21" x14ac:dyDescent="0.35">
      <c r="A11" s="10">
        <v>3</v>
      </c>
      <c r="B11" s="7">
        <v>3.13</v>
      </c>
      <c r="C11" s="7">
        <v>2.5099999999999998</v>
      </c>
      <c r="D11" s="7">
        <v>3.03</v>
      </c>
      <c r="E11" s="7">
        <v>2.1</v>
      </c>
      <c r="F11" s="7">
        <v>1.36</v>
      </c>
      <c r="G11" s="7">
        <v>2.3199999999999998</v>
      </c>
      <c r="H11" s="8">
        <v>0.8</v>
      </c>
      <c r="I11" s="8">
        <v>0.92</v>
      </c>
      <c r="J11" s="8">
        <v>0.77</v>
      </c>
      <c r="K11" s="8">
        <v>0.55000000000000004</v>
      </c>
      <c r="L11" s="8">
        <v>0.54</v>
      </c>
      <c r="M11" s="8">
        <v>0.76</v>
      </c>
      <c r="P11" s="4"/>
      <c r="Q11" s="4"/>
      <c r="R11" s="4"/>
      <c r="S11" s="4"/>
      <c r="T11" s="4"/>
      <c r="U11" s="4"/>
    </row>
    <row r="12" spans="1:21" x14ac:dyDescent="0.35">
      <c r="A12" s="10">
        <v>3.5</v>
      </c>
      <c r="B12" s="7">
        <v>4.93</v>
      </c>
      <c r="C12" s="7">
        <v>3.66</v>
      </c>
      <c r="D12" s="7">
        <v>4.3099999999999996</v>
      </c>
      <c r="E12" s="7">
        <v>3.38</v>
      </c>
      <c r="F12" s="7">
        <v>2.4300000000000002</v>
      </c>
      <c r="G12" s="7">
        <v>3.46</v>
      </c>
      <c r="H12" s="8">
        <v>1.1299999999999999</v>
      </c>
      <c r="I12" s="8">
        <v>1.23</v>
      </c>
      <c r="J12" s="8">
        <v>1.0900000000000001</v>
      </c>
      <c r="K12" s="8">
        <v>0.73</v>
      </c>
      <c r="L12" s="8">
        <v>0.8</v>
      </c>
      <c r="M12" s="8">
        <v>0.95</v>
      </c>
      <c r="P12" s="4"/>
      <c r="Q12" s="4"/>
      <c r="R12" s="4"/>
      <c r="S12" s="4"/>
      <c r="T12" s="4"/>
      <c r="U12" s="4"/>
    </row>
    <row r="13" spans="1:21" x14ac:dyDescent="0.35">
      <c r="A13" s="10">
        <v>4</v>
      </c>
      <c r="B13" s="7">
        <v>6.04</v>
      </c>
      <c r="C13" s="7">
        <v>5.16</v>
      </c>
      <c r="D13" s="7">
        <v>6.22</v>
      </c>
      <c r="E13" s="7">
        <v>4.8</v>
      </c>
      <c r="F13" s="7">
        <v>3.65</v>
      </c>
      <c r="G13" s="7">
        <v>4.76</v>
      </c>
      <c r="H13" s="8">
        <v>1.65</v>
      </c>
      <c r="I13" s="8">
        <v>1.74</v>
      </c>
      <c r="J13" s="8">
        <v>1.44</v>
      </c>
      <c r="K13" s="8">
        <v>1.1200000000000001</v>
      </c>
      <c r="L13" s="8">
        <v>1.07</v>
      </c>
      <c r="M13" s="8">
        <v>1.26</v>
      </c>
      <c r="P13" s="4"/>
      <c r="Q13" s="4"/>
      <c r="R13" s="4"/>
      <c r="S13" s="4"/>
      <c r="T13" s="4"/>
      <c r="U13" s="4"/>
    </row>
    <row r="14" spans="1:21" x14ac:dyDescent="0.35">
      <c r="A14" s="10">
        <v>4.5</v>
      </c>
      <c r="B14" s="7">
        <v>6.96</v>
      </c>
      <c r="C14" s="7">
        <v>6.44</v>
      </c>
      <c r="D14" s="7">
        <v>7.35</v>
      </c>
      <c r="E14" s="7">
        <v>6.25</v>
      </c>
      <c r="F14" s="7">
        <v>4.74</v>
      </c>
      <c r="G14" s="7">
        <v>5.68</v>
      </c>
      <c r="H14" s="8">
        <v>2.25</v>
      </c>
      <c r="I14" s="8">
        <v>2.4</v>
      </c>
      <c r="J14" s="8">
        <v>2.17</v>
      </c>
      <c r="K14" s="8">
        <v>1.7</v>
      </c>
      <c r="L14" s="8">
        <v>1.69</v>
      </c>
      <c r="M14" s="8">
        <v>1.89</v>
      </c>
      <c r="P14" s="4"/>
      <c r="Q14" s="4"/>
      <c r="R14" s="4"/>
      <c r="S14" s="4"/>
      <c r="T14" s="4"/>
      <c r="U14" s="4"/>
    </row>
    <row r="15" spans="1:21" x14ac:dyDescent="0.35">
      <c r="A15" s="10">
        <v>5</v>
      </c>
      <c r="B15" s="7">
        <v>7.68</v>
      </c>
      <c r="C15" s="7">
        <v>7.1</v>
      </c>
      <c r="D15" s="7">
        <v>7.99</v>
      </c>
      <c r="E15" s="7">
        <v>6.75</v>
      </c>
      <c r="F15" s="7">
        <v>6.12</v>
      </c>
      <c r="G15" s="7">
        <v>6.41</v>
      </c>
      <c r="H15" s="8">
        <v>3.05</v>
      </c>
      <c r="I15" s="8">
        <v>3.07</v>
      </c>
      <c r="J15" s="8">
        <v>2.9</v>
      </c>
      <c r="K15" s="8">
        <v>2.2000000000000002</v>
      </c>
      <c r="L15" s="8">
        <v>2.27</v>
      </c>
      <c r="M15" s="8">
        <v>2.4900000000000002</v>
      </c>
      <c r="P15" s="4"/>
      <c r="Q15" s="4"/>
      <c r="R15" s="4"/>
      <c r="S15" s="4"/>
      <c r="T15" s="4"/>
      <c r="U15" s="4"/>
    </row>
    <row r="16" spans="1:21" x14ac:dyDescent="0.35">
      <c r="A16" s="10">
        <v>5.5</v>
      </c>
      <c r="B16" s="7">
        <v>7.77</v>
      </c>
      <c r="C16" s="7">
        <v>7.36</v>
      </c>
      <c r="D16" s="7">
        <v>8.26</v>
      </c>
      <c r="E16" s="7">
        <v>6.93</v>
      </c>
      <c r="F16" s="7">
        <v>6.37</v>
      </c>
      <c r="G16" s="7">
        <v>6.64</v>
      </c>
      <c r="H16" s="8">
        <v>3.66</v>
      </c>
      <c r="I16" s="8">
        <v>3.69</v>
      </c>
      <c r="J16" s="8">
        <v>3.56</v>
      </c>
      <c r="K16" s="8">
        <v>2.84</v>
      </c>
      <c r="L16" s="8">
        <v>2.78</v>
      </c>
      <c r="M16" s="8">
        <v>3.11</v>
      </c>
      <c r="P16" s="4"/>
      <c r="Q16" s="4"/>
      <c r="R16" s="4"/>
      <c r="S16" s="4"/>
      <c r="T16" s="4"/>
      <c r="U16" s="4"/>
    </row>
    <row r="17" spans="1:21" x14ac:dyDescent="0.35">
      <c r="A17" s="10">
        <v>6</v>
      </c>
      <c r="B17" s="7">
        <v>7.97</v>
      </c>
      <c r="C17" s="7">
        <v>7.64</v>
      </c>
      <c r="D17" s="7">
        <v>8.39</v>
      </c>
      <c r="E17" s="7">
        <v>6.95</v>
      </c>
      <c r="F17" s="7">
        <v>6.46</v>
      </c>
      <c r="G17" s="7">
        <v>7</v>
      </c>
      <c r="H17" s="8">
        <v>4.7300000000000004</v>
      </c>
      <c r="I17" s="8">
        <v>4.6399999999999997</v>
      </c>
      <c r="J17" s="8">
        <v>4.3</v>
      </c>
      <c r="K17" s="8">
        <v>3.53</v>
      </c>
      <c r="L17" s="8">
        <v>3.56</v>
      </c>
      <c r="M17" s="8">
        <v>3.91</v>
      </c>
      <c r="P17" s="4"/>
      <c r="Q17" s="4"/>
      <c r="R17" s="4"/>
      <c r="S17" s="4"/>
      <c r="T17" s="4"/>
      <c r="U17" s="4"/>
    </row>
    <row r="18" spans="1:21" x14ac:dyDescent="0.35">
      <c r="A18" s="10">
        <v>6.5</v>
      </c>
      <c r="B18" s="7">
        <v>8.07</v>
      </c>
      <c r="C18" s="7">
        <v>7.69</v>
      </c>
      <c r="D18" s="7">
        <v>8.42</v>
      </c>
      <c r="E18" s="7">
        <v>7.04</v>
      </c>
      <c r="F18" s="7">
        <v>6.8</v>
      </c>
      <c r="G18" s="7">
        <v>7</v>
      </c>
      <c r="H18" s="8">
        <v>5.25</v>
      </c>
      <c r="I18" s="8">
        <v>5.19</v>
      </c>
      <c r="J18" s="8">
        <v>5.0199999999999996</v>
      </c>
      <c r="K18" s="8">
        <v>4.3099999999999996</v>
      </c>
      <c r="L18" s="8">
        <v>4.34</v>
      </c>
      <c r="M18" s="8">
        <v>4.8</v>
      </c>
      <c r="P18" s="4"/>
      <c r="Q18" s="4"/>
      <c r="R18" s="4"/>
      <c r="S18" s="4"/>
      <c r="T18" s="4"/>
      <c r="U18" s="4"/>
    </row>
    <row r="19" spans="1:21" x14ac:dyDescent="0.35">
      <c r="A19" s="10">
        <v>7</v>
      </c>
      <c r="B19" s="7">
        <v>8.16</v>
      </c>
      <c r="C19" s="7">
        <v>7.77</v>
      </c>
      <c r="D19" s="7">
        <v>8.51</v>
      </c>
      <c r="E19" s="7">
        <v>7.18</v>
      </c>
      <c r="F19" s="7">
        <v>6.88</v>
      </c>
      <c r="G19" s="7">
        <v>7</v>
      </c>
      <c r="H19" s="8">
        <v>6.03</v>
      </c>
      <c r="I19" s="8">
        <v>5.96</v>
      </c>
      <c r="J19" s="8">
        <v>5.74</v>
      </c>
      <c r="K19" s="8">
        <v>4.8099999999999996</v>
      </c>
      <c r="L19" s="8">
        <v>4.88</v>
      </c>
      <c r="M19" s="8">
        <v>5.46</v>
      </c>
      <c r="P19" s="4"/>
      <c r="Q19" s="4"/>
      <c r="R19" s="4"/>
      <c r="S19" s="4"/>
      <c r="T19" s="4"/>
      <c r="U19" s="4"/>
    </row>
    <row r="20" spans="1:21" x14ac:dyDescent="0.35">
      <c r="A20" s="10">
        <v>7.5</v>
      </c>
      <c r="B20" s="7">
        <v>8.34</v>
      </c>
      <c r="C20" s="7">
        <v>7.95</v>
      </c>
      <c r="D20" s="7">
        <v>8.6</v>
      </c>
      <c r="E20" s="7">
        <v>7.19</v>
      </c>
      <c r="F20" s="7">
        <v>7.09</v>
      </c>
      <c r="G20" s="7">
        <v>7.14</v>
      </c>
      <c r="H20" s="8">
        <v>6.18</v>
      </c>
      <c r="I20" s="8">
        <v>6.7</v>
      </c>
      <c r="J20" s="8">
        <v>6.56</v>
      </c>
      <c r="K20" s="8">
        <v>6.78</v>
      </c>
      <c r="L20" s="8">
        <v>5.56</v>
      </c>
      <c r="M20" s="8">
        <v>5.58</v>
      </c>
      <c r="P20" s="4"/>
      <c r="Q20" s="4"/>
      <c r="R20" s="4"/>
      <c r="S20" s="4"/>
      <c r="T20" s="4"/>
      <c r="U20" s="4"/>
    </row>
    <row r="21" spans="1:21" x14ac:dyDescent="0.35">
      <c r="A21" s="10">
        <v>8</v>
      </c>
      <c r="B21" s="7">
        <v>8.34</v>
      </c>
      <c r="C21" s="7">
        <v>7.95</v>
      </c>
      <c r="D21" s="7">
        <v>8.6</v>
      </c>
      <c r="E21" s="7">
        <v>7.38</v>
      </c>
      <c r="F21" s="7">
        <v>7.09</v>
      </c>
      <c r="G21" s="7">
        <v>7.18</v>
      </c>
      <c r="H21" s="8">
        <v>7.25</v>
      </c>
      <c r="I21" s="8">
        <v>7.14</v>
      </c>
      <c r="J21" s="8">
        <v>7.08</v>
      </c>
      <c r="K21" s="8">
        <v>5.69</v>
      </c>
      <c r="L21" s="8">
        <v>5.81</v>
      </c>
      <c r="M21" s="8">
        <v>6.43</v>
      </c>
      <c r="P21" s="4"/>
      <c r="Q21" s="4"/>
      <c r="R21" s="4"/>
      <c r="S21" s="4"/>
      <c r="T21" s="4"/>
      <c r="U21" s="4"/>
    </row>
    <row r="22" spans="1:21" x14ac:dyDescent="0.35">
      <c r="A22" s="10">
        <v>24</v>
      </c>
      <c r="B22" s="7">
        <v>11.13</v>
      </c>
      <c r="C22" s="7">
        <v>9.9600000000000009</v>
      </c>
      <c r="D22" s="7">
        <v>11.63</v>
      </c>
      <c r="E22" s="7">
        <v>8.89</v>
      </c>
      <c r="F22" s="7">
        <v>8.42</v>
      </c>
      <c r="G22" s="7">
        <v>8.67</v>
      </c>
      <c r="H22" s="8">
        <v>10.18</v>
      </c>
      <c r="I22" s="8">
        <v>10.23</v>
      </c>
      <c r="J22" s="8">
        <v>10.01</v>
      </c>
      <c r="K22" s="8">
        <v>7.89</v>
      </c>
      <c r="L22" s="8">
        <v>7.91</v>
      </c>
      <c r="M22" s="8">
        <v>8.8699999999999992</v>
      </c>
      <c r="P22" s="4"/>
      <c r="Q22" s="4"/>
      <c r="R22" s="4"/>
      <c r="S22" s="4"/>
      <c r="T22" s="4"/>
      <c r="U22" s="4"/>
    </row>
    <row r="23" spans="1:21" x14ac:dyDescent="0.35">
      <c r="A23" s="5" t="s">
        <v>2</v>
      </c>
      <c r="B23" s="6">
        <f>(LN(2.4)-LN(1.2))/0.8</f>
        <v>0.86643397569993152</v>
      </c>
      <c r="C23" s="6">
        <f>(LN(6.4)-LN(3.2))/0.5</f>
        <v>1.3862943611198908</v>
      </c>
      <c r="D23" s="6">
        <f>(LN(4)-LN(2))/0.8</f>
        <v>0.86643397569993152</v>
      </c>
      <c r="E23" s="2">
        <f>(LN(4.8)-LN(2.4))/0.9</f>
        <v>0.77016353395549486</v>
      </c>
      <c r="F23" s="2">
        <f>(LN(5.6)-LN(2.8))/1.1</f>
        <v>0.63013380050904122</v>
      </c>
      <c r="G23" s="2">
        <f>(LN(4.8)-LN(2.4))/1</f>
        <v>0.6931471805599454</v>
      </c>
      <c r="H23" s="2">
        <f>(LN(2.8)-LN(1.4))/0.85</f>
        <v>0.81546727124699436</v>
      </c>
      <c r="I23" s="2">
        <f>(LN(2.4)-LN(1.2))/1.05</f>
        <v>0.6601401719618526</v>
      </c>
      <c r="J23" s="1">
        <f>(LN(3.2)-LN(1.6))/1.1</f>
        <v>0.630133800509041</v>
      </c>
      <c r="K23" s="2">
        <f>(LN(1.6)-LN(0.8))/0.9</f>
        <v>0.77016353395549486</v>
      </c>
      <c r="L23" s="2">
        <f>(LN(2.4)-LN(1.2))/1</f>
        <v>0.69314718055994529</v>
      </c>
      <c r="M23" s="2">
        <f>(LN(2.49)-LN(1.26))/1</f>
        <v>0.68117098951322974</v>
      </c>
    </row>
    <row r="24" spans="1:21" x14ac:dyDescent="0.35">
      <c r="A24" s="9" t="s">
        <v>3</v>
      </c>
      <c r="B24" s="1">
        <f>(LN(4.8)-LN(2.4))/0.7</f>
        <v>0.99021025794277917</v>
      </c>
      <c r="C24" s="1">
        <f>(LN(2.4)-LN(1.2))/0.4</f>
        <v>1.732867951399863</v>
      </c>
      <c r="D24" s="1">
        <f>(LN(2.4)-LN(1.2))/0.75</f>
        <v>0.92419624074659368</v>
      </c>
      <c r="E24" s="2">
        <f>(LN(6.4)-LN(3.2))/1.2</f>
        <v>0.5776226504666212</v>
      </c>
      <c r="F24" s="2">
        <f>(LN(4.8)-LN(2.4))/1</f>
        <v>0.6931471805599454</v>
      </c>
      <c r="G24" s="2">
        <f>(LN(5.6)-LN(2.8))/1.2</f>
        <v>0.5776226504666212</v>
      </c>
      <c r="H24" s="2">
        <f>(LN(1.6)-LN(0.8))/1</f>
        <v>0.6931471805599454</v>
      </c>
      <c r="I24" s="2">
        <f>(LN(4)-LN(2))/1.45</f>
        <v>0.47803253831720366</v>
      </c>
      <c r="J24" s="1">
        <f>(LN(4.8)-LN(2.4))/1.7</f>
        <v>0.40773363562349729</v>
      </c>
      <c r="K24" s="2">
        <f>(LN(3.2)-LN(1.6))/1.35</f>
        <v>0.51344235597032972</v>
      </c>
      <c r="L24" s="2">
        <f>(LN(4.8)-LN(2.4))/1.85</f>
        <v>0.37467415165402451</v>
      </c>
      <c r="M24" s="2">
        <f>(LN(3.2)-LN(1.6))/1.5</f>
        <v>0.46209812037329678</v>
      </c>
    </row>
    <row r="25" spans="1:21" x14ac:dyDescent="0.35">
      <c r="A25" s="9" t="s">
        <v>4</v>
      </c>
      <c r="B25" s="1">
        <f>(LN(4.8)-LN(2.4))/0.6</f>
        <v>1.1552453009332424</v>
      </c>
      <c r="C25" s="1">
        <f>(LN(1.6)-LN(0.8))/0.6</f>
        <v>1.1552453009332424</v>
      </c>
      <c r="D25" s="1">
        <f>(LN(3.2)-LN(1.6))/0.7</f>
        <v>0.99021025794277884</v>
      </c>
      <c r="E25" s="2">
        <f>(LN(5.6)-LN(2.8))/1</f>
        <v>0.6931471805599454</v>
      </c>
      <c r="F25" s="2">
        <f>(LN(3.2)-LN(1.6))/0.7</f>
        <v>0.99021025794277884</v>
      </c>
      <c r="G25" s="2">
        <f>(LN(6.4)-LN(3.2))/1.55</f>
        <v>0.44719172939351315</v>
      </c>
      <c r="H25" s="2">
        <f>(LN(4.8)-LN(2.4))/1.45</f>
        <v>0.47803253831720371</v>
      </c>
      <c r="I25" s="2">
        <f>(LN(5.6)-LN(2.8))/1.95</f>
        <v>0.35546009259484379</v>
      </c>
      <c r="J25" s="2">
        <f>(LN(6.4)-LN(3.2))/2.1</f>
        <v>0.33007008598092635</v>
      </c>
      <c r="K25" s="2">
        <f>(LN(4.4)-LN(2.2))/1.55</f>
        <v>0.44719172939351309</v>
      </c>
      <c r="L25" s="2">
        <f>(LN(4.4)-LN(2.2))/1.6</f>
        <v>0.43321698784996576</v>
      </c>
      <c r="M25" s="2">
        <f>(LN(3.6)-LN(1.8))/1.1</f>
        <v>0.630133800509041</v>
      </c>
    </row>
    <row r="26" spans="1:21" x14ac:dyDescent="0.35">
      <c r="A26" s="12" t="s">
        <v>5</v>
      </c>
      <c r="B26" s="13">
        <v>1.0720000000000001</v>
      </c>
      <c r="C26" s="14">
        <v>1.155</v>
      </c>
      <c r="D26" s="14">
        <v>0.99</v>
      </c>
      <c r="E26" s="3">
        <v>0.68030000000000002</v>
      </c>
      <c r="F26" s="3">
        <v>0.66100000000000003</v>
      </c>
      <c r="G26" s="3">
        <v>0.63500000000000001</v>
      </c>
      <c r="H26" s="2">
        <v>0.66200000000000003</v>
      </c>
      <c r="I26" s="2">
        <v>0.66</v>
      </c>
      <c r="J26" s="2">
        <v>0.63</v>
      </c>
      <c r="K26" s="2">
        <v>0.44700000000000001</v>
      </c>
      <c r="L26" s="2">
        <v>0.374</v>
      </c>
      <c r="M26" s="2">
        <v>0.46200000000000002</v>
      </c>
    </row>
    <row r="27" spans="1:21" x14ac:dyDescent="0.35">
      <c r="A27" s="1" t="s">
        <v>6</v>
      </c>
      <c r="B27" s="15">
        <v>1.0720000000000001</v>
      </c>
      <c r="C27" s="15"/>
      <c r="D27" s="15"/>
      <c r="E27" s="17">
        <v>0.65800000000000003</v>
      </c>
      <c r="F27" s="17"/>
      <c r="G27" s="17"/>
      <c r="H27" s="15">
        <v>0.65</v>
      </c>
      <c r="I27" s="15"/>
      <c r="J27" s="15"/>
      <c r="K27" s="15">
        <v>0.42699999999999999</v>
      </c>
      <c r="L27" s="15"/>
      <c r="M27" s="15"/>
    </row>
    <row r="28" spans="1:21" x14ac:dyDescent="0.35">
      <c r="A28" s="1" t="s">
        <v>7</v>
      </c>
      <c r="B28" s="16">
        <f>STDEV(B25:D26)</f>
        <v>8.1164051071942481E-2</v>
      </c>
      <c r="C28" s="16"/>
      <c r="D28" s="16"/>
      <c r="E28" s="16">
        <f>STDEV(E26:G26)</f>
        <v>2.2732429112027018E-2</v>
      </c>
      <c r="F28" s="16"/>
      <c r="G28" s="16"/>
      <c r="H28" s="16">
        <f>STDEV(H26:J26)</f>
        <v>1.7925772879665017E-2</v>
      </c>
      <c r="I28" s="16"/>
      <c r="J28" s="16"/>
      <c r="K28" s="16">
        <f>STDEV(K26:M26)</f>
        <v>4.7077949544700168E-2</v>
      </c>
      <c r="L28" s="16"/>
      <c r="M28" s="16"/>
    </row>
    <row r="30" spans="1:21" x14ac:dyDescent="0.35">
      <c r="C30" t="s">
        <v>9</v>
      </c>
    </row>
    <row r="31" spans="1:21" x14ac:dyDescent="0.35">
      <c r="C31">
        <f>LN(2)/B27</f>
        <v>0.64659251917905336</v>
      </c>
      <c r="F31">
        <f t="shared" ref="F31:L31" si="0">LN(2)/E27</f>
        <v>1.053415168024233</v>
      </c>
      <c r="I31">
        <f t="shared" si="0"/>
        <v>1.0663802777845313</v>
      </c>
      <c r="L31">
        <f t="shared" si="0"/>
        <v>1.6232955048242279</v>
      </c>
    </row>
  </sheetData>
  <mergeCells count="15">
    <mergeCell ref="A1:M1"/>
    <mergeCell ref="B2:G2"/>
    <mergeCell ref="B3:D3"/>
    <mergeCell ref="E3:G3"/>
    <mergeCell ref="H2:M2"/>
    <mergeCell ref="H3:J3"/>
    <mergeCell ref="K3:M3"/>
    <mergeCell ref="K27:M27"/>
    <mergeCell ref="K28:M28"/>
    <mergeCell ref="B27:D27"/>
    <mergeCell ref="B28:D28"/>
    <mergeCell ref="E27:G27"/>
    <mergeCell ref="E28:G28"/>
    <mergeCell ref="H27:J27"/>
    <mergeCell ref="H28:J28"/>
  </mergeCells>
  <pageMargins left="0.7" right="0.7" top="0.75" bottom="0.75" header="0.3" footer="0.3"/>
  <pageSetup paperSize="9" orientation="portrait" r:id="rId1"/>
  <ignoredErrors>
    <ignoredError sqref="K28 H28 E28" formulaRange="1"/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 Shirvanyan</cp:lastModifiedBy>
  <dcterms:created xsi:type="dcterms:W3CDTF">2022-06-24T09:14:41Z</dcterms:created>
  <dcterms:modified xsi:type="dcterms:W3CDTF">2025-05-16T07:57:16Z</dcterms:modified>
</cp:coreProperties>
</file>